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Petr\Documents\rozpočty\Damaška\2021\Jahodnice Komunitní centrum\A Aktualitace dle 2021II\dotaz z 13.8\"/>
    </mc:Choice>
  </mc:AlternateContent>
  <bookViews>
    <workbookView xWindow="0" yWindow="0" windowWidth="0" windowHeight="0"/>
  </bookViews>
  <sheets>
    <sheet name="Rekapitulace stavby" sheetId="1" r:id="rId1"/>
    <sheet name="222-2021-KCvrn - VRN" sheetId="2" r:id="rId2"/>
    <sheet name="222-2021-KCst - Stavební ..." sheetId="3" r:id="rId3"/>
    <sheet name="222-2021-Kcep - Profese" sheetId="4" r:id="rId4"/>
    <sheet name="222-2021-KCVod - Domovní ..." sheetId="5" r:id="rId5"/>
    <sheet name="222-2021-KCpr - Přípojky ..." sheetId="6" r:id="rId6"/>
    <sheet name="222-2021-KCkan - Domovní ..." sheetId="7" r:id="rId7"/>
    <sheet name="222-2021-Kce - Elektroins..." sheetId="8" r:id="rId8"/>
    <sheet name="222-2021-KCvzd - Vzduchot..." sheetId="9" r:id="rId9"/>
    <sheet name="222-2021-KCv - Vytápění" sheetId="10" r:id="rId10"/>
    <sheet name="222-2021--KCv - Vnitřní v..." sheetId="11" r:id="rId11"/>
    <sheet name="222-2021-KC - Komunikace,..." sheetId="12" r:id="rId12"/>
    <sheet name="222-2021-KCga - Vybavení ..." sheetId="13" r:id="rId13"/>
    <sheet name="222 - Obvodová stěna" sheetId="14" r:id="rId14"/>
    <sheet name="223 - Stropy a podlahy půdy" sheetId="15" r:id="rId15"/>
    <sheet name="224 - Zastřešení nástavby..." sheetId="16" r:id="rId16"/>
    <sheet name="225 - Ostatní konstrukce" sheetId="17" r:id="rId17"/>
    <sheet name="226 - Výkopy přípojky" sheetId="18" r:id="rId18"/>
    <sheet name="Seznam figur" sheetId="19" r:id="rId19"/>
  </sheets>
  <definedNames>
    <definedName name="_xlnm.Print_Area" localSheetId="0">'Rekapitulace stavby'!$D$4:$AO$76,'Rekapitulace stavby'!$C$82:$AQ$125</definedName>
    <definedName name="_xlnm.Print_Titles" localSheetId="0">'Rekapitulace stavby'!$92:$92</definedName>
    <definedName name="_xlnm._FilterDatabase" localSheetId="1" hidden="1">'222-2021-KCvrn - VRN'!$C$138:$K$162</definedName>
    <definedName name="_xlnm.Print_Area" localSheetId="1">'222-2021-KCvrn - VRN'!$C$4:$J$76,'222-2021-KCvrn - VRN'!$C$82:$J$116,'222-2021-KCvrn - VRN'!$C$122:$J$162</definedName>
    <definedName name="_xlnm.Print_Titles" localSheetId="1">'222-2021-KCvrn - VRN'!$138:$138</definedName>
    <definedName name="_xlnm._FilterDatabase" localSheetId="2" hidden="1">'222-2021-KCst - Stavební ...'!$C$156:$K$1139</definedName>
    <definedName name="_xlnm.Print_Area" localSheetId="2">'222-2021-KCst - Stavební ...'!$C$4:$J$76,'222-2021-KCst - Stavební ...'!$C$82:$J$134,'222-2021-KCst - Stavební ...'!$C$140:$J$1139</definedName>
    <definedName name="_xlnm.Print_Titles" localSheetId="2">'222-2021-KCst - Stavební ...'!$156:$156</definedName>
    <definedName name="_xlnm._FilterDatabase" localSheetId="3" hidden="1">'222-2021-Kcep - Profese'!$C$145:$K$845</definedName>
    <definedName name="_xlnm.Print_Area" localSheetId="3">'222-2021-Kcep - Profese'!$C$4:$J$76,'222-2021-Kcep - Profese'!$C$82:$J$123,'222-2021-Kcep - Profese'!$C$129:$J$845</definedName>
    <definedName name="_xlnm.Print_Titles" localSheetId="3">'222-2021-Kcep - Profese'!$145:$145</definedName>
    <definedName name="_xlnm._FilterDatabase" localSheetId="4" hidden="1">'222-2021-KCVod - Domovní ...'!$C$148:$K$303</definedName>
    <definedName name="_xlnm.Print_Area" localSheetId="4">'222-2021-KCVod - Domovní ...'!$C$4:$J$76,'222-2021-KCVod - Domovní ...'!$C$82:$J$126,'222-2021-KCVod - Domovní ...'!$C$132:$J$303</definedName>
    <definedName name="_xlnm.Print_Titles" localSheetId="4">'222-2021-KCVod - Domovní ...'!$148:$148</definedName>
    <definedName name="_xlnm._FilterDatabase" localSheetId="5" hidden="1">'222-2021-KCpr - Přípojky ...'!$C$147:$K$216</definedName>
    <definedName name="_xlnm.Print_Area" localSheetId="5">'222-2021-KCpr - Přípojky ...'!$C$4:$J$76,'222-2021-KCpr - Přípojky ...'!$C$82:$J$125,'222-2021-KCpr - Přípojky ...'!$C$131:$J$216</definedName>
    <definedName name="_xlnm.Print_Titles" localSheetId="5">'222-2021-KCpr - Přípojky ...'!$147:$147</definedName>
    <definedName name="_xlnm._FilterDatabase" localSheetId="6" hidden="1">'222-2021-KCkan - Domovní ...'!$C$145:$K$207</definedName>
    <definedName name="_xlnm.Print_Area" localSheetId="6">'222-2021-KCkan - Domovní ...'!$C$4:$J$76,'222-2021-KCkan - Domovní ...'!$C$82:$J$123,'222-2021-KCkan - Domovní ...'!$C$129:$J$207</definedName>
    <definedName name="_xlnm.Print_Titles" localSheetId="6">'222-2021-KCkan - Domovní ...'!$145:$145</definedName>
    <definedName name="_xlnm._FilterDatabase" localSheetId="7" hidden="1">'222-2021-Kce - Elektroins...'!$C$144:$K$270</definedName>
    <definedName name="_xlnm.Print_Area" localSheetId="7">'222-2021-Kce - Elektroins...'!$C$4:$J$76,'222-2021-Kce - Elektroins...'!$C$82:$J$122,'222-2021-Kce - Elektroins...'!$C$128:$J$270</definedName>
    <definedName name="_xlnm.Print_Titles" localSheetId="7">'222-2021-Kce - Elektroins...'!$144:$144</definedName>
    <definedName name="_xlnm._FilterDatabase" localSheetId="8" hidden="1">'222-2021-KCvzd - Vzduchot...'!$C$136:$K$247</definedName>
    <definedName name="_xlnm.Print_Area" localSheetId="8">'222-2021-KCvzd - Vzduchot...'!$C$4:$J$76,'222-2021-KCvzd - Vzduchot...'!$C$82:$J$114,'222-2021-KCvzd - Vzduchot...'!$C$120:$J$247</definedName>
    <definedName name="_xlnm.Print_Titles" localSheetId="8">'222-2021-KCvzd - Vzduchot...'!$136:$136</definedName>
    <definedName name="_xlnm._FilterDatabase" localSheetId="9" hidden="1">'222-2021-KCv - Vytápění'!$C$136:$K$241</definedName>
    <definedName name="_xlnm.Print_Area" localSheetId="9">'222-2021-KCv - Vytápění'!$C$4:$J$76,'222-2021-KCv - Vytápění'!$C$82:$J$114,'222-2021-KCv - Vytápění'!$C$120:$J$241</definedName>
    <definedName name="_xlnm.Print_Titles" localSheetId="9">'222-2021-KCv - Vytápění'!$136:$136</definedName>
    <definedName name="_xlnm._FilterDatabase" localSheetId="10" hidden="1">'222-2021--KCv - Vnitřní v...'!$C$137:$K$171</definedName>
    <definedName name="_xlnm.Print_Area" localSheetId="10">'222-2021--KCv - Vnitřní v...'!$C$4:$J$76,'222-2021--KCv - Vnitřní v...'!$C$82:$J$115,'222-2021--KCv - Vnitřní v...'!$C$121:$J$171</definedName>
    <definedName name="_xlnm.Print_Titles" localSheetId="10">'222-2021--KCv - Vnitřní v...'!$137:$137</definedName>
    <definedName name="_xlnm._FilterDatabase" localSheetId="11" hidden="1">'222-2021-KC - Komunikace,...'!$C$144:$K$276</definedName>
    <definedName name="_xlnm.Print_Area" localSheetId="11">'222-2021-KC - Komunikace,...'!$C$4:$J$76,'222-2021-KC - Komunikace,...'!$C$82:$J$122,'222-2021-KC - Komunikace,...'!$C$128:$J$276</definedName>
    <definedName name="_xlnm.Print_Titles" localSheetId="11">'222-2021-KC - Komunikace,...'!$144:$144</definedName>
    <definedName name="_xlnm._FilterDatabase" localSheetId="12" hidden="1">'222-2021-KCga - Vybavení ...'!$C$138:$K$170</definedName>
    <definedName name="_xlnm.Print_Area" localSheetId="12">'222-2021-KCga - Vybavení ...'!$C$4:$J$76,'222-2021-KCga - Vybavení ...'!$C$82:$J$116,'222-2021-KCga - Vybavení ...'!$C$122:$J$170</definedName>
    <definedName name="_xlnm.Print_Titles" localSheetId="12">'222-2021-KCga - Vybavení ...'!$138:$138</definedName>
    <definedName name="_xlnm._FilterDatabase" localSheetId="13" hidden="1">'222 - Obvodová stěna'!$C$137:$K$199</definedName>
    <definedName name="_xlnm.Print_Area" localSheetId="13">'222 - Obvodová stěna'!$C$4:$J$76,'222 - Obvodová stěna'!$C$82:$J$115,'222 - Obvodová stěna'!$C$121:$J$199</definedName>
    <definedName name="_xlnm.Print_Titles" localSheetId="13">'222 - Obvodová stěna'!$137:$137</definedName>
    <definedName name="_xlnm._FilterDatabase" localSheetId="14" hidden="1">'223 - Stropy a podlahy půdy'!$C$137:$K$186</definedName>
    <definedName name="_xlnm.Print_Area" localSheetId="14">'223 - Stropy a podlahy půdy'!$C$4:$J$76,'223 - Stropy a podlahy půdy'!$C$82:$J$115,'223 - Stropy a podlahy půdy'!$C$121:$J$186</definedName>
    <definedName name="_xlnm.Print_Titles" localSheetId="14">'223 - Stropy a podlahy půdy'!$137:$137</definedName>
    <definedName name="_xlnm._FilterDatabase" localSheetId="15" hidden="1">'224 - Zastřešení nástavby...'!$C$137:$K$191</definedName>
    <definedName name="_xlnm.Print_Area" localSheetId="15">'224 - Zastřešení nástavby...'!$C$4:$J$76,'224 - Zastřešení nástavby...'!$C$82:$J$115,'224 - Zastřešení nástavby...'!$C$121:$J$191</definedName>
    <definedName name="_xlnm.Print_Titles" localSheetId="15">'224 - Zastřešení nástavby...'!$137:$137</definedName>
    <definedName name="_xlnm._FilterDatabase" localSheetId="16" hidden="1">'225 - Ostatní konstrukce'!$C$142:$K$216</definedName>
    <definedName name="_xlnm.Print_Area" localSheetId="16">'225 - Ostatní konstrukce'!$C$4:$J$76,'225 - Ostatní konstrukce'!$C$82:$J$120,'225 - Ostatní konstrukce'!$C$126:$J$216</definedName>
    <definedName name="_xlnm.Print_Titles" localSheetId="16">'225 - Ostatní konstrukce'!$142:$142</definedName>
    <definedName name="_xlnm._FilterDatabase" localSheetId="17" hidden="1">'226 - Výkopy přípojky'!$C$135:$K$194</definedName>
    <definedName name="_xlnm.Print_Area" localSheetId="17">'226 - Výkopy přípojky'!$C$4:$J$76,'226 - Výkopy přípojky'!$C$82:$J$113,'226 - Výkopy přípojky'!$C$119:$J$194</definedName>
    <definedName name="_xlnm.Print_Titles" localSheetId="17">'226 - Výkopy přípojky'!$135:$135</definedName>
    <definedName name="_xlnm.Print_Area" localSheetId="18">'Seznam figur'!$C$4:$G$1013</definedName>
    <definedName name="_xlnm.Print_Titles" localSheetId="18">'Seznam figur'!$9:$9</definedName>
  </definedNames>
  <calcPr/>
</workbook>
</file>

<file path=xl/calcChain.xml><?xml version="1.0" encoding="utf-8"?>
<calcChain xmlns="http://schemas.openxmlformats.org/spreadsheetml/2006/main">
  <c i="19" l="1" r="D7"/>
  <c i="18" r="J43"/>
  <c r="J42"/>
  <c i="1" r="AY117"/>
  <c i="18" r="J41"/>
  <c i="1" r="AX117"/>
  <c i="18" r="BI192"/>
  <c r="BH192"/>
  <c r="BG192"/>
  <c r="BF192"/>
  <c r="T192"/>
  <c r="R192"/>
  <c r="P192"/>
  <c r="BI189"/>
  <c r="BH189"/>
  <c r="BG189"/>
  <c r="BF189"/>
  <c r="T189"/>
  <c r="R189"/>
  <c r="P189"/>
  <c r="BI186"/>
  <c r="BH186"/>
  <c r="BG186"/>
  <c r="BF186"/>
  <c r="T186"/>
  <c r="R186"/>
  <c r="P186"/>
  <c r="BI183"/>
  <c r="BH183"/>
  <c r="BG183"/>
  <c r="BF183"/>
  <c r="T183"/>
  <c r="R183"/>
  <c r="P183"/>
  <c r="BI180"/>
  <c r="BH180"/>
  <c r="BG180"/>
  <c r="BF180"/>
  <c r="T180"/>
  <c r="R180"/>
  <c r="P180"/>
  <c r="BI177"/>
  <c r="BH177"/>
  <c r="BG177"/>
  <c r="BF177"/>
  <c r="T177"/>
  <c r="R177"/>
  <c r="P177"/>
  <c r="BI174"/>
  <c r="BH174"/>
  <c r="BG174"/>
  <c r="BF174"/>
  <c r="T174"/>
  <c r="R174"/>
  <c r="P174"/>
  <c r="BI171"/>
  <c r="BH171"/>
  <c r="BG171"/>
  <c r="BF171"/>
  <c r="T171"/>
  <c r="R171"/>
  <c r="P171"/>
  <c r="BI167"/>
  <c r="BH167"/>
  <c r="BG167"/>
  <c r="BF167"/>
  <c r="T167"/>
  <c r="R167"/>
  <c r="P167"/>
  <c r="BI163"/>
  <c r="BH163"/>
  <c r="BG163"/>
  <c r="BF163"/>
  <c r="T163"/>
  <c r="R163"/>
  <c r="P163"/>
  <c r="BI160"/>
  <c r="BH160"/>
  <c r="BG160"/>
  <c r="BF160"/>
  <c r="T160"/>
  <c r="R160"/>
  <c r="P160"/>
  <c r="BI157"/>
  <c r="BH157"/>
  <c r="BG157"/>
  <c r="BF157"/>
  <c r="T157"/>
  <c r="R157"/>
  <c r="P157"/>
  <c r="BI154"/>
  <c r="BH154"/>
  <c r="BG154"/>
  <c r="BF154"/>
  <c r="T154"/>
  <c r="R154"/>
  <c r="P154"/>
  <c r="BI151"/>
  <c r="BH151"/>
  <c r="BG151"/>
  <c r="BF151"/>
  <c r="T151"/>
  <c r="R151"/>
  <c r="P151"/>
  <c r="BI148"/>
  <c r="BH148"/>
  <c r="BG148"/>
  <c r="BF148"/>
  <c r="T148"/>
  <c r="R148"/>
  <c r="P148"/>
  <c r="BI145"/>
  <c r="BH145"/>
  <c r="BG145"/>
  <c r="BF145"/>
  <c r="T145"/>
  <c r="R145"/>
  <c r="P145"/>
  <c r="BI142"/>
  <c r="BH142"/>
  <c r="BG142"/>
  <c r="BF142"/>
  <c r="T142"/>
  <c r="R142"/>
  <c r="P142"/>
  <c r="BI138"/>
  <c r="BH138"/>
  <c r="BG138"/>
  <c r="BF138"/>
  <c r="T138"/>
  <c r="R138"/>
  <c r="P138"/>
  <c r="J133"/>
  <c r="J132"/>
  <c r="F132"/>
  <c r="F130"/>
  <c r="E128"/>
  <c r="BI111"/>
  <c r="BH111"/>
  <c r="BG111"/>
  <c r="BF111"/>
  <c r="BI110"/>
  <c r="BH110"/>
  <c r="BG110"/>
  <c r="BF110"/>
  <c r="BE110"/>
  <c r="BI109"/>
  <c r="BH109"/>
  <c r="BG109"/>
  <c r="BF109"/>
  <c r="BE109"/>
  <c r="BI108"/>
  <c r="BH108"/>
  <c r="BG108"/>
  <c r="BF108"/>
  <c r="BE108"/>
  <c r="BI107"/>
  <c r="BH107"/>
  <c r="BG107"/>
  <c r="BF107"/>
  <c r="BE107"/>
  <c r="BI106"/>
  <c r="BH106"/>
  <c r="BG106"/>
  <c r="BF106"/>
  <c r="BE106"/>
  <c r="J96"/>
  <c r="J95"/>
  <c r="F95"/>
  <c r="F93"/>
  <c r="E91"/>
  <c r="J22"/>
  <c r="E22"/>
  <c r="F133"/>
  <c r="J21"/>
  <c r="J16"/>
  <c r="J130"/>
  <c r="E7"/>
  <c r="E122"/>
  <c i="17" r="J43"/>
  <c r="J42"/>
  <c i="1" r="AY116"/>
  <c i="17" r="J41"/>
  <c i="1" r="AX116"/>
  <c i="17" r="BI216"/>
  <c r="BH216"/>
  <c r="BG216"/>
  <c r="BF216"/>
  <c r="T216"/>
  <c r="R216"/>
  <c r="P216"/>
  <c r="BI213"/>
  <c r="BH213"/>
  <c r="BG213"/>
  <c r="BF213"/>
  <c r="T213"/>
  <c r="R213"/>
  <c r="P213"/>
  <c r="BI211"/>
  <c r="BH211"/>
  <c r="BG211"/>
  <c r="BF211"/>
  <c r="T211"/>
  <c r="R211"/>
  <c r="P211"/>
  <c r="BI202"/>
  <c r="BH202"/>
  <c r="BG202"/>
  <c r="BF202"/>
  <c r="T202"/>
  <c r="R202"/>
  <c r="P202"/>
  <c r="BI200"/>
  <c r="BH200"/>
  <c r="BG200"/>
  <c r="BF200"/>
  <c r="T200"/>
  <c r="R200"/>
  <c r="P200"/>
  <c r="BI196"/>
  <c r="BH196"/>
  <c r="BG196"/>
  <c r="BF196"/>
  <c r="T196"/>
  <c r="R196"/>
  <c r="P196"/>
  <c r="BI193"/>
  <c r="BH193"/>
  <c r="BG193"/>
  <c r="BF193"/>
  <c r="T193"/>
  <c r="R193"/>
  <c r="P193"/>
  <c r="BI190"/>
  <c r="BH190"/>
  <c r="BG190"/>
  <c r="BF190"/>
  <c r="T190"/>
  <c r="R190"/>
  <c r="P190"/>
  <c r="BI187"/>
  <c r="BH187"/>
  <c r="BG187"/>
  <c r="BF187"/>
  <c r="T187"/>
  <c r="R187"/>
  <c r="P187"/>
  <c r="BI184"/>
  <c r="BH184"/>
  <c r="BG184"/>
  <c r="BF184"/>
  <c r="T184"/>
  <c r="T183"/>
  <c r="R184"/>
  <c r="R183"/>
  <c r="P184"/>
  <c r="P183"/>
  <c r="BI182"/>
  <c r="BH182"/>
  <c r="BG182"/>
  <c r="BF182"/>
  <c r="T182"/>
  <c r="R182"/>
  <c r="P182"/>
  <c r="BI180"/>
  <c r="BH180"/>
  <c r="BG180"/>
  <c r="BF180"/>
  <c r="T180"/>
  <c r="R180"/>
  <c r="P180"/>
  <c r="BI176"/>
  <c r="BH176"/>
  <c r="BG176"/>
  <c r="BF176"/>
  <c r="T176"/>
  <c r="T175"/>
  <c r="R176"/>
  <c r="R175"/>
  <c r="P176"/>
  <c r="P175"/>
  <c r="BI173"/>
  <c r="BH173"/>
  <c r="BG173"/>
  <c r="BF173"/>
  <c r="T173"/>
  <c r="R173"/>
  <c r="P173"/>
  <c r="BI172"/>
  <c r="BH172"/>
  <c r="BG172"/>
  <c r="BF172"/>
  <c r="T172"/>
  <c r="R172"/>
  <c r="P172"/>
  <c r="BI168"/>
  <c r="BH168"/>
  <c r="BG168"/>
  <c r="BF168"/>
  <c r="T168"/>
  <c r="R168"/>
  <c r="P168"/>
  <c r="BI165"/>
  <c r="BH165"/>
  <c r="BG165"/>
  <c r="BF165"/>
  <c r="T165"/>
  <c r="R165"/>
  <c r="P165"/>
  <c r="BI156"/>
  <c r="BH156"/>
  <c r="BG156"/>
  <c r="BF156"/>
  <c r="T156"/>
  <c r="R156"/>
  <c r="P156"/>
  <c r="BI146"/>
  <c r="BH146"/>
  <c r="BG146"/>
  <c r="BF146"/>
  <c r="T146"/>
  <c r="R146"/>
  <c r="P146"/>
  <c r="J140"/>
  <c r="J139"/>
  <c r="F139"/>
  <c r="F137"/>
  <c r="E135"/>
  <c r="BI118"/>
  <c r="BH118"/>
  <c r="BG118"/>
  <c r="BF118"/>
  <c r="BI117"/>
  <c r="BH117"/>
  <c r="BG117"/>
  <c r="BF117"/>
  <c r="BE117"/>
  <c r="BI116"/>
  <c r="BH116"/>
  <c r="BG116"/>
  <c r="BF116"/>
  <c r="BE116"/>
  <c r="BI115"/>
  <c r="BH115"/>
  <c r="BG115"/>
  <c r="BF115"/>
  <c r="BE115"/>
  <c r="BI114"/>
  <c r="BH114"/>
  <c r="BG114"/>
  <c r="BF114"/>
  <c r="BE114"/>
  <c r="BI113"/>
  <c r="BH113"/>
  <c r="BG113"/>
  <c r="BF113"/>
  <c r="BE113"/>
  <c r="J96"/>
  <c r="J95"/>
  <c r="F95"/>
  <c r="F93"/>
  <c r="E91"/>
  <c r="J22"/>
  <c r="E22"/>
  <c r="F140"/>
  <c r="J21"/>
  <c r="J16"/>
  <c r="J93"/>
  <c r="E7"/>
  <c r="E85"/>
  <c i="16" r="R163"/>
  <c r="J43"/>
  <c r="J42"/>
  <c i="1" r="AY115"/>
  <c i="16" r="J41"/>
  <c i="1" r="AX115"/>
  <c i="16" r="BI191"/>
  <c r="BH191"/>
  <c r="BG191"/>
  <c r="BF191"/>
  <c r="T191"/>
  <c r="R191"/>
  <c r="P191"/>
  <c r="BI189"/>
  <c r="BH189"/>
  <c r="BG189"/>
  <c r="BF189"/>
  <c r="T189"/>
  <c r="R189"/>
  <c r="P189"/>
  <c r="BI188"/>
  <c r="BH188"/>
  <c r="BG188"/>
  <c r="BF188"/>
  <c r="T188"/>
  <c r="R188"/>
  <c r="P188"/>
  <c r="BI186"/>
  <c r="BH186"/>
  <c r="BG186"/>
  <c r="BF186"/>
  <c r="T186"/>
  <c r="R186"/>
  <c r="P186"/>
  <c r="BI184"/>
  <c r="BH184"/>
  <c r="BG184"/>
  <c r="BF184"/>
  <c r="T184"/>
  <c r="R184"/>
  <c r="P184"/>
  <c r="BI181"/>
  <c r="BH181"/>
  <c r="BG181"/>
  <c r="BF181"/>
  <c r="T181"/>
  <c r="R181"/>
  <c r="P181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4"/>
  <c r="BH164"/>
  <c r="BG164"/>
  <c r="BF164"/>
  <c r="T164"/>
  <c r="R164"/>
  <c r="P164"/>
  <c r="BI161"/>
  <c r="BH161"/>
  <c r="BG161"/>
  <c r="BF161"/>
  <c r="T161"/>
  <c r="R161"/>
  <c r="P161"/>
  <c r="BI160"/>
  <c r="BH160"/>
  <c r="BG160"/>
  <c r="BF160"/>
  <c r="T160"/>
  <c r="R160"/>
  <c r="P160"/>
  <c r="BI158"/>
  <c r="BH158"/>
  <c r="BG158"/>
  <c r="BF158"/>
  <c r="T158"/>
  <c r="R158"/>
  <c r="P158"/>
  <c r="BI155"/>
  <c r="BH155"/>
  <c r="BG155"/>
  <c r="BF155"/>
  <c r="T155"/>
  <c r="R155"/>
  <c r="P155"/>
  <c r="BI152"/>
  <c r="BH152"/>
  <c r="BG152"/>
  <c r="BF152"/>
  <c r="T152"/>
  <c r="R152"/>
  <c r="P152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J135"/>
  <c r="J134"/>
  <c r="F134"/>
  <c r="F132"/>
  <c r="E130"/>
  <c r="BI113"/>
  <c r="BH113"/>
  <c r="BG113"/>
  <c r="BF113"/>
  <c r="BI112"/>
  <c r="BH112"/>
  <c r="BG112"/>
  <c r="BF112"/>
  <c r="BE112"/>
  <c r="BI111"/>
  <c r="BH111"/>
  <c r="BG111"/>
  <c r="BF111"/>
  <c r="BE111"/>
  <c r="BI110"/>
  <c r="BH110"/>
  <c r="BG110"/>
  <c r="BF110"/>
  <c r="BE110"/>
  <c r="BI109"/>
  <c r="BH109"/>
  <c r="BG109"/>
  <c r="BF109"/>
  <c r="BE109"/>
  <c r="BI108"/>
  <c r="BH108"/>
  <c r="BG108"/>
  <c r="BF108"/>
  <c r="BE108"/>
  <c r="J96"/>
  <c r="J95"/>
  <c r="F95"/>
  <c r="F93"/>
  <c r="E91"/>
  <c r="J22"/>
  <c r="E22"/>
  <c r="F135"/>
  <c r="J21"/>
  <c r="J16"/>
  <c r="J132"/>
  <c r="E7"/>
  <c r="E85"/>
  <c i="15" r="J43"/>
  <c r="J42"/>
  <c i="1" r="AY114"/>
  <c i="15" r="J41"/>
  <c i="1" r="AX114"/>
  <c i="15" r="BI185"/>
  <c r="BH185"/>
  <c r="BG185"/>
  <c r="BF185"/>
  <c r="T185"/>
  <c r="R185"/>
  <c r="P185"/>
  <c r="BI184"/>
  <c r="BH184"/>
  <c r="BG184"/>
  <c r="BF184"/>
  <c r="T184"/>
  <c r="R184"/>
  <c r="P184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69"/>
  <c r="BH169"/>
  <c r="BG169"/>
  <c r="BF169"/>
  <c r="T169"/>
  <c r="R169"/>
  <c r="P169"/>
  <c r="BI167"/>
  <c r="BH167"/>
  <c r="BG167"/>
  <c r="BF167"/>
  <c r="T167"/>
  <c r="R167"/>
  <c r="P167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59"/>
  <c r="BH159"/>
  <c r="BG159"/>
  <c r="BF159"/>
  <c r="T159"/>
  <c r="R159"/>
  <c r="P159"/>
  <c r="BI158"/>
  <c r="BH158"/>
  <c r="BG158"/>
  <c r="BF158"/>
  <c r="T158"/>
  <c r="R158"/>
  <c r="P158"/>
  <c r="BI156"/>
  <c r="BH156"/>
  <c r="BG156"/>
  <c r="BF156"/>
  <c r="T156"/>
  <c r="R156"/>
  <c r="P156"/>
  <c r="BI153"/>
  <c r="BH153"/>
  <c r="BG153"/>
  <c r="BF153"/>
  <c r="T153"/>
  <c r="R153"/>
  <c r="P153"/>
  <c r="BI151"/>
  <c r="BH151"/>
  <c r="BG151"/>
  <c r="BF151"/>
  <c r="T151"/>
  <c r="R151"/>
  <c r="P151"/>
  <c r="BI146"/>
  <c r="BH146"/>
  <c r="BG146"/>
  <c r="BF146"/>
  <c r="T146"/>
  <c r="R146"/>
  <c r="P146"/>
  <c r="BI144"/>
  <c r="BH144"/>
  <c r="BG144"/>
  <c r="BF144"/>
  <c r="T144"/>
  <c r="R144"/>
  <c r="P144"/>
  <c r="BI141"/>
  <c r="BH141"/>
  <c r="BG141"/>
  <c r="BF141"/>
  <c r="T141"/>
  <c r="R141"/>
  <c r="P141"/>
  <c r="J135"/>
  <c r="J134"/>
  <c r="F134"/>
  <c r="F132"/>
  <c r="E130"/>
  <c r="BI113"/>
  <c r="BH113"/>
  <c r="BG113"/>
  <c r="BF113"/>
  <c r="BI112"/>
  <c r="BH112"/>
  <c r="BG112"/>
  <c r="BF112"/>
  <c r="BE112"/>
  <c r="BI111"/>
  <c r="BH111"/>
  <c r="BG111"/>
  <c r="BF111"/>
  <c r="BE111"/>
  <c r="BI110"/>
  <c r="BH110"/>
  <c r="BG110"/>
  <c r="BF110"/>
  <c r="BE110"/>
  <c r="BI109"/>
  <c r="BH109"/>
  <c r="BG109"/>
  <c r="BF109"/>
  <c r="BE109"/>
  <c r="BI108"/>
  <c r="BH108"/>
  <c r="BG108"/>
  <c r="BF108"/>
  <c r="BE108"/>
  <c r="J96"/>
  <c r="J95"/>
  <c r="F95"/>
  <c r="F93"/>
  <c r="E91"/>
  <c r="J22"/>
  <c r="E22"/>
  <c r="F96"/>
  <c r="J21"/>
  <c r="J16"/>
  <c r="J93"/>
  <c r="E7"/>
  <c r="E124"/>
  <c i="14" r="J43"/>
  <c r="J42"/>
  <c i="1" r="AY113"/>
  <c i="14" r="J41"/>
  <c i="1" r="AX113"/>
  <c i="14"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84"/>
  <c r="BH184"/>
  <c r="BG184"/>
  <c r="BF184"/>
  <c r="T184"/>
  <c r="R184"/>
  <c r="P184"/>
  <c r="BI179"/>
  <c r="BH179"/>
  <c r="BG179"/>
  <c r="BF179"/>
  <c r="T179"/>
  <c r="R179"/>
  <c r="P179"/>
  <c r="BI174"/>
  <c r="BH174"/>
  <c r="BG174"/>
  <c r="BF174"/>
  <c r="T174"/>
  <c r="R174"/>
  <c r="P174"/>
  <c r="BI172"/>
  <c r="BH172"/>
  <c r="BG172"/>
  <c r="BF172"/>
  <c r="T172"/>
  <c r="R172"/>
  <c r="P172"/>
  <c r="BI169"/>
  <c r="BH169"/>
  <c r="BG169"/>
  <c r="BF169"/>
  <c r="T169"/>
  <c r="R169"/>
  <c r="P169"/>
  <c r="BI167"/>
  <c r="BH167"/>
  <c r="BG167"/>
  <c r="BF167"/>
  <c r="T167"/>
  <c r="R167"/>
  <c r="P167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3"/>
  <c r="BH153"/>
  <c r="BG153"/>
  <c r="BF153"/>
  <c r="T153"/>
  <c r="R153"/>
  <c r="P153"/>
  <c r="BI151"/>
  <c r="BH151"/>
  <c r="BG151"/>
  <c r="BF151"/>
  <c r="T151"/>
  <c r="R151"/>
  <c r="P151"/>
  <c r="BI148"/>
  <c r="BH148"/>
  <c r="BG148"/>
  <c r="BF148"/>
  <c r="T148"/>
  <c r="R148"/>
  <c r="P148"/>
  <c r="BI147"/>
  <c r="BH147"/>
  <c r="BG147"/>
  <c r="BF147"/>
  <c r="T147"/>
  <c r="R147"/>
  <c r="P147"/>
  <c r="BI145"/>
  <c r="BH145"/>
  <c r="BG145"/>
  <c r="BF145"/>
  <c r="T145"/>
  <c r="R145"/>
  <c r="P145"/>
  <c r="BI141"/>
  <c r="BH141"/>
  <c r="BG141"/>
  <c r="BF141"/>
  <c r="T141"/>
  <c r="R141"/>
  <c r="P141"/>
  <c r="J135"/>
  <c r="J134"/>
  <c r="F134"/>
  <c r="F132"/>
  <c r="E130"/>
  <c r="BI113"/>
  <c r="BH113"/>
  <c r="BG113"/>
  <c r="BF113"/>
  <c r="BI112"/>
  <c r="BH112"/>
  <c r="BG112"/>
  <c r="BF112"/>
  <c r="BE112"/>
  <c r="BI111"/>
  <c r="BH111"/>
  <c r="BG111"/>
  <c r="BF111"/>
  <c r="BE111"/>
  <c r="BI110"/>
  <c r="BH110"/>
  <c r="BG110"/>
  <c r="BF110"/>
  <c r="BE110"/>
  <c r="BI109"/>
  <c r="BH109"/>
  <c r="BG109"/>
  <c r="BF109"/>
  <c r="BE109"/>
  <c r="BI108"/>
  <c r="BH108"/>
  <c r="BG108"/>
  <c r="BF108"/>
  <c r="BE108"/>
  <c r="J96"/>
  <c r="J95"/>
  <c r="F95"/>
  <c r="F93"/>
  <c r="E91"/>
  <c r="J22"/>
  <c r="E22"/>
  <c r="F96"/>
  <c r="J21"/>
  <c r="J16"/>
  <c r="J132"/>
  <c r="E7"/>
  <c r="E124"/>
  <c i="13" r="J43"/>
  <c r="J42"/>
  <c i="1" r="AY111"/>
  <c i="13" r="J41"/>
  <c i="1" r="AX111"/>
  <c i="13"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J136"/>
  <c r="J135"/>
  <c r="F135"/>
  <c r="F133"/>
  <c r="E131"/>
  <c r="BI114"/>
  <c r="BH114"/>
  <c r="BG114"/>
  <c r="BF114"/>
  <c r="BI113"/>
  <c r="BH113"/>
  <c r="BG113"/>
  <c r="BF113"/>
  <c r="BE113"/>
  <c r="BI112"/>
  <c r="BH112"/>
  <c r="BG112"/>
  <c r="BF112"/>
  <c r="BE112"/>
  <c r="BI111"/>
  <c r="BH111"/>
  <c r="BG111"/>
  <c r="BF111"/>
  <c r="BE111"/>
  <c r="BI110"/>
  <c r="BH110"/>
  <c r="BG110"/>
  <c r="BF110"/>
  <c r="BE110"/>
  <c r="BI109"/>
  <c r="BH109"/>
  <c r="BG109"/>
  <c r="BF109"/>
  <c r="BE109"/>
  <c r="J96"/>
  <c r="J95"/>
  <c r="F95"/>
  <c r="F93"/>
  <c r="E91"/>
  <c r="J22"/>
  <c r="E22"/>
  <c r="F136"/>
  <c r="J21"/>
  <c r="J16"/>
  <c r="J133"/>
  <c r="E7"/>
  <c r="E125"/>
  <c i="12" r="J43"/>
  <c r="J42"/>
  <c i="1" r="AY109"/>
  <c i="12" r="J41"/>
  <c i="1" r="AX109"/>
  <c i="12" r="BI275"/>
  <c r="BH275"/>
  <c r="BG275"/>
  <c r="BF275"/>
  <c r="T275"/>
  <c r="R275"/>
  <c r="P275"/>
  <c r="BI273"/>
  <c r="BH273"/>
  <c r="BG273"/>
  <c r="BF273"/>
  <c r="T273"/>
  <c r="R273"/>
  <c r="P273"/>
  <c r="BI269"/>
  <c r="BH269"/>
  <c r="BG269"/>
  <c r="BF269"/>
  <c r="T269"/>
  <c r="R269"/>
  <c r="P269"/>
  <c r="BI266"/>
  <c r="BH266"/>
  <c r="BG266"/>
  <c r="BF266"/>
  <c r="T266"/>
  <c r="T265"/>
  <c r="R266"/>
  <c r="R265"/>
  <c r="P266"/>
  <c r="P265"/>
  <c r="BI264"/>
  <c r="BH264"/>
  <c r="BG264"/>
  <c r="BF264"/>
  <c r="T264"/>
  <c r="R264"/>
  <c r="P264"/>
  <c r="BI260"/>
  <c r="BH260"/>
  <c r="BG260"/>
  <c r="BF260"/>
  <c r="T260"/>
  <c r="R260"/>
  <c r="P260"/>
  <c r="BI257"/>
  <c r="BH257"/>
  <c r="BG257"/>
  <c r="BF257"/>
  <c r="T257"/>
  <c r="R257"/>
  <c r="P257"/>
  <c r="BI255"/>
  <c r="BH255"/>
  <c r="BG255"/>
  <c r="BF255"/>
  <c r="T255"/>
  <c r="R255"/>
  <c r="P255"/>
  <c r="BI253"/>
  <c r="BH253"/>
  <c r="BG253"/>
  <c r="BF253"/>
  <c r="T253"/>
  <c r="R253"/>
  <c r="P253"/>
  <c r="BI246"/>
  <c r="BH246"/>
  <c r="BG246"/>
  <c r="BF246"/>
  <c r="T246"/>
  <c r="R246"/>
  <c r="P246"/>
  <c r="BI244"/>
  <c r="BH244"/>
  <c r="BG244"/>
  <c r="BF244"/>
  <c r="T244"/>
  <c r="R244"/>
  <c r="P244"/>
  <c r="BI241"/>
  <c r="BH241"/>
  <c r="BG241"/>
  <c r="BF241"/>
  <c r="T241"/>
  <c r="T240"/>
  <c r="R241"/>
  <c r="R240"/>
  <c r="P241"/>
  <c r="P240"/>
  <c r="BI239"/>
  <c r="BH239"/>
  <c r="BG239"/>
  <c r="BF239"/>
  <c r="T239"/>
  <c r="R239"/>
  <c r="P239"/>
  <c r="BI238"/>
  <c r="BH238"/>
  <c r="BG238"/>
  <c r="BF238"/>
  <c r="T238"/>
  <c r="R238"/>
  <c r="P238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2"/>
  <c r="BH232"/>
  <c r="BG232"/>
  <c r="BF232"/>
  <c r="T232"/>
  <c r="R232"/>
  <c r="P232"/>
  <c r="BI231"/>
  <c r="BH231"/>
  <c r="BG231"/>
  <c r="BF231"/>
  <c r="T231"/>
  <c r="R231"/>
  <c r="P231"/>
  <c r="BI227"/>
  <c r="BH227"/>
  <c r="BG227"/>
  <c r="BF227"/>
  <c r="T227"/>
  <c r="R227"/>
  <c r="P227"/>
  <c r="BI224"/>
  <c r="BH224"/>
  <c r="BG224"/>
  <c r="BF224"/>
  <c r="T224"/>
  <c r="R224"/>
  <c r="P224"/>
  <c r="BI220"/>
  <c r="BH220"/>
  <c r="BG220"/>
  <c r="BF220"/>
  <c r="T220"/>
  <c r="R220"/>
  <c r="P220"/>
  <c r="BI218"/>
  <c r="BH218"/>
  <c r="BG218"/>
  <c r="BF218"/>
  <c r="T218"/>
  <c r="R218"/>
  <c r="P218"/>
  <c r="BI214"/>
  <c r="BH214"/>
  <c r="BG214"/>
  <c r="BF214"/>
  <c r="T214"/>
  <c r="R214"/>
  <c r="P214"/>
  <c r="BI211"/>
  <c r="BH211"/>
  <c r="BG211"/>
  <c r="BF211"/>
  <c r="T211"/>
  <c r="R211"/>
  <c r="P211"/>
  <c r="BI189"/>
  <c r="BH189"/>
  <c r="BG189"/>
  <c r="BF189"/>
  <c r="T189"/>
  <c r="R189"/>
  <c r="P189"/>
  <c r="BI185"/>
  <c r="BH185"/>
  <c r="BG185"/>
  <c r="BF185"/>
  <c r="T185"/>
  <c r="R185"/>
  <c r="P185"/>
  <c r="BI181"/>
  <c r="BH181"/>
  <c r="BG181"/>
  <c r="BF181"/>
  <c r="T181"/>
  <c r="R181"/>
  <c r="P181"/>
  <c r="BI177"/>
  <c r="BH177"/>
  <c r="BG177"/>
  <c r="BF177"/>
  <c r="T177"/>
  <c r="R177"/>
  <c r="P177"/>
  <c r="BI169"/>
  <c r="BH169"/>
  <c r="BG169"/>
  <c r="BF169"/>
  <c r="T169"/>
  <c r="R169"/>
  <c r="P169"/>
  <c r="BI165"/>
  <c r="BH165"/>
  <c r="BG165"/>
  <c r="BF165"/>
  <c r="T165"/>
  <c r="R165"/>
  <c r="P165"/>
  <c r="BI155"/>
  <c r="BH155"/>
  <c r="BG155"/>
  <c r="BF155"/>
  <c r="T155"/>
  <c r="R155"/>
  <c r="P155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J142"/>
  <c r="J141"/>
  <c r="F141"/>
  <c r="F139"/>
  <c r="E137"/>
  <c r="BI120"/>
  <c r="BH120"/>
  <c r="BG120"/>
  <c r="BF120"/>
  <c r="BI119"/>
  <c r="BH119"/>
  <c r="BG119"/>
  <c r="BF119"/>
  <c r="BE119"/>
  <c r="BI118"/>
  <c r="BH118"/>
  <c r="BG118"/>
  <c r="BF118"/>
  <c r="BE118"/>
  <c r="BI117"/>
  <c r="BH117"/>
  <c r="BG117"/>
  <c r="BF117"/>
  <c r="BE117"/>
  <c r="BI116"/>
  <c r="BH116"/>
  <c r="BG116"/>
  <c r="BF116"/>
  <c r="BE116"/>
  <c r="BI115"/>
  <c r="BH115"/>
  <c r="BG115"/>
  <c r="BF115"/>
  <c r="BE115"/>
  <c r="J96"/>
  <c r="J95"/>
  <c r="F95"/>
  <c r="F93"/>
  <c r="E91"/>
  <c r="J22"/>
  <c r="E22"/>
  <c r="F96"/>
  <c r="J21"/>
  <c r="J16"/>
  <c r="J139"/>
  <c r="E7"/>
  <c r="E85"/>
  <c i="11" r="J43"/>
  <c r="J42"/>
  <c i="1" r="AY108"/>
  <c i="11" r="J41"/>
  <c i="1" r="AX108"/>
  <c i="11" r="BI171"/>
  <c r="BH171"/>
  <c r="BG171"/>
  <c r="BF171"/>
  <c r="T171"/>
  <c r="R171"/>
  <c r="P171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3"/>
  <c r="BH153"/>
  <c r="BG153"/>
  <c r="BF153"/>
  <c r="T153"/>
  <c r="R153"/>
  <c r="P153"/>
  <c r="BI150"/>
  <c r="BH150"/>
  <c r="BG150"/>
  <c r="BF150"/>
  <c r="T150"/>
  <c r="T149"/>
  <c r="R150"/>
  <c r="R149"/>
  <c r="P150"/>
  <c r="P149"/>
  <c r="BI142"/>
  <c r="BH142"/>
  <c r="BG142"/>
  <c r="BF142"/>
  <c r="T142"/>
  <c r="R142"/>
  <c r="P142"/>
  <c r="BI140"/>
  <c r="BH140"/>
  <c r="BG140"/>
  <c r="BF140"/>
  <c r="T140"/>
  <c r="R140"/>
  <c r="P140"/>
  <c r="J135"/>
  <c r="J134"/>
  <c r="F134"/>
  <c r="F132"/>
  <c r="E130"/>
  <c r="BI113"/>
  <c r="BH113"/>
  <c r="BG113"/>
  <c r="BF113"/>
  <c r="BI112"/>
  <c r="BH112"/>
  <c r="BG112"/>
  <c r="BF112"/>
  <c r="BE112"/>
  <c r="BI111"/>
  <c r="BH111"/>
  <c r="BG111"/>
  <c r="BF111"/>
  <c r="BE111"/>
  <c r="BI110"/>
  <c r="BH110"/>
  <c r="BG110"/>
  <c r="BF110"/>
  <c r="BE110"/>
  <c r="BI109"/>
  <c r="BH109"/>
  <c r="BG109"/>
  <c r="BF109"/>
  <c r="BE109"/>
  <c r="BI108"/>
  <c r="BH108"/>
  <c r="BG108"/>
  <c r="BF108"/>
  <c r="BE108"/>
  <c r="J96"/>
  <c r="J95"/>
  <c r="F95"/>
  <c r="F93"/>
  <c r="E91"/>
  <c r="J22"/>
  <c r="E22"/>
  <c r="F96"/>
  <c r="J21"/>
  <c r="J16"/>
  <c r="J132"/>
  <c r="E7"/>
  <c r="E85"/>
  <c i="10" r="J43"/>
  <c r="J42"/>
  <c i="1" r="AY107"/>
  <c i="10" r="J41"/>
  <c i="1" r="AX107"/>
  <c i="10" r="BI241"/>
  <c r="BH241"/>
  <c r="BG241"/>
  <c r="BF241"/>
  <c r="T241"/>
  <c r="R241"/>
  <c r="P241"/>
  <c r="BI239"/>
  <c r="BH239"/>
  <c r="BG239"/>
  <c r="BF239"/>
  <c r="T239"/>
  <c r="R239"/>
  <c r="P239"/>
  <c r="BI237"/>
  <c r="BH237"/>
  <c r="BG237"/>
  <c r="BF237"/>
  <c r="T237"/>
  <c r="R237"/>
  <c r="P237"/>
  <c r="BI235"/>
  <c r="BH235"/>
  <c r="BG235"/>
  <c r="BF235"/>
  <c r="T235"/>
  <c r="R235"/>
  <c r="P235"/>
  <c r="BI234"/>
  <c r="BH234"/>
  <c r="BG234"/>
  <c r="BF234"/>
  <c r="T234"/>
  <c r="R234"/>
  <c r="P234"/>
  <c r="BI232"/>
  <c r="BH232"/>
  <c r="BG232"/>
  <c r="BF232"/>
  <c r="T232"/>
  <c r="R232"/>
  <c r="P232"/>
  <c r="BI230"/>
  <c r="BH230"/>
  <c r="BG230"/>
  <c r="BF230"/>
  <c r="T230"/>
  <c r="R230"/>
  <c r="P230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1"/>
  <c r="BH221"/>
  <c r="BG221"/>
  <c r="BF221"/>
  <c r="T221"/>
  <c r="R221"/>
  <c r="P221"/>
  <c r="BI219"/>
  <c r="BH219"/>
  <c r="BG219"/>
  <c r="BF219"/>
  <c r="T219"/>
  <c r="R219"/>
  <c r="P219"/>
  <c r="BI209"/>
  <c r="BH209"/>
  <c r="BG209"/>
  <c r="BF209"/>
  <c r="T209"/>
  <c r="R209"/>
  <c r="P209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J134"/>
  <c r="J133"/>
  <c r="F133"/>
  <c r="F131"/>
  <c r="E129"/>
  <c r="BI112"/>
  <c r="BH112"/>
  <c r="BG112"/>
  <c r="BF112"/>
  <c r="BI111"/>
  <c r="BH111"/>
  <c r="BG111"/>
  <c r="BF111"/>
  <c r="BE111"/>
  <c r="BI110"/>
  <c r="BH110"/>
  <c r="BG110"/>
  <c r="BF110"/>
  <c r="BE110"/>
  <c r="BI109"/>
  <c r="BH109"/>
  <c r="BG109"/>
  <c r="BF109"/>
  <c r="BE109"/>
  <c r="BI108"/>
  <c r="BH108"/>
  <c r="BG108"/>
  <c r="BF108"/>
  <c r="BE108"/>
  <c r="BI107"/>
  <c r="BH107"/>
  <c r="BG107"/>
  <c r="BF107"/>
  <c r="BE107"/>
  <c r="J96"/>
  <c r="J95"/>
  <c r="F95"/>
  <c r="F93"/>
  <c r="E91"/>
  <c r="J22"/>
  <c r="E22"/>
  <c r="F96"/>
  <c r="J21"/>
  <c r="J16"/>
  <c r="J131"/>
  <c r="E7"/>
  <c r="E85"/>
  <c i="9" r="J43"/>
  <c r="J42"/>
  <c i="1" r="AY106"/>
  <c i="9" r="J41"/>
  <c i="1" r="AX106"/>
  <c i="9" r="BI247"/>
  <c r="BH247"/>
  <c r="BG247"/>
  <c r="BF247"/>
  <c r="T247"/>
  <c r="R247"/>
  <c r="P247"/>
  <c r="BI246"/>
  <c r="BH246"/>
  <c r="BG246"/>
  <c r="BF246"/>
  <c r="T246"/>
  <c r="R246"/>
  <c r="P246"/>
  <c r="BI244"/>
  <c r="BH244"/>
  <c r="BG244"/>
  <c r="BF244"/>
  <c r="T244"/>
  <c r="R244"/>
  <c r="P244"/>
  <c r="BI243"/>
  <c r="BH243"/>
  <c r="BG243"/>
  <c r="BF243"/>
  <c r="T243"/>
  <c r="R243"/>
  <c r="P243"/>
  <c r="BI242"/>
  <c r="BH242"/>
  <c r="BG242"/>
  <c r="BF242"/>
  <c r="T242"/>
  <c r="R242"/>
  <c r="P242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J134"/>
  <c r="J133"/>
  <c r="F133"/>
  <c r="F131"/>
  <c r="E129"/>
  <c r="BI112"/>
  <c r="BH112"/>
  <c r="BG112"/>
  <c r="BF112"/>
  <c r="BI111"/>
  <c r="BH111"/>
  <c r="BG111"/>
  <c r="BF111"/>
  <c r="BE111"/>
  <c r="BI110"/>
  <c r="BH110"/>
  <c r="BG110"/>
  <c r="BF110"/>
  <c r="BE110"/>
  <c r="BI109"/>
  <c r="BH109"/>
  <c r="BG109"/>
  <c r="BF109"/>
  <c r="BE109"/>
  <c r="BI108"/>
  <c r="BH108"/>
  <c r="BG108"/>
  <c r="BF108"/>
  <c r="BE108"/>
  <c r="BI107"/>
  <c r="BH107"/>
  <c r="BG107"/>
  <c r="BF107"/>
  <c r="BE107"/>
  <c r="J96"/>
  <c r="J95"/>
  <c r="F95"/>
  <c r="F93"/>
  <c r="E91"/>
  <c r="J22"/>
  <c r="E22"/>
  <c r="F96"/>
  <c r="J21"/>
  <c r="J16"/>
  <c r="J131"/>
  <c r="E7"/>
  <c r="E123"/>
  <c i="8" r="J43"/>
  <c r="J42"/>
  <c i="1" r="AY105"/>
  <c i="8" r="J41"/>
  <c i="1" r="AX105"/>
  <c i="8" r="BI269"/>
  <c r="BH269"/>
  <c r="BG269"/>
  <c r="BF269"/>
  <c r="T269"/>
  <c r="T268"/>
  <c r="R269"/>
  <c r="R268"/>
  <c r="P269"/>
  <c r="P268"/>
  <c r="BI267"/>
  <c r="BH267"/>
  <c r="BG267"/>
  <c r="BF267"/>
  <c r="T267"/>
  <c r="R267"/>
  <c r="P267"/>
  <c r="BI266"/>
  <c r="BH266"/>
  <c r="BG266"/>
  <c r="BF266"/>
  <c r="T266"/>
  <c r="R266"/>
  <c r="P266"/>
  <c r="BI265"/>
  <c r="BH265"/>
  <c r="BG265"/>
  <c r="BF265"/>
  <c r="T265"/>
  <c r="R265"/>
  <c r="P265"/>
  <c r="BI264"/>
  <c r="BH264"/>
  <c r="BG264"/>
  <c r="BF264"/>
  <c r="T264"/>
  <c r="R264"/>
  <c r="P264"/>
  <c r="BI263"/>
  <c r="BH263"/>
  <c r="BG263"/>
  <c r="BF263"/>
  <c r="T263"/>
  <c r="R263"/>
  <c r="P263"/>
  <c r="BI262"/>
  <c r="BH262"/>
  <c r="BG262"/>
  <c r="BF262"/>
  <c r="T262"/>
  <c r="R262"/>
  <c r="P262"/>
  <c r="BI260"/>
  <c r="BH260"/>
  <c r="BG260"/>
  <c r="BF260"/>
  <c r="T260"/>
  <c r="R260"/>
  <c r="P260"/>
  <c r="BI259"/>
  <c r="BH259"/>
  <c r="BG259"/>
  <c r="BF259"/>
  <c r="T259"/>
  <c r="R259"/>
  <c r="P259"/>
  <c r="BI257"/>
  <c r="BH257"/>
  <c r="BG257"/>
  <c r="BF257"/>
  <c r="T257"/>
  <c r="R257"/>
  <c r="P257"/>
  <c r="BI255"/>
  <c r="BH255"/>
  <c r="BG255"/>
  <c r="BF255"/>
  <c r="T255"/>
  <c r="R255"/>
  <c r="P255"/>
  <c r="BI253"/>
  <c r="BH253"/>
  <c r="BG253"/>
  <c r="BF253"/>
  <c r="T253"/>
  <c r="R253"/>
  <c r="P253"/>
  <c r="BI251"/>
  <c r="BH251"/>
  <c r="BG251"/>
  <c r="BF251"/>
  <c r="T251"/>
  <c r="R251"/>
  <c r="P251"/>
  <c r="BI249"/>
  <c r="BH249"/>
  <c r="BG249"/>
  <c r="BF249"/>
  <c r="T249"/>
  <c r="R249"/>
  <c r="P249"/>
  <c r="BI247"/>
  <c r="BH247"/>
  <c r="BG247"/>
  <c r="BF247"/>
  <c r="T247"/>
  <c r="R247"/>
  <c r="P247"/>
  <c r="BI245"/>
  <c r="BH245"/>
  <c r="BG245"/>
  <c r="BF245"/>
  <c r="T245"/>
  <c r="R245"/>
  <c r="P245"/>
  <c r="BI244"/>
  <c r="BH244"/>
  <c r="BG244"/>
  <c r="BF244"/>
  <c r="T244"/>
  <c r="R244"/>
  <c r="P244"/>
  <c r="BI243"/>
  <c r="BH243"/>
  <c r="BG243"/>
  <c r="BF243"/>
  <c r="T243"/>
  <c r="R243"/>
  <c r="P243"/>
  <c r="BI241"/>
  <c r="BH241"/>
  <c r="BG241"/>
  <c r="BF241"/>
  <c r="T241"/>
  <c r="R241"/>
  <c r="P241"/>
  <c r="BI239"/>
  <c r="BH239"/>
  <c r="BG239"/>
  <c r="BF239"/>
  <c r="T239"/>
  <c r="R239"/>
  <c r="P239"/>
  <c r="BI237"/>
  <c r="BH237"/>
  <c r="BG237"/>
  <c r="BF237"/>
  <c r="T237"/>
  <c r="R237"/>
  <c r="P237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J142"/>
  <c r="J141"/>
  <c r="F141"/>
  <c r="F139"/>
  <c r="E137"/>
  <c r="BI120"/>
  <c r="BH120"/>
  <c r="BG120"/>
  <c r="BF120"/>
  <c r="BI119"/>
  <c r="BH119"/>
  <c r="BG119"/>
  <c r="BF119"/>
  <c r="BE119"/>
  <c r="BI118"/>
  <c r="BH118"/>
  <c r="BG118"/>
  <c r="BF118"/>
  <c r="BE118"/>
  <c r="BI117"/>
  <c r="BH117"/>
  <c r="BG117"/>
  <c r="BF117"/>
  <c r="BE117"/>
  <c r="BI116"/>
  <c r="BH116"/>
  <c r="BG116"/>
  <c r="BF116"/>
  <c r="BE116"/>
  <c r="BI115"/>
  <c r="BH115"/>
  <c r="BG115"/>
  <c r="BF115"/>
  <c r="BE115"/>
  <c r="J96"/>
  <c r="J95"/>
  <c r="F95"/>
  <c r="F93"/>
  <c r="E91"/>
  <c r="J22"/>
  <c r="E22"/>
  <c r="F142"/>
  <c r="J21"/>
  <c r="J16"/>
  <c r="J139"/>
  <c r="E7"/>
  <c r="E85"/>
  <c i="7" r="J43"/>
  <c r="J42"/>
  <c i="1" r="AY104"/>
  <c i="7" r="J41"/>
  <c i="1" r="AX104"/>
  <c i="7" r="BI207"/>
  <c r="BH207"/>
  <c r="BG207"/>
  <c r="BF207"/>
  <c r="T207"/>
  <c r="R207"/>
  <c r="P207"/>
  <c r="BI206"/>
  <c r="BH206"/>
  <c r="BG206"/>
  <c r="BF206"/>
  <c r="T206"/>
  <c r="R206"/>
  <c r="P206"/>
  <c r="BI204"/>
  <c r="BH204"/>
  <c r="BG204"/>
  <c r="BF204"/>
  <c r="T204"/>
  <c r="T203"/>
  <c r="R204"/>
  <c r="R203"/>
  <c r="P204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8"/>
  <c r="BH168"/>
  <c r="BG168"/>
  <c r="BF168"/>
  <c r="T168"/>
  <c r="R168"/>
  <c r="P168"/>
  <c r="BI167"/>
  <c r="BH167"/>
  <c r="BG167"/>
  <c r="BF167"/>
  <c r="T167"/>
  <c r="R167"/>
  <c r="P167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J143"/>
  <c r="J142"/>
  <c r="F142"/>
  <c r="F140"/>
  <c r="E138"/>
  <c r="BI121"/>
  <c r="BH121"/>
  <c r="BG121"/>
  <c r="BF121"/>
  <c r="BI120"/>
  <c r="BH120"/>
  <c r="BG120"/>
  <c r="BF120"/>
  <c r="BE120"/>
  <c r="BI119"/>
  <c r="BH119"/>
  <c r="BG119"/>
  <c r="BF119"/>
  <c r="BE119"/>
  <c r="BI118"/>
  <c r="BH118"/>
  <c r="BG118"/>
  <c r="BF118"/>
  <c r="BE118"/>
  <c r="BI117"/>
  <c r="BH117"/>
  <c r="BG117"/>
  <c r="BF117"/>
  <c r="BE117"/>
  <c r="BI116"/>
  <c r="BH116"/>
  <c r="BG116"/>
  <c r="BF116"/>
  <c r="BE116"/>
  <c r="J96"/>
  <c r="J95"/>
  <c r="F95"/>
  <c r="F93"/>
  <c r="E91"/>
  <c r="J22"/>
  <c r="E22"/>
  <c r="F143"/>
  <c r="J21"/>
  <c r="J16"/>
  <c r="J140"/>
  <c r="E7"/>
  <c r="E132"/>
  <c i="6" r="J43"/>
  <c r="J42"/>
  <c i="1" r="AY103"/>
  <c i="6" r="J41"/>
  <c i="1" r="AX103"/>
  <c i="6" r="BI216"/>
  <c r="BH216"/>
  <c r="BG216"/>
  <c r="BF216"/>
  <c r="T216"/>
  <c r="R216"/>
  <c r="P216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06"/>
  <c r="BH206"/>
  <c r="BG206"/>
  <c r="BF206"/>
  <c r="T206"/>
  <c r="R206"/>
  <c r="P206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89"/>
  <c r="BH189"/>
  <c r="BG189"/>
  <c r="BF189"/>
  <c r="T189"/>
  <c r="R189"/>
  <c r="P189"/>
  <c r="BI188"/>
  <c r="BH188"/>
  <c r="BG188"/>
  <c r="BF188"/>
  <c r="T188"/>
  <c r="R188"/>
  <c r="P188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1"/>
  <c r="BH181"/>
  <c r="BG181"/>
  <c r="BF181"/>
  <c r="T181"/>
  <c r="R181"/>
  <c r="P181"/>
  <c r="BI180"/>
  <c r="BH180"/>
  <c r="BG180"/>
  <c r="BF180"/>
  <c r="T180"/>
  <c r="R180"/>
  <c r="P180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J145"/>
  <c r="J144"/>
  <c r="F144"/>
  <c r="F142"/>
  <c r="E140"/>
  <c r="BI123"/>
  <c r="BH123"/>
  <c r="BG123"/>
  <c r="BF123"/>
  <c r="BI122"/>
  <c r="BH122"/>
  <c r="BG122"/>
  <c r="BF122"/>
  <c r="BE122"/>
  <c r="BI121"/>
  <c r="BH121"/>
  <c r="BG121"/>
  <c r="BF121"/>
  <c r="BE121"/>
  <c r="BI120"/>
  <c r="BH120"/>
  <c r="BG120"/>
  <c r="BF120"/>
  <c r="BE120"/>
  <c r="BI119"/>
  <c r="BH119"/>
  <c r="BG119"/>
  <c r="BF119"/>
  <c r="BE119"/>
  <c r="BI118"/>
  <c r="BH118"/>
  <c r="BG118"/>
  <c r="BF118"/>
  <c r="BE118"/>
  <c r="J96"/>
  <c r="J95"/>
  <c r="F95"/>
  <c r="F93"/>
  <c r="E91"/>
  <c r="J22"/>
  <c r="E22"/>
  <c r="F145"/>
  <c r="J21"/>
  <c r="J16"/>
  <c r="J93"/>
  <c r="E7"/>
  <c r="E134"/>
  <c i="5" r="J43"/>
  <c r="J42"/>
  <c i="1" r="AY102"/>
  <c i="5" r="J41"/>
  <c i="1" r="AX102"/>
  <c i="5" r="BI303"/>
  <c r="BH303"/>
  <c r="BG303"/>
  <c r="BF303"/>
  <c r="T303"/>
  <c r="R303"/>
  <c r="P303"/>
  <c r="BI301"/>
  <c r="BH301"/>
  <c r="BG301"/>
  <c r="BF301"/>
  <c r="T301"/>
  <c r="R301"/>
  <c r="P301"/>
  <c r="BI300"/>
  <c r="BH300"/>
  <c r="BG300"/>
  <c r="BF300"/>
  <c r="T300"/>
  <c r="R300"/>
  <c r="P300"/>
  <c r="BI298"/>
  <c r="BH298"/>
  <c r="BG298"/>
  <c r="BF298"/>
  <c r="T298"/>
  <c r="R298"/>
  <c r="P298"/>
  <c r="BI295"/>
  <c r="BH295"/>
  <c r="BG295"/>
  <c r="BF295"/>
  <c r="T295"/>
  <c r="R295"/>
  <c r="P295"/>
  <c r="BI293"/>
  <c r="BH293"/>
  <c r="BG293"/>
  <c r="BF293"/>
  <c r="T293"/>
  <c r="R293"/>
  <c r="P293"/>
  <c r="BI291"/>
  <c r="BH291"/>
  <c r="BG291"/>
  <c r="BF291"/>
  <c r="T291"/>
  <c r="R291"/>
  <c r="P291"/>
  <c r="BI289"/>
  <c r="BH289"/>
  <c r="BG289"/>
  <c r="BF289"/>
  <c r="T289"/>
  <c r="R289"/>
  <c r="P289"/>
  <c r="BI288"/>
  <c r="BH288"/>
  <c r="BG288"/>
  <c r="BF288"/>
  <c r="T288"/>
  <c r="R288"/>
  <c r="P288"/>
  <c r="BI287"/>
  <c r="BH287"/>
  <c r="BG287"/>
  <c r="BF287"/>
  <c r="T287"/>
  <c r="R287"/>
  <c r="P287"/>
  <c r="BI286"/>
  <c r="BH286"/>
  <c r="BG286"/>
  <c r="BF286"/>
  <c r="T286"/>
  <c r="R286"/>
  <c r="P286"/>
  <c r="BI285"/>
  <c r="BH285"/>
  <c r="BG285"/>
  <c r="BF285"/>
  <c r="T285"/>
  <c r="R285"/>
  <c r="P285"/>
  <c r="BI284"/>
  <c r="BH284"/>
  <c r="BG284"/>
  <c r="BF284"/>
  <c r="T284"/>
  <c r="R284"/>
  <c r="P284"/>
  <c r="BI283"/>
  <c r="BH283"/>
  <c r="BG283"/>
  <c r="BF283"/>
  <c r="T283"/>
  <c r="R283"/>
  <c r="P283"/>
  <c r="BI281"/>
  <c r="BH281"/>
  <c r="BG281"/>
  <c r="BF281"/>
  <c r="T281"/>
  <c r="R281"/>
  <c r="P281"/>
  <c r="BI279"/>
  <c r="BH279"/>
  <c r="BG279"/>
  <c r="BF279"/>
  <c r="T279"/>
  <c r="R279"/>
  <c r="P279"/>
  <c r="BI277"/>
  <c r="BH277"/>
  <c r="BG277"/>
  <c r="BF277"/>
  <c r="T277"/>
  <c r="R277"/>
  <c r="P277"/>
  <c r="BI275"/>
  <c r="BH275"/>
  <c r="BG275"/>
  <c r="BF275"/>
  <c r="T275"/>
  <c r="R275"/>
  <c r="P275"/>
  <c r="BI274"/>
  <c r="BH274"/>
  <c r="BG274"/>
  <c r="BF274"/>
  <c r="T274"/>
  <c r="R274"/>
  <c r="P274"/>
  <c r="BI273"/>
  <c r="BH273"/>
  <c r="BG273"/>
  <c r="BF273"/>
  <c r="T273"/>
  <c r="R273"/>
  <c r="P273"/>
  <c r="BI271"/>
  <c r="BH271"/>
  <c r="BG271"/>
  <c r="BF271"/>
  <c r="T271"/>
  <c r="R271"/>
  <c r="P271"/>
  <c r="BI269"/>
  <c r="BH269"/>
  <c r="BG269"/>
  <c r="BF269"/>
  <c r="T269"/>
  <c r="R269"/>
  <c r="P269"/>
  <c r="BI259"/>
  <c r="BH259"/>
  <c r="BG259"/>
  <c r="BF259"/>
  <c r="T259"/>
  <c r="R259"/>
  <c r="P259"/>
  <c r="BI257"/>
  <c r="BH257"/>
  <c r="BG257"/>
  <c r="BF257"/>
  <c r="T257"/>
  <c r="R257"/>
  <c r="P257"/>
  <c r="BI255"/>
  <c r="BH255"/>
  <c r="BG255"/>
  <c r="BF255"/>
  <c r="T255"/>
  <c r="R255"/>
  <c r="P255"/>
  <c r="BI252"/>
  <c r="BH252"/>
  <c r="BG252"/>
  <c r="BF252"/>
  <c r="T252"/>
  <c r="R252"/>
  <c r="P252"/>
  <c r="BI250"/>
  <c r="BH250"/>
  <c r="BG250"/>
  <c r="BF250"/>
  <c r="T250"/>
  <c r="R250"/>
  <c r="P250"/>
  <c r="BI247"/>
  <c r="BH247"/>
  <c r="BG247"/>
  <c r="BF247"/>
  <c r="T247"/>
  <c r="R247"/>
  <c r="P247"/>
  <c r="BI246"/>
  <c r="BH246"/>
  <c r="BG246"/>
  <c r="BF246"/>
  <c r="T246"/>
  <c r="R246"/>
  <c r="P246"/>
  <c r="BI244"/>
  <c r="BH244"/>
  <c r="BG244"/>
  <c r="BF244"/>
  <c r="T244"/>
  <c r="R244"/>
  <c r="P244"/>
  <c r="BI243"/>
  <c r="BH243"/>
  <c r="BG243"/>
  <c r="BF243"/>
  <c r="T243"/>
  <c r="R243"/>
  <c r="P243"/>
  <c r="BI242"/>
  <c r="BH242"/>
  <c r="BG242"/>
  <c r="BF242"/>
  <c r="T242"/>
  <c r="R242"/>
  <c r="P242"/>
  <c r="BI241"/>
  <c r="BH241"/>
  <c r="BG241"/>
  <c r="BF241"/>
  <c r="T241"/>
  <c r="R241"/>
  <c r="P241"/>
  <c r="BI239"/>
  <c r="BH239"/>
  <c r="BG239"/>
  <c r="BF239"/>
  <c r="T239"/>
  <c r="R239"/>
  <c r="P239"/>
  <c r="BI237"/>
  <c r="BH237"/>
  <c r="BG237"/>
  <c r="BF237"/>
  <c r="T237"/>
  <c r="R237"/>
  <c r="P237"/>
  <c r="BI235"/>
  <c r="BH235"/>
  <c r="BG235"/>
  <c r="BF235"/>
  <c r="T235"/>
  <c r="R235"/>
  <c r="P235"/>
  <c r="BI233"/>
  <c r="BH233"/>
  <c r="BG233"/>
  <c r="BF233"/>
  <c r="T233"/>
  <c r="R233"/>
  <c r="P233"/>
  <c r="BI230"/>
  <c r="BH230"/>
  <c r="BG230"/>
  <c r="BF230"/>
  <c r="T230"/>
  <c r="R230"/>
  <c r="P230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4"/>
  <c r="BH224"/>
  <c r="BG224"/>
  <c r="BF224"/>
  <c r="T224"/>
  <c r="R224"/>
  <c r="P224"/>
  <c r="BI221"/>
  <c r="BH221"/>
  <c r="BG221"/>
  <c r="BF221"/>
  <c r="T221"/>
  <c r="R221"/>
  <c r="P221"/>
  <c r="BI220"/>
  <c r="BH220"/>
  <c r="BG220"/>
  <c r="BF220"/>
  <c r="T220"/>
  <c r="R220"/>
  <c r="P220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1"/>
  <c r="BH201"/>
  <c r="BG201"/>
  <c r="BF201"/>
  <c r="T201"/>
  <c r="R201"/>
  <c r="P201"/>
  <c r="BI200"/>
  <c r="BH200"/>
  <c r="BG200"/>
  <c r="BF200"/>
  <c r="T200"/>
  <c r="R200"/>
  <c r="P200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7"/>
  <c r="BH157"/>
  <c r="BG157"/>
  <c r="BF157"/>
  <c r="T157"/>
  <c r="R157"/>
  <c r="P157"/>
  <c r="BI151"/>
  <c r="BH151"/>
  <c r="BG151"/>
  <c r="BF151"/>
  <c r="T151"/>
  <c r="R151"/>
  <c r="P151"/>
  <c r="J146"/>
  <c r="J145"/>
  <c r="F145"/>
  <c r="F143"/>
  <c r="E141"/>
  <c r="BI124"/>
  <c r="BH124"/>
  <c r="BG124"/>
  <c r="BF124"/>
  <c r="BI123"/>
  <c r="BH123"/>
  <c r="BG123"/>
  <c r="BF123"/>
  <c r="BE123"/>
  <c r="BI122"/>
  <c r="BH122"/>
  <c r="BG122"/>
  <c r="BF122"/>
  <c r="BE122"/>
  <c r="BI121"/>
  <c r="BH121"/>
  <c r="BG121"/>
  <c r="BF121"/>
  <c r="BE121"/>
  <c r="BI120"/>
  <c r="BH120"/>
  <c r="BG120"/>
  <c r="BF120"/>
  <c r="BE120"/>
  <c r="BI119"/>
  <c r="BH119"/>
  <c r="BG119"/>
  <c r="BF119"/>
  <c r="BE119"/>
  <c r="J96"/>
  <c r="J95"/>
  <c r="F95"/>
  <c r="F93"/>
  <c r="E91"/>
  <c r="J22"/>
  <c r="E22"/>
  <c r="F96"/>
  <c r="J21"/>
  <c r="J16"/>
  <c r="J143"/>
  <c r="E7"/>
  <c r="E135"/>
  <c i="4" r="J43"/>
  <c r="J42"/>
  <c i="1" r="AY101"/>
  <c i="4" r="J41"/>
  <c i="1" r="AX101"/>
  <c i="4" r="BI842"/>
  <c r="BH842"/>
  <c r="BG842"/>
  <c r="BF842"/>
  <c r="T842"/>
  <c r="R842"/>
  <c r="P842"/>
  <c r="BI834"/>
  <c r="BH834"/>
  <c r="BG834"/>
  <c r="BF834"/>
  <c r="T834"/>
  <c r="R834"/>
  <c r="P834"/>
  <c r="BI827"/>
  <c r="BH827"/>
  <c r="BG827"/>
  <c r="BF827"/>
  <c r="T827"/>
  <c r="T818"/>
  <c r="R827"/>
  <c r="R818"/>
  <c r="P827"/>
  <c r="P818"/>
  <c r="BI823"/>
  <c r="BH823"/>
  <c r="BG823"/>
  <c r="BF823"/>
  <c r="T823"/>
  <c r="R823"/>
  <c r="P823"/>
  <c r="BI819"/>
  <c r="BH819"/>
  <c r="BG819"/>
  <c r="BF819"/>
  <c r="T819"/>
  <c r="R819"/>
  <c r="P819"/>
  <c r="BI817"/>
  <c r="BH817"/>
  <c r="BG817"/>
  <c r="BF817"/>
  <c r="T817"/>
  <c r="R817"/>
  <c r="P817"/>
  <c r="BI816"/>
  <c r="BH816"/>
  <c r="BG816"/>
  <c r="BF816"/>
  <c r="T816"/>
  <c r="R816"/>
  <c r="P816"/>
  <c r="BI814"/>
  <c r="BH814"/>
  <c r="BG814"/>
  <c r="BF814"/>
  <c r="T814"/>
  <c r="R814"/>
  <c r="P814"/>
  <c r="BI812"/>
  <c r="BH812"/>
  <c r="BG812"/>
  <c r="BF812"/>
  <c r="T812"/>
  <c r="R812"/>
  <c r="P812"/>
  <c r="BI810"/>
  <c r="BH810"/>
  <c r="BG810"/>
  <c r="BF810"/>
  <c r="T810"/>
  <c r="R810"/>
  <c r="P810"/>
  <c r="BI808"/>
  <c r="BH808"/>
  <c r="BG808"/>
  <c r="BF808"/>
  <c r="T808"/>
  <c r="R808"/>
  <c r="P808"/>
  <c r="BI806"/>
  <c r="BH806"/>
  <c r="BG806"/>
  <c r="BF806"/>
  <c r="T806"/>
  <c r="R806"/>
  <c r="P806"/>
  <c r="BI801"/>
  <c r="BH801"/>
  <c r="BG801"/>
  <c r="BF801"/>
  <c r="T801"/>
  <c r="R801"/>
  <c r="P801"/>
  <c r="BI799"/>
  <c r="BH799"/>
  <c r="BG799"/>
  <c r="BF799"/>
  <c r="T799"/>
  <c r="R799"/>
  <c r="P799"/>
  <c r="BI797"/>
  <c r="BH797"/>
  <c r="BG797"/>
  <c r="BF797"/>
  <c r="T797"/>
  <c r="R797"/>
  <c r="P797"/>
  <c r="BI795"/>
  <c r="BH795"/>
  <c r="BG795"/>
  <c r="BF795"/>
  <c r="T795"/>
  <c r="R795"/>
  <c r="P795"/>
  <c r="BI793"/>
  <c r="BH793"/>
  <c r="BG793"/>
  <c r="BF793"/>
  <c r="T793"/>
  <c r="R793"/>
  <c r="P793"/>
  <c r="BI778"/>
  <c r="BH778"/>
  <c r="BG778"/>
  <c r="BF778"/>
  <c r="T778"/>
  <c r="R778"/>
  <c r="P778"/>
  <c r="BI776"/>
  <c r="BH776"/>
  <c r="BG776"/>
  <c r="BF776"/>
  <c r="T776"/>
  <c r="R776"/>
  <c r="P776"/>
  <c r="BI773"/>
  <c r="BH773"/>
  <c r="BG773"/>
  <c r="BF773"/>
  <c r="T773"/>
  <c r="R773"/>
  <c r="P773"/>
  <c r="BI768"/>
  <c r="BH768"/>
  <c r="BG768"/>
  <c r="BF768"/>
  <c r="T768"/>
  <c r="R768"/>
  <c r="P768"/>
  <c r="BI765"/>
  <c r="BH765"/>
  <c r="BG765"/>
  <c r="BF765"/>
  <c r="T765"/>
  <c r="R765"/>
  <c r="P765"/>
  <c r="BI764"/>
  <c r="BH764"/>
  <c r="BG764"/>
  <c r="BF764"/>
  <c r="T764"/>
  <c r="R764"/>
  <c r="P764"/>
  <c r="BI762"/>
  <c r="BH762"/>
  <c r="BG762"/>
  <c r="BF762"/>
  <c r="T762"/>
  <c r="R762"/>
  <c r="P762"/>
  <c r="BI760"/>
  <c r="BH760"/>
  <c r="BG760"/>
  <c r="BF760"/>
  <c r="T760"/>
  <c r="R760"/>
  <c r="P760"/>
  <c r="BI756"/>
  <c r="BH756"/>
  <c r="BG756"/>
  <c r="BF756"/>
  <c r="T756"/>
  <c r="R756"/>
  <c r="P756"/>
  <c r="BI753"/>
  <c r="BH753"/>
  <c r="BG753"/>
  <c r="BF753"/>
  <c r="T753"/>
  <c r="R753"/>
  <c r="P753"/>
  <c r="BI750"/>
  <c r="BH750"/>
  <c r="BG750"/>
  <c r="BF750"/>
  <c r="T750"/>
  <c r="R750"/>
  <c r="P750"/>
  <c r="BI747"/>
  <c r="BH747"/>
  <c r="BG747"/>
  <c r="BF747"/>
  <c r="T747"/>
  <c r="R747"/>
  <c r="P747"/>
  <c r="BI745"/>
  <c r="BH745"/>
  <c r="BG745"/>
  <c r="BF745"/>
  <c r="T745"/>
  <c r="R745"/>
  <c r="P745"/>
  <c r="BI744"/>
  <c r="BH744"/>
  <c r="BG744"/>
  <c r="BF744"/>
  <c r="T744"/>
  <c r="R744"/>
  <c r="P744"/>
  <c r="BI741"/>
  <c r="BH741"/>
  <c r="BG741"/>
  <c r="BF741"/>
  <c r="T741"/>
  <c r="R741"/>
  <c r="P741"/>
  <c r="BI739"/>
  <c r="BH739"/>
  <c r="BG739"/>
  <c r="BF739"/>
  <c r="T739"/>
  <c r="R739"/>
  <c r="P739"/>
  <c r="BI737"/>
  <c r="BH737"/>
  <c r="BG737"/>
  <c r="BF737"/>
  <c r="T737"/>
  <c r="R737"/>
  <c r="P737"/>
  <c r="BI735"/>
  <c r="BH735"/>
  <c r="BG735"/>
  <c r="BF735"/>
  <c r="T735"/>
  <c r="R735"/>
  <c r="P735"/>
  <c r="BI733"/>
  <c r="BH733"/>
  <c r="BG733"/>
  <c r="BF733"/>
  <c r="T733"/>
  <c r="R733"/>
  <c r="P733"/>
  <c r="BI730"/>
  <c r="BH730"/>
  <c r="BG730"/>
  <c r="BF730"/>
  <c r="T730"/>
  <c r="R730"/>
  <c r="P730"/>
  <c r="BI726"/>
  <c r="BH726"/>
  <c r="BG726"/>
  <c r="BF726"/>
  <c r="T726"/>
  <c r="R726"/>
  <c r="P726"/>
  <c r="BI724"/>
  <c r="BH724"/>
  <c r="BG724"/>
  <c r="BF724"/>
  <c r="T724"/>
  <c r="R724"/>
  <c r="P724"/>
  <c r="BI721"/>
  <c r="BH721"/>
  <c r="BG721"/>
  <c r="BF721"/>
  <c r="T721"/>
  <c r="R721"/>
  <c r="P721"/>
  <c r="BI719"/>
  <c r="BH719"/>
  <c r="BG719"/>
  <c r="BF719"/>
  <c r="T719"/>
  <c r="R719"/>
  <c r="P719"/>
  <c r="BI718"/>
  <c r="BH718"/>
  <c r="BG718"/>
  <c r="BF718"/>
  <c r="T718"/>
  <c r="R718"/>
  <c r="P718"/>
  <c r="BI713"/>
  <c r="BH713"/>
  <c r="BG713"/>
  <c r="BF713"/>
  <c r="T713"/>
  <c r="R713"/>
  <c r="P713"/>
  <c r="BI709"/>
  <c r="BH709"/>
  <c r="BG709"/>
  <c r="BF709"/>
  <c r="T709"/>
  <c r="R709"/>
  <c r="P709"/>
  <c r="BI704"/>
  <c r="BH704"/>
  <c r="BG704"/>
  <c r="BF704"/>
  <c r="T704"/>
  <c r="R704"/>
  <c r="P704"/>
  <c r="BI703"/>
  <c r="BH703"/>
  <c r="BG703"/>
  <c r="BF703"/>
  <c r="T703"/>
  <c r="R703"/>
  <c r="P703"/>
  <c r="BI699"/>
  <c r="BH699"/>
  <c r="BG699"/>
  <c r="BF699"/>
  <c r="T699"/>
  <c r="R699"/>
  <c r="P699"/>
  <c r="BI695"/>
  <c r="BH695"/>
  <c r="BG695"/>
  <c r="BF695"/>
  <c r="T695"/>
  <c r="R695"/>
  <c r="P695"/>
  <c r="BI690"/>
  <c r="BH690"/>
  <c r="BG690"/>
  <c r="BF690"/>
  <c r="T690"/>
  <c r="R690"/>
  <c r="P690"/>
  <c r="BI685"/>
  <c r="BH685"/>
  <c r="BG685"/>
  <c r="BF685"/>
  <c r="T685"/>
  <c r="R685"/>
  <c r="P685"/>
  <c r="BI680"/>
  <c r="BH680"/>
  <c r="BG680"/>
  <c r="BF680"/>
  <c r="T680"/>
  <c r="R680"/>
  <c r="P680"/>
  <c r="BI675"/>
  <c r="BH675"/>
  <c r="BG675"/>
  <c r="BF675"/>
  <c r="T675"/>
  <c r="R675"/>
  <c r="P675"/>
  <c r="BI667"/>
  <c r="BH667"/>
  <c r="BG667"/>
  <c r="BF667"/>
  <c r="T667"/>
  <c r="R667"/>
  <c r="P667"/>
  <c r="BI655"/>
  <c r="BH655"/>
  <c r="BG655"/>
  <c r="BF655"/>
  <c r="T655"/>
  <c r="R655"/>
  <c r="P655"/>
  <c r="BI644"/>
  <c r="BH644"/>
  <c r="BG644"/>
  <c r="BF644"/>
  <c r="T644"/>
  <c r="R644"/>
  <c r="P644"/>
  <c r="BI637"/>
  <c r="BH637"/>
  <c r="BG637"/>
  <c r="BF637"/>
  <c r="T637"/>
  <c r="R637"/>
  <c r="P637"/>
  <c r="BI630"/>
  <c r="BH630"/>
  <c r="BG630"/>
  <c r="BF630"/>
  <c r="T630"/>
  <c r="R630"/>
  <c r="P630"/>
  <c r="BI625"/>
  <c r="BH625"/>
  <c r="BG625"/>
  <c r="BF625"/>
  <c r="T625"/>
  <c r="R625"/>
  <c r="P625"/>
  <c r="BI620"/>
  <c r="BH620"/>
  <c r="BG620"/>
  <c r="BF620"/>
  <c r="T620"/>
  <c r="R620"/>
  <c r="P620"/>
  <c r="BI615"/>
  <c r="BH615"/>
  <c r="BG615"/>
  <c r="BF615"/>
  <c r="T615"/>
  <c r="R615"/>
  <c r="P615"/>
  <c r="BI610"/>
  <c r="BH610"/>
  <c r="BG610"/>
  <c r="BF610"/>
  <c r="T610"/>
  <c r="R610"/>
  <c r="P610"/>
  <c r="BI578"/>
  <c r="BH578"/>
  <c r="BG578"/>
  <c r="BF578"/>
  <c r="T578"/>
  <c r="R578"/>
  <c r="P578"/>
  <c r="BI577"/>
  <c r="BH577"/>
  <c r="BG577"/>
  <c r="BF577"/>
  <c r="T577"/>
  <c r="R577"/>
  <c r="P577"/>
  <c r="BI574"/>
  <c r="BH574"/>
  <c r="BG574"/>
  <c r="BF574"/>
  <c r="T574"/>
  <c r="R574"/>
  <c r="P574"/>
  <c r="BI573"/>
  <c r="BH573"/>
  <c r="BG573"/>
  <c r="BF573"/>
  <c r="T573"/>
  <c r="R573"/>
  <c r="P573"/>
  <c r="BI567"/>
  <c r="BH567"/>
  <c r="BG567"/>
  <c r="BF567"/>
  <c r="T567"/>
  <c r="R567"/>
  <c r="P567"/>
  <c r="BI566"/>
  <c r="BH566"/>
  <c r="BG566"/>
  <c r="BF566"/>
  <c r="T566"/>
  <c r="R566"/>
  <c r="P566"/>
  <c r="BI565"/>
  <c r="BH565"/>
  <c r="BG565"/>
  <c r="BF565"/>
  <c r="T565"/>
  <c r="R565"/>
  <c r="P565"/>
  <c r="BI564"/>
  <c r="BH564"/>
  <c r="BG564"/>
  <c r="BF564"/>
  <c r="T564"/>
  <c r="R564"/>
  <c r="P564"/>
  <c r="BI563"/>
  <c r="BH563"/>
  <c r="BG563"/>
  <c r="BF563"/>
  <c r="T563"/>
  <c r="R563"/>
  <c r="P563"/>
  <c r="BI559"/>
  <c r="BH559"/>
  <c r="BG559"/>
  <c r="BF559"/>
  <c r="T559"/>
  <c r="R559"/>
  <c r="P559"/>
  <c r="BI554"/>
  <c r="BH554"/>
  <c r="BG554"/>
  <c r="BF554"/>
  <c r="T554"/>
  <c r="R554"/>
  <c r="P554"/>
  <c r="BI550"/>
  <c r="BH550"/>
  <c r="BG550"/>
  <c r="BF550"/>
  <c r="T550"/>
  <c r="R550"/>
  <c r="P550"/>
  <c r="BI545"/>
  <c r="BH545"/>
  <c r="BG545"/>
  <c r="BF545"/>
  <c r="T545"/>
  <c r="R545"/>
  <c r="P545"/>
  <c r="BI540"/>
  <c r="BH540"/>
  <c r="BG540"/>
  <c r="BF540"/>
  <c r="T540"/>
  <c r="R540"/>
  <c r="P540"/>
  <c r="BI536"/>
  <c r="BH536"/>
  <c r="BG536"/>
  <c r="BF536"/>
  <c r="T536"/>
  <c r="R536"/>
  <c r="P536"/>
  <c r="BI530"/>
  <c r="BH530"/>
  <c r="BG530"/>
  <c r="BF530"/>
  <c r="T530"/>
  <c r="R530"/>
  <c r="P530"/>
  <c r="BI523"/>
  <c r="BH523"/>
  <c r="BG523"/>
  <c r="BF523"/>
  <c r="T523"/>
  <c r="R523"/>
  <c r="P523"/>
  <c r="BI516"/>
  <c r="BH516"/>
  <c r="BG516"/>
  <c r="BF516"/>
  <c r="T516"/>
  <c r="R516"/>
  <c r="P516"/>
  <c r="BI508"/>
  <c r="BH508"/>
  <c r="BG508"/>
  <c r="BF508"/>
  <c r="T508"/>
  <c r="R508"/>
  <c r="P508"/>
  <c r="BI505"/>
  <c r="BH505"/>
  <c r="BG505"/>
  <c r="BF505"/>
  <c r="T505"/>
  <c r="R505"/>
  <c r="P505"/>
  <c r="BI504"/>
  <c r="BH504"/>
  <c r="BG504"/>
  <c r="BF504"/>
  <c r="T504"/>
  <c r="R504"/>
  <c r="P504"/>
  <c r="BI502"/>
  <c r="BH502"/>
  <c r="BG502"/>
  <c r="BF502"/>
  <c r="T502"/>
  <c r="R502"/>
  <c r="P502"/>
  <c r="BI500"/>
  <c r="BH500"/>
  <c r="BG500"/>
  <c r="BF500"/>
  <c r="T500"/>
  <c r="R500"/>
  <c r="P500"/>
  <c r="BI494"/>
  <c r="BH494"/>
  <c r="BG494"/>
  <c r="BF494"/>
  <c r="T494"/>
  <c r="R494"/>
  <c r="P494"/>
  <c r="BI483"/>
  <c r="BH483"/>
  <c r="BG483"/>
  <c r="BF483"/>
  <c r="T483"/>
  <c r="R483"/>
  <c r="P483"/>
  <c r="BI478"/>
  <c r="BH478"/>
  <c r="BG478"/>
  <c r="BF478"/>
  <c r="T478"/>
  <c r="R478"/>
  <c r="P478"/>
  <c r="BI467"/>
  <c r="BH467"/>
  <c r="BG467"/>
  <c r="BF467"/>
  <c r="T467"/>
  <c r="R467"/>
  <c r="P467"/>
  <c r="BI456"/>
  <c r="BH456"/>
  <c r="BG456"/>
  <c r="BF456"/>
  <c r="T456"/>
  <c r="R456"/>
  <c r="P456"/>
  <c r="BI450"/>
  <c r="BH450"/>
  <c r="BG450"/>
  <c r="BF450"/>
  <c r="T450"/>
  <c r="R450"/>
  <c r="P450"/>
  <c r="BI446"/>
  <c r="BH446"/>
  <c r="BG446"/>
  <c r="BF446"/>
  <c r="T446"/>
  <c r="R446"/>
  <c r="P446"/>
  <c r="BI441"/>
  <c r="BH441"/>
  <c r="BG441"/>
  <c r="BF441"/>
  <c r="T441"/>
  <c r="R441"/>
  <c r="P441"/>
  <c r="BI436"/>
  <c r="BH436"/>
  <c r="BG436"/>
  <c r="BF436"/>
  <c r="T436"/>
  <c r="R436"/>
  <c r="P436"/>
  <c r="BI432"/>
  <c r="BH432"/>
  <c r="BG432"/>
  <c r="BF432"/>
  <c r="T432"/>
  <c r="R432"/>
  <c r="P432"/>
  <c r="BI428"/>
  <c r="BH428"/>
  <c r="BG428"/>
  <c r="BF428"/>
  <c r="T428"/>
  <c r="R428"/>
  <c r="P428"/>
  <c r="BI424"/>
  <c r="BH424"/>
  <c r="BG424"/>
  <c r="BF424"/>
  <c r="T424"/>
  <c r="R424"/>
  <c r="P424"/>
  <c r="BI420"/>
  <c r="BH420"/>
  <c r="BG420"/>
  <c r="BF420"/>
  <c r="T420"/>
  <c r="R420"/>
  <c r="P420"/>
  <c r="BI415"/>
  <c r="BH415"/>
  <c r="BG415"/>
  <c r="BF415"/>
  <c r="T415"/>
  <c r="R415"/>
  <c r="P415"/>
  <c r="BI410"/>
  <c r="BH410"/>
  <c r="BG410"/>
  <c r="BF410"/>
  <c r="T410"/>
  <c r="R410"/>
  <c r="P410"/>
  <c r="BI405"/>
  <c r="BH405"/>
  <c r="BG405"/>
  <c r="BF405"/>
  <c r="T405"/>
  <c r="R405"/>
  <c r="P405"/>
  <c r="BI400"/>
  <c r="BH400"/>
  <c r="BG400"/>
  <c r="BF400"/>
  <c r="T400"/>
  <c r="R400"/>
  <c r="P400"/>
  <c r="BI396"/>
  <c r="BH396"/>
  <c r="BG396"/>
  <c r="BF396"/>
  <c r="T396"/>
  <c r="R396"/>
  <c r="P396"/>
  <c r="BI391"/>
  <c r="BH391"/>
  <c r="BG391"/>
  <c r="BF391"/>
  <c r="T391"/>
  <c r="R391"/>
  <c r="P391"/>
  <c r="BI386"/>
  <c r="BH386"/>
  <c r="BG386"/>
  <c r="BF386"/>
  <c r="T386"/>
  <c r="R386"/>
  <c r="P386"/>
  <c r="BI377"/>
  <c r="BH377"/>
  <c r="BG377"/>
  <c r="BF377"/>
  <c r="T377"/>
  <c r="R377"/>
  <c r="P377"/>
  <c r="BI367"/>
  <c r="BH367"/>
  <c r="BG367"/>
  <c r="BF367"/>
  <c r="T367"/>
  <c r="R367"/>
  <c r="P367"/>
  <c r="BI359"/>
  <c r="BH359"/>
  <c r="BG359"/>
  <c r="BF359"/>
  <c r="T359"/>
  <c r="R359"/>
  <c r="P359"/>
  <c r="BI358"/>
  <c r="BH358"/>
  <c r="BG358"/>
  <c r="BF358"/>
  <c r="T358"/>
  <c r="R358"/>
  <c r="P358"/>
  <c r="BI357"/>
  <c r="BH357"/>
  <c r="BG357"/>
  <c r="BF357"/>
  <c r="T357"/>
  <c r="R357"/>
  <c r="P357"/>
  <c r="BI351"/>
  <c r="BH351"/>
  <c r="BG351"/>
  <c r="BF351"/>
  <c r="T351"/>
  <c r="R351"/>
  <c r="P351"/>
  <c r="BI346"/>
  <c r="BH346"/>
  <c r="BG346"/>
  <c r="BF346"/>
  <c r="T346"/>
  <c r="R346"/>
  <c r="P346"/>
  <c r="BI337"/>
  <c r="BH337"/>
  <c r="BG337"/>
  <c r="BF337"/>
  <c r="T337"/>
  <c r="R337"/>
  <c r="P337"/>
  <c r="BI334"/>
  <c r="BH334"/>
  <c r="BG334"/>
  <c r="BF334"/>
  <c r="T334"/>
  <c r="R334"/>
  <c r="P334"/>
  <c r="BI331"/>
  <c r="BH331"/>
  <c r="BG331"/>
  <c r="BF331"/>
  <c r="T331"/>
  <c r="R331"/>
  <c r="P331"/>
  <c r="BI329"/>
  <c r="BH329"/>
  <c r="BG329"/>
  <c r="BF329"/>
  <c r="T329"/>
  <c r="R329"/>
  <c r="P329"/>
  <c r="BI327"/>
  <c r="BH327"/>
  <c r="BG327"/>
  <c r="BF327"/>
  <c r="T327"/>
  <c r="R327"/>
  <c r="P327"/>
  <c r="BI325"/>
  <c r="BH325"/>
  <c r="BG325"/>
  <c r="BF325"/>
  <c r="T325"/>
  <c r="R325"/>
  <c r="P325"/>
  <c r="BI323"/>
  <c r="BH323"/>
  <c r="BG323"/>
  <c r="BF323"/>
  <c r="T323"/>
  <c r="R323"/>
  <c r="P323"/>
  <c r="BI322"/>
  <c r="BH322"/>
  <c r="BG322"/>
  <c r="BF322"/>
  <c r="T322"/>
  <c r="R322"/>
  <c r="P322"/>
  <c r="BI321"/>
  <c r="BH321"/>
  <c r="BG321"/>
  <c r="BF321"/>
  <c r="T321"/>
  <c r="R321"/>
  <c r="P321"/>
  <c r="BI317"/>
  <c r="BH317"/>
  <c r="BG317"/>
  <c r="BF317"/>
  <c r="T317"/>
  <c r="R317"/>
  <c r="P317"/>
  <c r="BI315"/>
  <c r="BH315"/>
  <c r="BG315"/>
  <c r="BF315"/>
  <c r="T315"/>
  <c r="R315"/>
  <c r="P315"/>
  <c r="BI308"/>
  <c r="BH308"/>
  <c r="BG308"/>
  <c r="BF308"/>
  <c r="T308"/>
  <c r="R308"/>
  <c r="P308"/>
  <c r="BI307"/>
  <c r="BH307"/>
  <c r="BG307"/>
  <c r="BF307"/>
  <c r="T307"/>
  <c r="R307"/>
  <c r="P307"/>
  <c r="BI305"/>
  <c r="BH305"/>
  <c r="BG305"/>
  <c r="BF305"/>
  <c r="T305"/>
  <c r="R305"/>
  <c r="P305"/>
  <c r="BI300"/>
  <c r="BH300"/>
  <c r="BG300"/>
  <c r="BF300"/>
  <c r="T300"/>
  <c r="R300"/>
  <c r="P300"/>
  <c r="BI296"/>
  <c r="BH296"/>
  <c r="BG296"/>
  <c r="BF296"/>
  <c r="T296"/>
  <c r="R296"/>
  <c r="P296"/>
  <c r="BI291"/>
  <c r="BH291"/>
  <c r="BG291"/>
  <c r="BF291"/>
  <c r="T291"/>
  <c r="R291"/>
  <c r="P291"/>
  <c r="BI276"/>
  <c r="BH276"/>
  <c r="BG276"/>
  <c r="BF276"/>
  <c r="T276"/>
  <c r="R276"/>
  <c r="P276"/>
  <c r="BI268"/>
  <c r="BH268"/>
  <c r="BG268"/>
  <c r="BF268"/>
  <c r="T268"/>
  <c r="R268"/>
  <c r="P268"/>
  <c r="BI264"/>
  <c r="BH264"/>
  <c r="BG264"/>
  <c r="BF264"/>
  <c r="T264"/>
  <c r="R264"/>
  <c r="P264"/>
  <c r="BI261"/>
  <c r="BH261"/>
  <c r="BG261"/>
  <c r="BF261"/>
  <c r="T261"/>
  <c r="R261"/>
  <c r="P261"/>
  <c r="BI252"/>
  <c r="BH252"/>
  <c r="BG252"/>
  <c r="BF252"/>
  <c r="T252"/>
  <c r="R252"/>
  <c r="P252"/>
  <c r="BI251"/>
  <c r="BH251"/>
  <c r="BG251"/>
  <c r="BF251"/>
  <c r="T251"/>
  <c r="R251"/>
  <c r="P251"/>
  <c r="BI250"/>
  <c r="BH250"/>
  <c r="BG250"/>
  <c r="BF250"/>
  <c r="T250"/>
  <c r="R250"/>
  <c r="P250"/>
  <c r="BI243"/>
  <c r="BH243"/>
  <c r="BG243"/>
  <c r="BF243"/>
  <c r="T243"/>
  <c r="R243"/>
  <c r="P243"/>
  <c r="BI238"/>
  <c r="BH238"/>
  <c r="BG238"/>
  <c r="BF238"/>
  <c r="T238"/>
  <c r="R238"/>
  <c r="P238"/>
  <c r="BI233"/>
  <c r="BH233"/>
  <c r="BG233"/>
  <c r="BF233"/>
  <c r="T233"/>
  <c r="R233"/>
  <c r="P233"/>
  <c r="BI229"/>
  <c r="BH229"/>
  <c r="BG229"/>
  <c r="BF229"/>
  <c r="T229"/>
  <c r="R229"/>
  <c r="P229"/>
  <c r="BI215"/>
  <c r="BH215"/>
  <c r="BG215"/>
  <c r="BF215"/>
  <c r="T215"/>
  <c r="R215"/>
  <c r="P215"/>
  <c r="BI209"/>
  <c r="BH209"/>
  <c r="BG209"/>
  <c r="BF209"/>
  <c r="T209"/>
  <c r="R209"/>
  <c r="P209"/>
  <c r="BI203"/>
  <c r="BH203"/>
  <c r="BG203"/>
  <c r="BF203"/>
  <c r="T203"/>
  <c r="R203"/>
  <c r="P203"/>
  <c r="BI200"/>
  <c r="BH200"/>
  <c r="BG200"/>
  <c r="BF200"/>
  <c r="T200"/>
  <c r="R200"/>
  <c r="P200"/>
  <c r="BI199"/>
  <c r="BH199"/>
  <c r="BG199"/>
  <c r="BF199"/>
  <c r="T199"/>
  <c r="R199"/>
  <c r="P199"/>
  <c r="BI196"/>
  <c r="BH196"/>
  <c r="BG196"/>
  <c r="BF196"/>
  <c r="T196"/>
  <c r="R196"/>
  <c r="P196"/>
  <c r="BI195"/>
  <c r="BH195"/>
  <c r="BG195"/>
  <c r="BF195"/>
  <c r="T195"/>
  <c r="R195"/>
  <c r="P195"/>
  <c r="BI192"/>
  <c r="BH192"/>
  <c r="BG192"/>
  <c r="BF192"/>
  <c r="T192"/>
  <c r="R192"/>
  <c r="P192"/>
  <c r="BI189"/>
  <c r="BH189"/>
  <c r="BG189"/>
  <c r="BF189"/>
  <c r="T189"/>
  <c r="R189"/>
  <c r="P189"/>
  <c r="BI188"/>
  <c r="BH188"/>
  <c r="BG188"/>
  <c r="BF188"/>
  <c r="T188"/>
  <c r="R188"/>
  <c r="P188"/>
  <c r="BI184"/>
  <c r="BH184"/>
  <c r="BG184"/>
  <c r="BF184"/>
  <c r="T184"/>
  <c r="R184"/>
  <c r="P184"/>
  <c r="BI181"/>
  <c r="BH181"/>
  <c r="BG181"/>
  <c r="BF181"/>
  <c r="T181"/>
  <c r="R181"/>
  <c r="P181"/>
  <c r="BI179"/>
  <c r="BH179"/>
  <c r="BG179"/>
  <c r="BF179"/>
  <c r="T179"/>
  <c r="R179"/>
  <c r="P179"/>
  <c r="BI176"/>
  <c r="BH176"/>
  <c r="BG176"/>
  <c r="BF176"/>
  <c r="T176"/>
  <c r="R176"/>
  <c r="P176"/>
  <c r="BI174"/>
  <c r="BH174"/>
  <c r="BG174"/>
  <c r="BF174"/>
  <c r="T174"/>
  <c r="R174"/>
  <c r="P174"/>
  <c r="BI164"/>
  <c r="BH164"/>
  <c r="BG164"/>
  <c r="BF164"/>
  <c r="T164"/>
  <c r="R164"/>
  <c r="P164"/>
  <c r="BI154"/>
  <c r="BH154"/>
  <c r="BG154"/>
  <c r="BF154"/>
  <c r="T154"/>
  <c r="R154"/>
  <c r="P154"/>
  <c r="BI151"/>
  <c r="BH151"/>
  <c r="BG151"/>
  <c r="BF151"/>
  <c r="T151"/>
  <c r="R151"/>
  <c r="P151"/>
  <c r="BI149"/>
  <c r="BH149"/>
  <c r="BG149"/>
  <c r="BF149"/>
  <c r="T149"/>
  <c r="R149"/>
  <c r="P149"/>
  <c r="J143"/>
  <c r="J142"/>
  <c r="F142"/>
  <c r="F140"/>
  <c r="E138"/>
  <c r="BI121"/>
  <c r="BH121"/>
  <c r="BG121"/>
  <c r="BF121"/>
  <c r="BI120"/>
  <c r="BH120"/>
  <c r="BG120"/>
  <c r="BF120"/>
  <c r="BE120"/>
  <c r="BI119"/>
  <c r="BH119"/>
  <c r="BG119"/>
  <c r="BF119"/>
  <c r="BE119"/>
  <c r="BI118"/>
  <c r="BH118"/>
  <c r="BG118"/>
  <c r="BF118"/>
  <c r="BE118"/>
  <c r="BI117"/>
  <c r="BH117"/>
  <c r="BG117"/>
  <c r="BF117"/>
  <c r="BE117"/>
  <c r="BI116"/>
  <c r="BH116"/>
  <c r="BG116"/>
  <c r="BF116"/>
  <c r="BE116"/>
  <c r="J96"/>
  <c r="J95"/>
  <c r="F95"/>
  <c r="F93"/>
  <c r="E91"/>
  <c r="J22"/>
  <c r="E22"/>
  <c r="F96"/>
  <c r="J21"/>
  <c r="J16"/>
  <c r="J140"/>
  <c r="E7"/>
  <c r="E132"/>
  <c i="3" r="J43"/>
  <c r="J42"/>
  <c i="1" r="AY100"/>
  <c i="3" r="J41"/>
  <c i="1" r="AX100"/>
  <c i="3" r="BI1134"/>
  <c r="BH1134"/>
  <c r="BG1134"/>
  <c r="BF1134"/>
  <c r="T1134"/>
  <c r="R1134"/>
  <c r="P1134"/>
  <c r="BI1129"/>
  <c r="BH1129"/>
  <c r="BG1129"/>
  <c r="BF1129"/>
  <c r="T1129"/>
  <c r="R1129"/>
  <c r="P1129"/>
  <c r="BI1122"/>
  <c r="BH1122"/>
  <c r="BG1122"/>
  <c r="BF1122"/>
  <c r="T1122"/>
  <c r="R1122"/>
  <c r="P1122"/>
  <c r="BI1114"/>
  <c r="BH1114"/>
  <c r="BG1114"/>
  <c r="BF1114"/>
  <c r="T1114"/>
  <c r="R1114"/>
  <c r="P1114"/>
  <c r="BI1107"/>
  <c r="BH1107"/>
  <c r="BG1107"/>
  <c r="BF1107"/>
  <c r="T1107"/>
  <c r="R1107"/>
  <c r="P1107"/>
  <c r="BI1102"/>
  <c r="BH1102"/>
  <c r="BG1102"/>
  <c r="BF1102"/>
  <c r="T1102"/>
  <c r="R1102"/>
  <c r="P1102"/>
  <c r="BI1099"/>
  <c r="BH1099"/>
  <c r="BG1099"/>
  <c r="BF1099"/>
  <c r="T1099"/>
  <c r="R1099"/>
  <c r="P1099"/>
  <c r="BI1098"/>
  <c r="BH1098"/>
  <c r="BG1098"/>
  <c r="BF1098"/>
  <c r="T1098"/>
  <c r="R1098"/>
  <c r="P1098"/>
  <c r="BI1094"/>
  <c r="BH1094"/>
  <c r="BG1094"/>
  <c r="BF1094"/>
  <c r="T1094"/>
  <c r="R1094"/>
  <c r="P1094"/>
  <c r="BI1091"/>
  <c r="BH1091"/>
  <c r="BG1091"/>
  <c r="BF1091"/>
  <c r="T1091"/>
  <c r="R1091"/>
  <c r="P1091"/>
  <c r="BI1086"/>
  <c r="BH1086"/>
  <c r="BG1086"/>
  <c r="BF1086"/>
  <c r="T1086"/>
  <c r="R1086"/>
  <c r="P1086"/>
  <c r="BI1080"/>
  <c r="BH1080"/>
  <c r="BG1080"/>
  <c r="BF1080"/>
  <c r="T1080"/>
  <c r="R1080"/>
  <c r="P1080"/>
  <c r="BI1077"/>
  <c r="BH1077"/>
  <c r="BG1077"/>
  <c r="BF1077"/>
  <c r="T1077"/>
  <c r="R1077"/>
  <c r="P1077"/>
  <c r="BI1076"/>
  <c r="BH1076"/>
  <c r="BG1076"/>
  <c r="BF1076"/>
  <c r="T1076"/>
  <c r="R1076"/>
  <c r="P1076"/>
  <c r="BI1073"/>
  <c r="BH1073"/>
  <c r="BG1073"/>
  <c r="BF1073"/>
  <c r="T1073"/>
  <c r="R1073"/>
  <c r="P1073"/>
  <c r="BI1070"/>
  <c r="BH1070"/>
  <c r="BG1070"/>
  <c r="BF1070"/>
  <c r="T1070"/>
  <c r="R1070"/>
  <c r="P1070"/>
  <c r="BI1069"/>
  <c r="BH1069"/>
  <c r="BG1069"/>
  <c r="BF1069"/>
  <c r="T1069"/>
  <c r="R1069"/>
  <c r="P1069"/>
  <c r="BI1067"/>
  <c r="BH1067"/>
  <c r="BG1067"/>
  <c r="BF1067"/>
  <c r="T1067"/>
  <c r="R1067"/>
  <c r="P1067"/>
  <c r="BI1064"/>
  <c r="BH1064"/>
  <c r="BG1064"/>
  <c r="BF1064"/>
  <c r="T1064"/>
  <c r="R1064"/>
  <c r="P1064"/>
  <c r="BI1060"/>
  <c r="BH1060"/>
  <c r="BG1060"/>
  <c r="BF1060"/>
  <c r="T1060"/>
  <c r="R1060"/>
  <c r="P1060"/>
  <c r="BI1059"/>
  <c r="BH1059"/>
  <c r="BG1059"/>
  <c r="BF1059"/>
  <c r="T1059"/>
  <c r="R1059"/>
  <c r="P1059"/>
  <c r="BI1056"/>
  <c r="BH1056"/>
  <c r="BG1056"/>
  <c r="BF1056"/>
  <c r="T1056"/>
  <c r="R1056"/>
  <c r="P1056"/>
  <c r="BI1054"/>
  <c r="BH1054"/>
  <c r="BG1054"/>
  <c r="BF1054"/>
  <c r="T1054"/>
  <c r="R1054"/>
  <c r="P1054"/>
  <c r="BI1052"/>
  <c r="BH1052"/>
  <c r="BG1052"/>
  <c r="BF1052"/>
  <c r="T1052"/>
  <c r="R1052"/>
  <c r="P1052"/>
  <c r="BI1050"/>
  <c r="BH1050"/>
  <c r="BG1050"/>
  <c r="BF1050"/>
  <c r="T1050"/>
  <c r="R1050"/>
  <c r="P1050"/>
  <c r="BI1048"/>
  <c r="BH1048"/>
  <c r="BG1048"/>
  <c r="BF1048"/>
  <c r="T1048"/>
  <c r="R1048"/>
  <c r="P1048"/>
  <c r="BI1046"/>
  <c r="BH1046"/>
  <c r="BG1046"/>
  <c r="BF1046"/>
  <c r="T1046"/>
  <c r="R1046"/>
  <c r="P1046"/>
  <c r="BI1044"/>
  <c r="BH1044"/>
  <c r="BG1044"/>
  <c r="BF1044"/>
  <c r="T1044"/>
  <c r="R1044"/>
  <c r="P1044"/>
  <c r="BI1040"/>
  <c r="BH1040"/>
  <c r="BG1040"/>
  <c r="BF1040"/>
  <c r="T1040"/>
  <c r="R1040"/>
  <c r="P1040"/>
  <c r="BI1038"/>
  <c r="BH1038"/>
  <c r="BG1038"/>
  <c r="BF1038"/>
  <c r="T1038"/>
  <c r="R1038"/>
  <c r="P1038"/>
  <c r="BI1035"/>
  <c r="BH1035"/>
  <c r="BG1035"/>
  <c r="BF1035"/>
  <c r="T1035"/>
  <c r="R1035"/>
  <c r="P1035"/>
  <c r="BI1032"/>
  <c r="BH1032"/>
  <c r="BG1032"/>
  <c r="BF1032"/>
  <c r="T1032"/>
  <c r="R1032"/>
  <c r="P1032"/>
  <c r="BI1029"/>
  <c r="BH1029"/>
  <c r="BG1029"/>
  <c r="BF1029"/>
  <c r="T1029"/>
  <c r="R1029"/>
  <c r="P1029"/>
  <c r="BI1028"/>
  <c r="BH1028"/>
  <c r="BG1028"/>
  <c r="BF1028"/>
  <c r="T1028"/>
  <c r="R1028"/>
  <c r="P1028"/>
  <c r="BI1026"/>
  <c r="BH1026"/>
  <c r="BG1026"/>
  <c r="BF1026"/>
  <c r="T1026"/>
  <c r="R1026"/>
  <c r="P1026"/>
  <c r="BI1024"/>
  <c r="BH1024"/>
  <c r="BG1024"/>
  <c r="BF1024"/>
  <c r="T1024"/>
  <c r="R1024"/>
  <c r="P1024"/>
  <c r="BI1015"/>
  <c r="BH1015"/>
  <c r="BG1015"/>
  <c r="BF1015"/>
  <c r="T1015"/>
  <c r="R1015"/>
  <c r="P1015"/>
  <c r="BI1010"/>
  <c r="BH1010"/>
  <c r="BG1010"/>
  <c r="BF1010"/>
  <c r="T1010"/>
  <c r="R1010"/>
  <c r="P1010"/>
  <c r="BI1009"/>
  <c r="BH1009"/>
  <c r="BG1009"/>
  <c r="BF1009"/>
  <c r="T1009"/>
  <c r="R1009"/>
  <c r="P1009"/>
  <c r="BI1006"/>
  <c r="BH1006"/>
  <c r="BG1006"/>
  <c r="BF1006"/>
  <c r="T1006"/>
  <c r="R1006"/>
  <c r="P1006"/>
  <c r="BI1005"/>
  <c r="BH1005"/>
  <c r="BG1005"/>
  <c r="BF1005"/>
  <c r="T1005"/>
  <c r="R1005"/>
  <c r="P1005"/>
  <c r="BI1003"/>
  <c r="BH1003"/>
  <c r="BG1003"/>
  <c r="BF1003"/>
  <c r="T1003"/>
  <c r="R1003"/>
  <c r="P1003"/>
  <c r="BI1001"/>
  <c r="BH1001"/>
  <c r="BG1001"/>
  <c r="BF1001"/>
  <c r="T1001"/>
  <c r="R1001"/>
  <c r="P1001"/>
  <c r="BI1000"/>
  <c r="BH1000"/>
  <c r="BG1000"/>
  <c r="BF1000"/>
  <c r="T1000"/>
  <c r="R1000"/>
  <c r="P1000"/>
  <c r="BI998"/>
  <c r="BH998"/>
  <c r="BG998"/>
  <c r="BF998"/>
  <c r="T998"/>
  <c r="R998"/>
  <c r="P998"/>
  <c r="BI995"/>
  <c r="BH995"/>
  <c r="BG995"/>
  <c r="BF995"/>
  <c r="T995"/>
  <c r="R995"/>
  <c r="P995"/>
  <c r="BI993"/>
  <c r="BH993"/>
  <c r="BG993"/>
  <c r="BF993"/>
  <c r="T993"/>
  <c r="R993"/>
  <c r="P993"/>
  <c r="BI983"/>
  <c r="BH983"/>
  <c r="BG983"/>
  <c r="BF983"/>
  <c r="T983"/>
  <c r="R983"/>
  <c r="P983"/>
  <c r="BI981"/>
  <c r="BH981"/>
  <c r="BG981"/>
  <c r="BF981"/>
  <c r="T981"/>
  <c r="R981"/>
  <c r="P981"/>
  <c r="BI976"/>
  <c r="BH976"/>
  <c r="BG976"/>
  <c r="BF976"/>
  <c r="T976"/>
  <c r="R976"/>
  <c r="P976"/>
  <c r="BI972"/>
  <c r="BH972"/>
  <c r="BG972"/>
  <c r="BF972"/>
  <c r="T972"/>
  <c r="R972"/>
  <c r="P972"/>
  <c r="BI969"/>
  <c r="BH969"/>
  <c r="BG969"/>
  <c r="BF969"/>
  <c r="T969"/>
  <c r="R969"/>
  <c r="P969"/>
  <c r="BI955"/>
  <c r="BH955"/>
  <c r="BG955"/>
  <c r="BF955"/>
  <c r="T955"/>
  <c r="R955"/>
  <c r="P955"/>
  <c r="BI949"/>
  <c r="BH949"/>
  <c r="BG949"/>
  <c r="BF949"/>
  <c r="T949"/>
  <c r="R949"/>
  <c r="P949"/>
  <c r="BI940"/>
  <c r="BH940"/>
  <c r="BG940"/>
  <c r="BF940"/>
  <c r="T940"/>
  <c r="R940"/>
  <c r="P940"/>
  <c r="BI931"/>
  <c r="BH931"/>
  <c r="BG931"/>
  <c r="BF931"/>
  <c r="T931"/>
  <c r="R931"/>
  <c r="P931"/>
  <c r="BI929"/>
  <c r="BH929"/>
  <c r="BG929"/>
  <c r="BF929"/>
  <c r="T929"/>
  <c r="R929"/>
  <c r="P929"/>
  <c r="BI927"/>
  <c r="BH927"/>
  <c r="BG927"/>
  <c r="BF927"/>
  <c r="T927"/>
  <c r="R927"/>
  <c r="P927"/>
  <c r="BI922"/>
  <c r="BH922"/>
  <c r="BG922"/>
  <c r="BF922"/>
  <c r="T922"/>
  <c r="R922"/>
  <c r="P922"/>
  <c r="BI917"/>
  <c r="BH917"/>
  <c r="BG917"/>
  <c r="BF917"/>
  <c r="T917"/>
  <c r="R917"/>
  <c r="P917"/>
  <c r="BI896"/>
  <c r="BH896"/>
  <c r="BG896"/>
  <c r="BF896"/>
  <c r="T896"/>
  <c r="R896"/>
  <c r="P896"/>
  <c r="BI886"/>
  <c r="BH886"/>
  <c r="BG886"/>
  <c r="BF886"/>
  <c r="T886"/>
  <c r="R886"/>
  <c r="P886"/>
  <c r="BI866"/>
  <c r="BH866"/>
  <c r="BG866"/>
  <c r="BF866"/>
  <c r="T866"/>
  <c r="R866"/>
  <c r="P866"/>
  <c r="BI846"/>
  <c r="BH846"/>
  <c r="BG846"/>
  <c r="BF846"/>
  <c r="T846"/>
  <c r="R846"/>
  <c r="P846"/>
  <c r="BI841"/>
  <c r="BH841"/>
  <c r="BG841"/>
  <c r="BF841"/>
  <c r="T841"/>
  <c r="R841"/>
  <c r="P841"/>
  <c r="BI833"/>
  <c r="BH833"/>
  <c r="BG833"/>
  <c r="BF833"/>
  <c r="T833"/>
  <c r="R833"/>
  <c r="P833"/>
  <c r="BI831"/>
  <c r="BH831"/>
  <c r="BG831"/>
  <c r="BF831"/>
  <c r="T831"/>
  <c r="R831"/>
  <c r="P831"/>
  <c r="BI830"/>
  <c r="BH830"/>
  <c r="BG830"/>
  <c r="BF830"/>
  <c r="T830"/>
  <c r="R830"/>
  <c r="P830"/>
  <c r="BI827"/>
  <c r="BH827"/>
  <c r="BG827"/>
  <c r="BF827"/>
  <c r="T827"/>
  <c r="R827"/>
  <c r="P827"/>
  <c r="BI825"/>
  <c r="BH825"/>
  <c r="BG825"/>
  <c r="BF825"/>
  <c r="T825"/>
  <c r="R825"/>
  <c r="P825"/>
  <c r="BI822"/>
  <c r="BH822"/>
  <c r="BG822"/>
  <c r="BF822"/>
  <c r="T822"/>
  <c r="R822"/>
  <c r="P822"/>
  <c r="BI820"/>
  <c r="BH820"/>
  <c r="BG820"/>
  <c r="BF820"/>
  <c r="T820"/>
  <c r="R820"/>
  <c r="P820"/>
  <c r="BI817"/>
  <c r="BH817"/>
  <c r="BG817"/>
  <c r="BF817"/>
  <c r="T817"/>
  <c r="R817"/>
  <c r="P817"/>
  <c r="BI813"/>
  <c r="BH813"/>
  <c r="BG813"/>
  <c r="BF813"/>
  <c r="T813"/>
  <c r="R813"/>
  <c r="P813"/>
  <c r="BI811"/>
  <c r="BH811"/>
  <c r="BG811"/>
  <c r="BF811"/>
  <c r="T811"/>
  <c r="R811"/>
  <c r="P811"/>
  <c r="BI807"/>
  <c r="BH807"/>
  <c r="BG807"/>
  <c r="BF807"/>
  <c r="T807"/>
  <c r="R807"/>
  <c r="P807"/>
  <c r="BI796"/>
  <c r="BH796"/>
  <c r="BG796"/>
  <c r="BF796"/>
  <c r="T796"/>
  <c r="R796"/>
  <c r="P796"/>
  <c r="BI794"/>
  <c r="BH794"/>
  <c r="BG794"/>
  <c r="BF794"/>
  <c r="T794"/>
  <c r="R794"/>
  <c r="P794"/>
  <c r="BI791"/>
  <c r="BH791"/>
  <c r="BG791"/>
  <c r="BF791"/>
  <c r="T791"/>
  <c r="R791"/>
  <c r="P791"/>
  <c r="BI789"/>
  <c r="BH789"/>
  <c r="BG789"/>
  <c r="BF789"/>
  <c r="T789"/>
  <c r="R789"/>
  <c r="P789"/>
  <c r="BI784"/>
  <c r="BH784"/>
  <c r="BG784"/>
  <c r="BF784"/>
  <c r="T784"/>
  <c r="T783"/>
  <c r="R784"/>
  <c r="R783"/>
  <c r="P784"/>
  <c r="P783"/>
  <c r="BI779"/>
  <c r="BH779"/>
  <c r="BG779"/>
  <c r="BF779"/>
  <c r="T779"/>
  <c r="T778"/>
  <c r="R779"/>
  <c r="R778"/>
  <c r="P779"/>
  <c r="P778"/>
  <c r="BI776"/>
  <c r="BH776"/>
  <c r="BG776"/>
  <c r="BF776"/>
  <c r="T776"/>
  <c r="R776"/>
  <c r="P776"/>
  <c r="BI775"/>
  <c r="BH775"/>
  <c r="BG775"/>
  <c r="BF775"/>
  <c r="T775"/>
  <c r="R775"/>
  <c r="P775"/>
  <c r="BI772"/>
  <c r="BH772"/>
  <c r="BG772"/>
  <c r="BF772"/>
  <c r="T772"/>
  <c r="R772"/>
  <c r="P772"/>
  <c r="BI771"/>
  <c r="BH771"/>
  <c r="BG771"/>
  <c r="BF771"/>
  <c r="T771"/>
  <c r="R771"/>
  <c r="P771"/>
  <c r="BI769"/>
  <c r="BH769"/>
  <c r="BG769"/>
  <c r="BF769"/>
  <c r="T769"/>
  <c r="R769"/>
  <c r="P769"/>
  <c r="BI767"/>
  <c r="BH767"/>
  <c r="BG767"/>
  <c r="BF767"/>
  <c r="T767"/>
  <c r="R767"/>
  <c r="P767"/>
  <c r="BI765"/>
  <c r="BH765"/>
  <c r="BG765"/>
  <c r="BF765"/>
  <c r="T765"/>
  <c r="R765"/>
  <c r="P765"/>
  <c r="BI763"/>
  <c r="BH763"/>
  <c r="BG763"/>
  <c r="BF763"/>
  <c r="T763"/>
  <c r="R763"/>
  <c r="P763"/>
  <c r="BI756"/>
  <c r="BH756"/>
  <c r="BG756"/>
  <c r="BF756"/>
  <c r="T756"/>
  <c r="R756"/>
  <c r="P756"/>
  <c r="BI753"/>
  <c r="BH753"/>
  <c r="BG753"/>
  <c r="BF753"/>
  <c r="T753"/>
  <c r="R753"/>
  <c r="P753"/>
  <c r="BI750"/>
  <c r="BH750"/>
  <c r="BG750"/>
  <c r="BF750"/>
  <c r="T750"/>
  <c r="R750"/>
  <c r="P750"/>
  <c r="BI747"/>
  <c r="BH747"/>
  <c r="BG747"/>
  <c r="BF747"/>
  <c r="T747"/>
  <c r="R747"/>
  <c r="P747"/>
  <c r="BI745"/>
  <c r="BH745"/>
  <c r="BG745"/>
  <c r="BF745"/>
  <c r="T745"/>
  <c r="R745"/>
  <c r="P745"/>
  <c r="BI742"/>
  <c r="BH742"/>
  <c r="BG742"/>
  <c r="BF742"/>
  <c r="T742"/>
  <c r="R742"/>
  <c r="P742"/>
  <c r="BI738"/>
  <c r="BH738"/>
  <c r="BG738"/>
  <c r="BF738"/>
  <c r="T738"/>
  <c r="R738"/>
  <c r="P738"/>
  <c r="BI735"/>
  <c r="BH735"/>
  <c r="BG735"/>
  <c r="BF735"/>
  <c r="T735"/>
  <c r="R735"/>
  <c r="P735"/>
  <c r="BI727"/>
  <c r="BH727"/>
  <c r="BG727"/>
  <c r="BF727"/>
  <c r="T727"/>
  <c r="R727"/>
  <c r="P727"/>
  <c r="BI724"/>
  <c r="BH724"/>
  <c r="BG724"/>
  <c r="BF724"/>
  <c r="T724"/>
  <c r="R724"/>
  <c r="P724"/>
  <c r="BI721"/>
  <c r="BH721"/>
  <c r="BG721"/>
  <c r="BF721"/>
  <c r="T721"/>
  <c r="R721"/>
  <c r="P721"/>
  <c r="BI715"/>
  <c r="BH715"/>
  <c r="BG715"/>
  <c r="BF715"/>
  <c r="T715"/>
  <c r="R715"/>
  <c r="P715"/>
  <c r="BI712"/>
  <c r="BH712"/>
  <c r="BG712"/>
  <c r="BF712"/>
  <c r="T712"/>
  <c r="R712"/>
  <c r="P712"/>
  <c r="BI711"/>
  <c r="BH711"/>
  <c r="BG711"/>
  <c r="BF711"/>
  <c r="T711"/>
  <c r="R711"/>
  <c r="P711"/>
  <c r="BI710"/>
  <c r="BH710"/>
  <c r="BG710"/>
  <c r="BF710"/>
  <c r="T710"/>
  <c r="R710"/>
  <c r="P710"/>
  <c r="BI707"/>
  <c r="BH707"/>
  <c r="BG707"/>
  <c r="BF707"/>
  <c r="T707"/>
  <c r="R707"/>
  <c r="P707"/>
  <c r="BI706"/>
  <c r="BH706"/>
  <c r="BG706"/>
  <c r="BF706"/>
  <c r="T706"/>
  <c r="R706"/>
  <c r="P706"/>
  <c r="BI705"/>
  <c r="BH705"/>
  <c r="BG705"/>
  <c r="BF705"/>
  <c r="T705"/>
  <c r="R705"/>
  <c r="P705"/>
  <c r="BI704"/>
  <c r="BH704"/>
  <c r="BG704"/>
  <c r="BF704"/>
  <c r="T704"/>
  <c r="R704"/>
  <c r="P704"/>
  <c r="BI703"/>
  <c r="BH703"/>
  <c r="BG703"/>
  <c r="BF703"/>
  <c r="T703"/>
  <c r="R703"/>
  <c r="P703"/>
  <c r="BI701"/>
  <c r="BH701"/>
  <c r="BG701"/>
  <c r="BF701"/>
  <c r="T701"/>
  <c r="R701"/>
  <c r="P701"/>
  <c r="BI699"/>
  <c r="BH699"/>
  <c r="BG699"/>
  <c r="BF699"/>
  <c r="T699"/>
  <c r="R699"/>
  <c r="P699"/>
  <c r="BI697"/>
  <c r="BH697"/>
  <c r="BG697"/>
  <c r="BF697"/>
  <c r="T697"/>
  <c r="R697"/>
  <c r="P697"/>
  <c r="BI696"/>
  <c r="BH696"/>
  <c r="BG696"/>
  <c r="BF696"/>
  <c r="T696"/>
  <c r="R696"/>
  <c r="P696"/>
  <c r="BI695"/>
  <c r="BH695"/>
  <c r="BG695"/>
  <c r="BF695"/>
  <c r="T695"/>
  <c r="R695"/>
  <c r="P695"/>
  <c r="BI693"/>
  <c r="BH693"/>
  <c r="BG693"/>
  <c r="BF693"/>
  <c r="T693"/>
  <c r="R693"/>
  <c r="P693"/>
  <c r="BI690"/>
  <c r="BH690"/>
  <c r="BG690"/>
  <c r="BF690"/>
  <c r="T690"/>
  <c r="R690"/>
  <c r="P690"/>
  <c r="BI688"/>
  <c r="BH688"/>
  <c r="BG688"/>
  <c r="BF688"/>
  <c r="T688"/>
  <c r="R688"/>
  <c r="P688"/>
  <c r="BI686"/>
  <c r="BH686"/>
  <c r="BG686"/>
  <c r="BF686"/>
  <c r="T686"/>
  <c r="R686"/>
  <c r="P686"/>
  <c r="BI683"/>
  <c r="BH683"/>
  <c r="BG683"/>
  <c r="BF683"/>
  <c r="T683"/>
  <c r="R683"/>
  <c r="P683"/>
  <c r="BI682"/>
  <c r="BH682"/>
  <c r="BG682"/>
  <c r="BF682"/>
  <c r="T682"/>
  <c r="R682"/>
  <c r="P682"/>
  <c r="BI680"/>
  <c r="BH680"/>
  <c r="BG680"/>
  <c r="BF680"/>
  <c r="T680"/>
  <c r="R680"/>
  <c r="P680"/>
  <c r="BI678"/>
  <c r="BH678"/>
  <c r="BG678"/>
  <c r="BF678"/>
  <c r="T678"/>
  <c r="R678"/>
  <c r="P678"/>
  <c r="BI676"/>
  <c r="BH676"/>
  <c r="BG676"/>
  <c r="BF676"/>
  <c r="T676"/>
  <c r="R676"/>
  <c r="P676"/>
  <c r="BI674"/>
  <c r="BH674"/>
  <c r="BG674"/>
  <c r="BF674"/>
  <c r="T674"/>
  <c r="R674"/>
  <c r="P674"/>
  <c r="BI672"/>
  <c r="BH672"/>
  <c r="BG672"/>
  <c r="BF672"/>
  <c r="T672"/>
  <c r="R672"/>
  <c r="P672"/>
  <c r="BI670"/>
  <c r="BH670"/>
  <c r="BG670"/>
  <c r="BF670"/>
  <c r="T670"/>
  <c r="R670"/>
  <c r="P670"/>
  <c r="BI668"/>
  <c r="BH668"/>
  <c r="BG668"/>
  <c r="BF668"/>
  <c r="T668"/>
  <c r="R668"/>
  <c r="P668"/>
  <c r="BI666"/>
  <c r="BH666"/>
  <c r="BG666"/>
  <c r="BF666"/>
  <c r="T666"/>
  <c r="R666"/>
  <c r="P666"/>
  <c r="BI664"/>
  <c r="BH664"/>
  <c r="BG664"/>
  <c r="BF664"/>
  <c r="T664"/>
  <c r="R664"/>
  <c r="P664"/>
  <c r="BI662"/>
  <c r="BH662"/>
  <c r="BG662"/>
  <c r="BF662"/>
  <c r="T662"/>
  <c r="R662"/>
  <c r="P662"/>
  <c r="BI660"/>
  <c r="BH660"/>
  <c r="BG660"/>
  <c r="BF660"/>
  <c r="T660"/>
  <c r="R660"/>
  <c r="P660"/>
  <c r="BI659"/>
  <c r="BH659"/>
  <c r="BG659"/>
  <c r="BF659"/>
  <c r="T659"/>
  <c r="R659"/>
  <c r="P659"/>
  <c r="BI656"/>
  <c r="BH656"/>
  <c r="BG656"/>
  <c r="BF656"/>
  <c r="T656"/>
  <c r="R656"/>
  <c r="P656"/>
  <c r="BI653"/>
  <c r="BH653"/>
  <c r="BG653"/>
  <c r="BF653"/>
  <c r="T653"/>
  <c r="R653"/>
  <c r="P653"/>
  <c r="BI651"/>
  <c r="BH651"/>
  <c r="BG651"/>
  <c r="BF651"/>
  <c r="T651"/>
  <c r="R651"/>
  <c r="P651"/>
  <c r="BI649"/>
  <c r="BH649"/>
  <c r="BG649"/>
  <c r="BF649"/>
  <c r="T649"/>
  <c r="R649"/>
  <c r="P649"/>
  <c r="BI646"/>
  <c r="BH646"/>
  <c r="BG646"/>
  <c r="BF646"/>
  <c r="T646"/>
  <c r="R646"/>
  <c r="P646"/>
  <c r="BI644"/>
  <c r="BH644"/>
  <c r="BG644"/>
  <c r="BF644"/>
  <c r="T644"/>
  <c r="R644"/>
  <c r="P644"/>
  <c r="BI642"/>
  <c r="BH642"/>
  <c r="BG642"/>
  <c r="BF642"/>
  <c r="T642"/>
  <c r="R642"/>
  <c r="P642"/>
  <c r="BI640"/>
  <c r="BH640"/>
  <c r="BG640"/>
  <c r="BF640"/>
  <c r="T640"/>
  <c r="R640"/>
  <c r="P640"/>
  <c r="BI630"/>
  <c r="BH630"/>
  <c r="BG630"/>
  <c r="BF630"/>
  <c r="T630"/>
  <c r="R630"/>
  <c r="P630"/>
  <c r="BI628"/>
  <c r="BH628"/>
  <c r="BG628"/>
  <c r="BF628"/>
  <c r="T628"/>
  <c r="R628"/>
  <c r="P628"/>
  <c r="BI618"/>
  <c r="BH618"/>
  <c r="BG618"/>
  <c r="BF618"/>
  <c r="T618"/>
  <c r="R618"/>
  <c r="P618"/>
  <c r="BI615"/>
  <c r="BH615"/>
  <c r="BG615"/>
  <c r="BF615"/>
  <c r="T615"/>
  <c r="T614"/>
  <c r="R615"/>
  <c r="R614"/>
  <c r="P615"/>
  <c r="P614"/>
  <c r="BI612"/>
  <c r="BH612"/>
  <c r="BG612"/>
  <c r="BF612"/>
  <c r="T612"/>
  <c r="R612"/>
  <c r="P612"/>
  <c r="BI610"/>
  <c r="BH610"/>
  <c r="BG610"/>
  <c r="BF610"/>
  <c r="T610"/>
  <c r="R610"/>
  <c r="P610"/>
  <c r="BI608"/>
  <c r="BH608"/>
  <c r="BG608"/>
  <c r="BF608"/>
  <c r="T608"/>
  <c r="R608"/>
  <c r="P608"/>
  <c r="BI606"/>
  <c r="BH606"/>
  <c r="BG606"/>
  <c r="BF606"/>
  <c r="T606"/>
  <c r="R606"/>
  <c r="P606"/>
  <c r="BI604"/>
  <c r="BH604"/>
  <c r="BG604"/>
  <c r="BF604"/>
  <c r="T604"/>
  <c r="R604"/>
  <c r="P604"/>
  <c r="BI602"/>
  <c r="BH602"/>
  <c r="BG602"/>
  <c r="BF602"/>
  <c r="T602"/>
  <c r="R602"/>
  <c r="P602"/>
  <c r="BI600"/>
  <c r="BH600"/>
  <c r="BG600"/>
  <c r="BF600"/>
  <c r="T600"/>
  <c r="R600"/>
  <c r="P600"/>
  <c r="BI598"/>
  <c r="BH598"/>
  <c r="BG598"/>
  <c r="BF598"/>
  <c r="T598"/>
  <c r="R598"/>
  <c r="P598"/>
  <c r="BI594"/>
  <c r="BH594"/>
  <c r="BG594"/>
  <c r="BF594"/>
  <c r="T594"/>
  <c r="R594"/>
  <c r="P594"/>
  <c r="BI590"/>
  <c r="BH590"/>
  <c r="BG590"/>
  <c r="BF590"/>
  <c r="T590"/>
  <c r="R590"/>
  <c r="P590"/>
  <c r="BI588"/>
  <c r="BH588"/>
  <c r="BG588"/>
  <c r="BF588"/>
  <c r="T588"/>
  <c r="R588"/>
  <c r="P588"/>
  <c r="BI585"/>
  <c r="BH585"/>
  <c r="BG585"/>
  <c r="BF585"/>
  <c r="T585"/>
  <c r="R585"/>
  <c r="P585"/>
  <c r="BI583"/>
  <c r="BH583"/>
  <c r="BG583"/>
  <c r="BF583"/>
  <c r="T583"/>
  <c r="R583"/>
  <c r="P583"/>
  <c r="BI574"/>
  <c r="BH574"/>
  <c r="BG574"/>
  <c r="BF574"/>
  <c r="T574"/>
  <c r="R574"/>
  <c r="P574"/>
  <c r="BI571"/>
  <c r="BH571"/>
  <c r="BG571"/>
  <c r="BF571"/>
  <c r="T571"/>
  <c r="R571"/>
  <c r="P571"/>
  <c r="BI566"/>
  <c r="BH566"/>
  <c r="BG566"/>
  <c r="BF566"/>
  <c r="T566"/>
  <c r="R566"/>
  <c r="P566"/>
  <c r="BI562"/>
  <c r="BH562"/>
  <c r="BG562"/>
  <c r="BF562"/>
  <c r="T562"/>
  <c r="R562"/>
  <c r="P562"/>
  <c r="BI558"/>
  <c r="BH558"/>
  <c r="BG558"/>
  <c r="BF558"/>
  <c r="T558"/>
  <c r="R558"/>
  <c r="P558"/>
  <c r="BI554"/>
  <c r="BH554"/>
  <c r="BG554"/>
  <c r="BF554"/>
  <c r="T554"/>
  <c r="R554"/>
  <c r="P554"/>
  <c r="BI550"/>
  <c r="BH550"/>
  <c r="BG550"/>
  <c r="BF550"/>
  <c r="T550"/>
  <c r="R550"/>
  <c r="P550"/>
  <c r="BI541"/>
  <c r="BH541"/>
  <c r="BG541"/>
  <c r="BF541"/>
  <c r="T541"/>
  <c r="R541"/>
  <c r="P541"/>
  <c r="BI538"/>
  <c r="BH538"/>
  <c r="BG538"/>
  <c r="BF538"/>
  <c r="T538"/>
  <c r="R538"/>
  <c r="P538"/>
  <c r="BI532"/>
  <c r="BH532"/>
  <c r="BG532"/>
  <c r="BF532"/>
  <c r="T532"/>
  <c r="R532"/>
  <c r="P532"/>
  <c r="BI530"/>
  <c r="BH530"/>
  <c r="BG530"/>
  <c r="BF530"/>
  <c r="T530"/>
  <c r="R530"/>
  <c r="P530"/>
  <c r="BI526"/>
  <c r="BH526"/>
  <c r="BG526"/>
  <c r="BF526"/>
  <c r="T526"/>
  <c r="R526"/>
  <c r="P526"/>
  <c r="BI522"/>
  <c r="BH522"/>
  <c r="BG522"/>
  <c r="BF522"/>
  <c r="T522"/>
  <c r="R522"/>
  <c r="P522"/>
  <c r="BI518"/>
  <c r="BH518"/>
  <c r="BG518"/>
  <c r="BF518"/>
  <c r="T518"/>
  <c r="R518"/>
  <c r="P518"/>
  <c r="BI516"/>
  <c r="BH516"/>
  <c r="BG516"/>
  <c r="BF516"/>
  <c r="T516"/>
  <c r="R516"/>
  <c r="P516"/>
  <c r="BI514"/>
  <c r="BH514"/>
  <c r="BG514"/>
  <c r="BF514"/>
  <c r="T514"/>
  <c r="R514"/>
  <c r="P514"/>
  <c r="BI503"/>
  <c r="BH503"/>
  <c r="BG503"/>
  <c r="BF503"/>
  <c r="T503"/>
  <c r="R503"/>
  <c r="P503"/>
  <c r="BI497"/>
  <c r="BH497"/>
  <c r="BG497"/>
  <c r="BF497"/>
  <c r="T497"/>
  <c r="R497"/>
  <c r="P497"/>
  <c r="BI491"/>
  <c r="BH491"/>
  <c r="BG491"/>
  <c r="BF491"/>
  <c r="T491"/>
  <c r="R491"/>
  <c r="P491"/>
  <c r="BI489"/>
  <c r="BH489"/>
  <c r="BG489"/>
  <c r="BF489"/>
  <c r="T489"/>
  <c r="R489"/>
  <c r="P489"/>
  <c r="BI487"/>
  <c r="BH487"/>
  <c r="BG487"/>
  <c r="BF487"/>
  <c r="T487"/>
  <c r="R487"/>
  <c r="P487"/>
  <c r="BI485"/>
  <c r="BH485"/>
  <c r="BG485"/>
  <c r="BF485"/>
  <c r="T485"/>
  <c r="R485"/>
  <c r="P485"/>
  <c r="BI480"/>
  <c r="BH480"/>
  <c r="BG480"/>
  <c r="BF480"/>
  <c r="T480"/>
  <c r="R480"/>
  <c r="P480"/>
  <c r="BI478"/>
  <c r="BH478"/>
  <c r="BG478"/>
  <c r="BF478"/>
  <c r="T478"/>
  <c r="R478"/>
  <c r="P478"/>
  <c r="BI468"/>
  <c r="BH468"/>
  <c r="BG468"/>
  <c r="BF468"/>
  <c r="T468"/>
  <c r="R468"/>
  <c r="P468"/>
  <c r="BI466"/>
  <c r="BH466"/>
  <c r="BG466"/>
  <c r="BF466"/>
  <c r="T466"/>
  <c r="R466"/>
  <c r="P466"/>
  <c r="BI464"/>
  <c r="BH464"/>
  <c r="BG464"/>
  <c r="BF464"/>
  <c r="T464"/>
  <c r="R464"/>
  <c r="P464"/>
  <c r="BI462"/>
  <c r="BH462"/>
  <c r="BG462"/>
  <c r="BF462"/>
  <c r="T462"/>
  <c r="R462"/>
  <c r="P462"/>
  <c r="BI460"/>
  <c r="BH460"/>
  <c r="BG460"/>
  <c r="BF460"/>
  <c r="T460"/>
  <c r="R460"/>
  <c r="P460"/>
  <c r="BI458"/>
  <c r="BH458"/>
  <c r="BG458"/>
  <c r="BF458"/>
  <c r="T458"/>
  <c r="R458"/>
  <c r="P458"/>
  <c r="BI450"/>
  <c r="BH450"/>
  <c r="BG450"/>
  <c r="BF450"/>
  <c r="T450"/>
  <c r="R450"/>
  <c r="P450"/>
  <c r="BI448"/>
  <c r="BH448"/>
  <c r="BG448"/>
  <c r="BF448"/>
  <c r="T448"/>
  <c r="R448"/>
  <c r="P448"/>
  <c r="BI446"/>
  <c r="BH446"/>
  <c r="BG446"/>
  <c r="BF446"/>
  <c r="T446"/>
  <c r="R446"/>
  <c r="P446"/>
  <c r="BI440"/>
  <c r="BH440"/>
  <c r="BG440"/>
  <c r="BF440"/>
  <c r="T440"/>
  <c r="R440"/>
  <c r="P440"/>
  <c r="BI435"/>
  <c r="BH435"/>
  <c r="BG435"/>
  <c r="BF435"/>
  <c r="T435"/>
  <c r="R435"/>
  <c r="P435"/>
  <c r="BI433"/>
  <c r="BH433"/>
  <c r="BG433"/>
  <c r="BF433"/>
  <c r="T433"/>
  <c r="R433"/>
  <c r="P433"/>
  <c r="BI431"/>
  <c r="BH431"/>
  <c r="BG431"/>
  <c r="BF431"/>
  <c r="T431"/>
  <c r="R431"/>
  <c r="P431"/>
  <c r="BI429"/>
  <c r="BH429"/>
  <c r="BG429"/>
  <c r="BF429"/>
  <c r="T429"/>
  <c r="R429"/>
  <c r="P429"/>
  <c r="BI427"/>
  <c r="BH427"/>
  <c r="BG427"/>
  <c r="BF427"/>
  <c r="T427"/>
  <c r="R427"/>
  <c r="P427"/>
  <c r="BI425"/>
  <c r="BH425"/>
  <c r="BG425"/>
  <c r="BF425"/>
  <c r="T425"/>
  <c r="R425"/>
  <c r="P425"/>
  <c r="BI413"/>
  <c r="BH413"/>
  <c r="BG413"/>
  <c r="BF413"/>
  <c r="T413"/>
  <c r="R413"/>
  <c r="P413"/>
  <c r="BI407"/>
  <c r="BH407"/>
  <c r="BG407"/>
  <c r="BF407"/>
  <c r="T407"/>
  <c r="R407"/>
  <c r="P407"/>
  <c r="BI405"/>
  <c r="BH405"/>
  <c r="BG405"/>
  <c r="BF405"/>
  <c r="T405"/>
  <c r="R405"/>
  <c r="P405"/>
  <c r="BI403"/>
  <c r="BH403"/>
  <c r="BG403"/>
  <c r="BF403"/>
  <c r="T403"/>
  <c r="R403"/>
  <c r="P403"/>
  <c r="BI401"/>
  <c r="BH401"/>
  <c r="BG401"/>
  <c r="BF401"/>
  <c r="T401"/>
  <c r="R401"/>
  <c r="P401"/>
  <c r="BI385"/>
  <c r="BH385"/>
  <c r="BG385"/>
  <c r="BF385"/>
  <c r="T385"/>
  <c r="R385"/>
  <c r="P385"/>
  <c r="BI383"/>
  <c r="BH383"/>
  <c r="BG383"/>
  <c r="BF383"/>
  <c r="T383"/>
  <c r="R383"/>
  <c r="P383"/>
  <c r="BI381"/>
  <c r="BH381"/>
  <c r="BG381"/>
  <c r="BF381"/>
  <c r="T381"/>
  <c r="R381"/>
  <c r="P381"/>
  <c r="BI372"/>
  <c r="BH372"/>
  <c r="BG372"/>
  <c r="BF372"/>
  <c r="T372"/>
  <c r="R372"/>
  <c r="P372"/>
  <c r="BI370"/>
  <c r="BH370"/>
  <c r="BG370"/>
  <c r="BF370"/>
  <c r="T370"/>
  <c r="R370"/>
  <c r="P370"/>
  <c r="BI368"/>
  <c r="BH368"/>
  <c r="BG368"/>
  <c r="BF368"/>
  <c r="T368"/>
  <c r="R368"/>
  <c r="P368"/>
  <c r="BI366"/>
  <c r="BH366"/>
  <c r="BG366"/>
  <c r="BF366"/>
  <c r="T366"/>
  <c r="R366"/>
  <c r="P366"/>
  <c r="BI364"/>
  <c r="BH364"/>
  <c r="BG364"/>
  <c r="BF364"/>
  <c r="T364"/>
  <c r="R364"/>
  <c r="P364"/>
  <c r="BI358"/>
  <c r="BH358"/>
  <c r="BG358"/>
  <c r="BF358"/>
  <c r="T358"/>
  <c r="R358"/>
  <c r="P358"/>
  <c r="BI356"/>
  <c r="BH356"/>
  <c r="BG356"/>
  <c r="BF356"/>
  <c r="T356"/>
  <c r="R356"/>
  <c r="P356"/>
  <c r="BI354"/>
  <c r="BH354"/>
  <c r="BG354"/>
  <c r="BF354"/>
  <c r="T354"/>
  <c r="R354"/>
  <c r="P354"/>
  <c r="BI352"/>
  <c r="BH352"/>
  <c r="BG352"/>
  <c r="BF352"/>
  <c r="T352"/>
  <c r="R352"/>
  <c r="P352"/>
  <c r="BI351"/>
  <c r="BH351"/>
  <c r="BG351"/>
  <c r="BF351"/>
  <c r="T351"/>
  <c r="R351"/>
  <c r="P351"/>
  <c r="BI346"/>
  <c r="BH346"/>
  <c r="BG346"/>
  <c r="BF346"/>
  <c r="T346"/>
  <c r="R346"/>
  <c r="P346"/>
  <c r="BI326"/>
  <c r="BH326"/>
  <c r="BG326"/>
  <c r="BF326"/>
  <c r="T326"/>
  <c r="R326"/>
  <c r="P326"/>
  <c r="BI309"/>
  <c r="BH309"/>
  <c r="BG309"/>
  <c r="BF309"/>
  <c r="T309"/>
  <c r="R309"/>
  <c r="P309"/>
  <c r="BI306"/>
  <c r="BH306"/>
  <c r="BG306"/>
  <c r="BF306"/>
  <c r="T306"/>
  <c r="R306"/>
  <c r="P306"/>
  <c r="BI303"/>
  <c r="BH303"/>
  <c r="BG303"/>
  <c r="BF303"/>
  <c r="T303"/>
  <c r="R303"/>
  <c r="P303"/>
  <c r="BI301"/>
  <c r="BH301"/>
  <c r="BG301"/>
  <c r="BF301"/>
  <c r="T301"/>
  <c r="R301"/>
  <c r="P301"/>
  <c r="BI298"/>
  <c r="BH298"/>
  <c r="BG298"/>
  <c r="BF298"/>
  <c r="T298"/>
  <c r="R298"/>
  <c r="P298"/>
  <c r="BI292"/>
  <c r="BH292"/>
  <c r="BG292"/>
  <c r="BF292"/>
  <c r="T292"/>
  <c r="R292"/>
  <c r="P292"/>
  <c r="BI283"/>
  <c r="BH283"/>
  <c r="BG283"/>
  <c r="BF283"/>
  <c r="T283"/>
  <c r="R283"/>
  <c r="P283"/>
  <c r="BI281"/>
  <c r="BH281"/>
  <c r="BG281"/>
  <c r="BF281"/>
  <c r="T281"/>
  <c r="R281"/>
  <c r="P281"/>
  <c r="BI276"/>
  <c r="BH276"/>
  <c r="BG276"/>
  <c r="BF276"/>
  <c r="T276"/>
  <c r="R276"/>
  <c r="P276"/>
  <c r="BI273"/>
  <c r="BH273"/>
  <c r="BG273"/>
  <c r="BF273"/>
  <c r="T273"/>
  <c r="R273"/>
  <c r="P273"/>
  <c r="BI271"/>
  <c r="BH271"/>
  <c r="BG271"/>
  <c r="BF271"/>
  <c r="T271"/>
  <c r="R271"/>
  <c r="P271"/>
  <c r="BI269"/>
  <c r="BH269"/>
  <c r="BG269"/>
  <c r="BF269"/>
  <c r="T269"/>
  <c r="R269"/>
  <c r="P269"/>
  <c r="BI258"/>
  <c r="BH258"/>
  <c r="BG258"/>
  <c r="BF258"/>
  <c r="T258"/>
  <c r="R258"/>
  <c r="P258"/>
  <c r="BI255"/>
  <c r="BH255"/>
  <c r="BG255"/>
  <c r="BF255"/>
  <c r="T255"/>
  <c r="R255"/>
  <c r="P255"/>
  <c r="BI245"/>
  <c r="BH245"/>
  <c r="BG245"/>
  <c r="BF245"/>
  <c r="T245"/>
  <c r="R245"/>
  <c r="P245"/>
  <c r="BI243"/>
  <c r="BH243"/>
  <c r="BG243"/>
  <c r="BF243"/>
  <c r="T243"/>
  <c r="R243"/>
  <c r="P243"/>
  <c r="BI241"/>
  <c r="BH241"/>
  <c r="BG241"/>
  <c r="BF241"/>
  <c r="T241"/>
  <c r="R241"/>
  <c r="P241"/>
  <c r="BI227"/>
  <c r="BH227"/>
  <c r="BG227"/>
  <c r="BF227"/>
  <c r="T227"/>
  <c r="R227"/>
  <c r="P227"/>
  <c r="BI219"/>
  <c r="BH219"/>
  <c r="BG219"/>
  <c r="BF219"/>
  <c r="T219"/>
  <c r="R219"/>
  <c r="P219"/>
  <c r="BI217"/>
  <c r="BH217"/>
  <c r="BG217"/>
  <c r="BF217"/>
  <c r="T217"/>
  <c r="R217"/>
  <c r="P217"/>
  <c r="BI211"/>
  <c r="BH211"/>
  <c r="BG211"/>
  <c r="BF211"/>
  <c r="T211"/>
  <c r="R211"/>
  <c r="P211"/>
  <c r="BI203"/>
  <c r="BH203"/>
  <c r="BG203"/>
  <c r="BF203"/>
  <c r="T203"/>
  <c r="R203"/>
  <c r="P203"/>
  <c r="BI200"/>
  <c r="BH200"/>
  <c r="BG200"/>
  <c r="BF200"/>
  <c r="T200"/>
  <c r="R200"/>
  <c r="P200"/>
  <c r="BI191"/>
  <c r="BH191"/>
  <c r="BG191"/>
  <c r="BF191"/>
  <c r="T191"/>
  <c r="R191"/>
  <c r="P191"/>
  <c r="BI187"/>
  <c r="BH187"/>
  <c r="BG187"/>
  <c r="BF187"/>
  <c r="T187"/>
  <c r="R187"/>
  <c r="P187"/>
  <c r="BI183"/>
  <c r="BH183"/>
  <c r="BG183"/>
  <c r="BF183"/>
  <c r="T183"/>
  <c r="R183"/>
  <c r="P183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60"/>
  <c r="BH160"/>
  <c r="BG160"/>
  <c r="BF160"/>
  <c r="T160"/>
  <c r="R160"/>
  <c r="P160"/>
  <c r="J154"/>
  <c r="J153"/>
  <c r="F153"/>
  <c r="F151"/>
  <c r="E149"/>
  <c r="BI132"/>
  <c r="BH132"/>
  <c r="BG132"/>
  <c r="BF132"/>
  <c r="BI131"/>
  <c r="BH131"/>
  <c r="BG131"/>
  <c r="BF131"/>
  <c r="BE131"/>
  <c r="BI130"/>
  <c r="BH130"/>
  <c r="BG130"/>
  <c r="BF130"/>
  <c r="BE130"/>
  <c r="BI129"/>
  <c r="BH129"/>
  <c r="BG129"/>
  <c r="BF129"/>
  <c r="BE129"/>
  <c r="BI128"/>
  <c r="BH128"/>
  <c r="BG128"/>
  <c r="BF128"/>
  <c r="BE128"/>
  <c r="BI127"/>
  <c r="BH127"/>
  <c r="BG127"/>
  <c r="BF127"/>
  <c r="BE127"/>
  <c r="J96"/>
  <c r="J95"/>
  <c r="F95"/>
  <c r="F93"/>
  <c r="E91"/>
  <c r="J22"/>
  <c r="E22"/>
  <c r="F154"/>
  <c r="J21"/>
  <c r="J16"/>
  <c r="J151"/>
  <c r="E7"/>
  <c r="E143"/>
  <c i="2" r="J43"/>
  <c r="J42"/>
  <c i="1" r="AY99"/>
  <c i="2" r="J41"/>
  <c i="1" r="AX99"/>
  <c i="2" r="BI162"/>
  <c r="BH162"/>
  <c r="BG162"/>
  <c r="BF162"/>
  <c r="T162"/>
  <c r="T161"/>
  <c r="R162"/>
  <c r="R161"/>
  <c r="P162"/>
  <c r="P161"/>
  <c r="BI160"/>
  <c r="BH160"/>
  <c r="BG160"/>
  <c r="BF160"/>
  <c r="T160"/>
  <c r="R160"/>
  <c r="P160"/>
  <c r="BI159"/>
  <c r="BH159"/>
  <c r="BG159"/>
  <c r="BF159"/>
  <c r="T159"/>
  <c r="R159"/>
  <c r="P159"/>
  <c r="BI157"/>
  <c r="BH157"/>
  <c r="BG157"/>
  <c r="BF157"/>
  <c r="T157"/>
  <c r="R157"/>
  <c r="P157"/>
  <c r="BI156"/>
  <c r="BH156"/>
  <c r="BG156"/>
  <c r="BF156"/>
  <c r="T156"/>
  <c r="R156"/>
  <c r="P156"/>
  <c r="BI148"/>
  <c r="BH148"/>
  <c r="BG148"/>
  <c r="BF148"/>
  <c r="T148"/>
  <c r="R148"/>
  <c r="P148"/>
  <c r="BI147"/>
  <c r="BH147"/>
  <c r="BG147"/>
  <c r="BF147"/>
  <c r="T147"/>
  <c r="R147"/>
  <c r="P147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J136"/>
  <c r="J135"/>
  <c r="F135"/>
  <c r="F133"/>
  <c r="E131"/>
  <c r="BI114"/>
  <c r="BH114"/>
  <c r="BG114"/>
  <c r="BF114"/>
  <c r="BI113"/>
  <c r="BH113"/>
  <c r="BG113"/>
  <c r="BF113"/>
  <c r="BE113"/>
  <c r="BI112"/>
  <c r="BH112"/>
  <c r="BG112"/>
  <c r="BF112"/>
  <c r="BE112"/>
  <c r="BI111"/>
  <c r="BH111"/>
  <c r="BG111"/>
  <c r="BF111"/>
  <c r="BE111"/>
  <c r="BI110"/>
  <c r="BH110"/>
  <c r="BG110"/>
  <c r="BF110"/>
  <c r="BE110"/>
  <c r="BI109"/>
  <c r="BH109"/>
  <c r="BG109"/>
  <c r="BF109"/>
  <c r="BE109"/>
  <c r="J96"/>
  <c r="J95"/>
  <c r="F95"/>
  <c r="F93"/>
  <c r="E91"/>
  <c r="J22"/>
  <c r="E22"/>
  <c r="F136"/>
  <c r="J21"/>
  <c r="J16"/>
  <c r="J93"/>
  <c r="E7"/>
  <c r="E85"/>
  <c i="1" r="CK123"/>
  <c r="CJ123"/>
  <c r="CI123"/>
  <c r="CH123"/>
  <c r="CG123"/>
  <c r="CF123"/>
  <c r="BZ123"/>
  <c r="CE123"/>
  <c r="CK122"/>
  <c r="CJ122"/>
  <c r="CI122"/>
  <c r="CH122"/>
  <c r="CG122"/>
  <c r="CF122"/>
  <c r="BZ122"/>
  <c r="CE122"/>
  <c r="CK121"/>
  <c r="CJ121"/>
  <c r="CI121"/>
  <c r="CH121"/>
  <c r="CG121"/>
  <c r="CF121"/>
  <c r="BZ121"/>
  <c r="CE121"/>
  <c r="CK120"/>
  <c r="CJ120"/>
  <c r="CI120"/>
  <c r="CH120"/>
  <c r="CG120"/>
  <c r="CF120"/>
  <c r="BZ120"/>
  <c r="CE120"/>
  <c r="L90"/>
  <c r="AM90"/>
  <c r="AM89"/>
  <c r="L89"/>
  <c r="AM87"/>
  <c r="L87"/>
  <c r="L85"/>
  <c r="L84"/>
  <c i="2" r="BK159"/>
  <c r="J156"/>
  <c r="BK143"/>
  <c r="J160"/>
  <c r="BK147"/>
  <c i="1" r="AS112"/>
  <c i="2" r="BK144"/>
  <c i="3" r="J1134"/>
  <c r="J1102"/>
  <c r="BK1073"/>
  <c r="J1067"/>
  <c r="BK1060"/>
  <c r="BK1050"/>
  <c r="BK1038"/>
  <c r="BK1026"/>
  <c r="BK1003"/>
  <c r="J972"/>
  <c r="J940"/>
  <c r="J927"/>
  <c r="BK817"/>
  <c r="J750"/>
  <c r="J724"/>
  <c r="BK699"/>
  <c r="BK690"/>
  <c r="BK642"/>
  <c r="BK612"/>
  <c r="J590"/>
  <c r="BK550"/>
  <c r="J516"/>
  <c r="J497"/>
  <c r="BK431"/>
  <c r="BK407"/>
  <c r="J358"/>
  <c r="BK292"/>
  <c r="J245"/>
  <c r="BK200"/>
  <c r="BK174"/>
  <c r="BK1099"/>
  <c r="BK1077"/>
  <c r="J1046"/>
  <c r="J1009"/>
  <c r="J1000"/>
  <c r="BK972"/>
  <c r="BK922"/>
  <c r="BK866"/>
  <c r="J817"/>
  <c r="BK772"/>
  <c r="J769"/>
  <c r="BK742"/>
  <c r="BK711"/>
  <c r="J705"/>
  <c r="BK688"/>
  <c r="BK680"/>
  <c r="BK662"/>
  <c r="J646"/>
  <c r="BK606"/>
  <c r="J562"/>
  <c r="J550"/>
  <c r="BK518"/>
  <c r="BK489"/>
  <c r="BK460"/>
  <c r="J429"/>
  <c r="BK368"/>
  <c r="BK351"/>
  <c r="J276"/>
  <c r="J227"/>
  <c r="BK178"/>
  <c r="BK1114"/>
  <c r="J1099"/>
  <c r="J1086"/>
  <c r="BK1076"/>
  <c r="BK1052"/>
  <c r="BK1040"/>
  <c r="BK1028"/>
  <c r="BK955"/>
  <c r="BK846"/>
  <c r="BK813"/>
  <c r="BK794"/>
  <c r="J776"/>
  <c r="J742"/>
  <c r="BK712"/>
  <c r="J701"/>
  <c r="BK693"/>
  <c r="J670"/>
  <c r="J659"/>
  <c r="J653"/>
  <c r="BK646"/>
  <c r="J612"/>
  <c r="BK598"/>
  <c r="BK588"/>
  <c r="J558"/>
  <c r="J503"/>
  <c r="J468"/>
  <c r="BK458"/>
  <c r="J433"/>
  <c r="BK401"/>
  <c r="BK370"/>
  <c r="BK303"/>
  <c r="J271"/>
  <c r="J211"/>
  <c r="J174"/>
  <c i="2" r="F41"/>
  <c i="3" r="J886"/>
  <c r="J830"/>
  <c r="J813"/>
  <c r="BK784"/>
  <c r="BK767"/>
  <c r="BK750"/>
  <c r="BK707"/>
  <c r="J683"/>
  <c r="J672"/>
  <c r="BK659"/>
  <c r="BK630"/>
  <c r="BK604"/>
  <c r="J583"/>
  <c r="J541"/>
  <c r="J522"/>
  <c r="J478"/>
  <c r="J458"/>
  <c r="J440"/>
  <c r="BK425"/>
  <c r="J401"/>
  <c r="J366"/>
  <c r="BK326"/>
  <c r="BK283"/>
  <c r="BK271"/>
  <c r="BK243"/>
  <c r="J203"/>
  <c r="J180"/>
  <c i="4" r="BK834"/>
  <c r="J808"/>
  <c r="BK776"/>
  <c r="BK760"/>
  <c r="BK733"/>
  <c r="BK719"/>
  <c r="BK680"/>
  <c r="J625"/>
  <c r="J574"/>
  <c r="J523"/>
  <c r="J483"/>
  <c r="BK436"/>
  <c r="J415"/>
  <c r="BK391"/>
  <c r="J331"/>
  <c r="J322"/>
  <c r="J308"/>
  <c r="BK252"/>
  <c r="BK203"/>
  <c r="J176"/>
  <c r="BK806"/>
  <c r="J797"/>
  <c r="BK765"/>
  <c r="J741"/>
  <c r="J719"/>
  <c r="J709"/>
  <c r="BK667"/>
  <c r="J620"/>
  <c r="BK565"/>
  <c r="J550"/>
  <c r="BK530"/>
  <c r="BK502"/>
  <c r="J436"/>
  <c r="J367"/>
  <c r="BK323"/>
  <c r="J276"/>
  <c r="BK209"/>
  <c r="BK192"/>
  <c r="J181"/>
  <c r="J842"/>
  <c r="BK817"/>
  <c r="J793"/>
  <c r="BK768"/>
  <c r="BK753"/>
  <c r="BK735"/>
  <c r="J721"/>
  <c r="J685"/>
  <c r="BK615"/>
  <c r="J564"/>
  <c r="BK550"/>
  <c r="J508"/>
  <c r="BK456"/>
  <c r="J391"/>
  <c r="J357"/>
  <c r="BK331"/>
  <c r="BK321"/>
  <c r="BK300"/>
  <c r="J251"/>
  <c r="J229"/>
  <c r="BK195"/>
  <c r="J184"/>
  <c r="J164"/>
  <c r="BK827"/>
  <c r="BK812"/>
  <c r="BK778"/>
  <c r="BK744"/>
  <c r="BK724"/>
  <c r="J699"/>
  <c r="J680"/>
  <c r="J578"/>
  <c r="J505"/>
  <c r="BK478"/>
  <c r="J432"/>
  <c r="J405"/>
  <c r="J359"/>
  <c r="J351"/>
  <c r="BK329"/>
  <c r="BK276"/>
  <c r="BK243"/>
  <c r="J199"/>
  <c r="BK164"/>
  <c i="5" r="BK301"/>
  <c r="BK287"/>
  <c r="J277"/>
  <c r="BK250"/>
  <c r="BK239"/>
  <c r="BK227"/>
  <c r="J214"/>
  <c r="J201"/>
  <c r="BK190"/>
  <c r="BK185"/>
  <c r="BK171"/>
  <c r="BK303"/>
  <c r="J285"/>
  <c r="J275"/>
  <c r="BK257"/>
  <c r="J250"/>
  <c r="J239"/>
  <c r="J224"/>
  <c r="BK209"/>
  <c r="J195"/>
  <c r="J189"/>
  <c r="J183"/>
  <c r="BK178"/>
  <c r="J175"/>
  <c r="J166"/>
  <c r="J157"/>
  <c r="BK293"/>
  <c r="BK286"/>
  <c r="J259"/>
  <c r="BK220"/>
  <c r="J213"/>
  <c r="J209"/>
  <c r="BK191"/>
  <c r="BK184"/>
  <c r="J173"/>
  <c r="BK157"/>
  <c r="J289"/>
  <c r="BK281"/>
  <c r="BK247"/>
  <c r="J237"/>
  <c r="J228"/>
  <c r="BK213"/>
  <c r="J206"/>
  <c r="J200"/>
  <c r="BK195"/>
  <c r="J181"/>
  <c r="BK173"/>
  <c r="BK166"/>
  <c i="6" r="J216"/>
  <c r="BK199"/>
  <c r="BK193"/>
  <c r="J186"/>
  <c r="BK165"/>
  <c r="J160"/>
  <c r="J203"/>
  <c r="BK186"/>
  <c r="J180"/>
  <c r="BK175"/>
  <c r="J162"/>
  <c r="BK154"/>
  <c r="J213"/>
  <c r="J200"/>
  <c r="BK192"/>
  <c r="J181"/>
  <c r="J176"/>
  <c r="J165"/>
  <c r="BK162"/>
  <c r="J154"/>
  <c r="BK214"/>
  <c r="J201"/>
  <c r="BK189"/>
  <c r="BK174"/>
  <c r="J159"/>
  <c r="BK152"/>
  <c i="7" r="BK199"/>
  <c r="BK189"/>
  <c r="J176"/>
  <c r="BK163"/>
  <c r="BK156"/>
  <c r="BK202"/>
  <c r="BK194"/>
  <c r="BK190"/>
  <c r="J185"/>
  <c r="J180"/>
  <c r="J174"/>
  <c r="J162"/>
  <c r="BK180"/>
  <c r="J172"/>
  <c r="BK162"/>
  <c r="BK155"/>
  <c r="BK151"/>
  <c i="8" r="BK264"/>
  <c r="BK257"/>
  <c r="BK244"/>
  <c r="BK234"/>
  <c r="BK225"/>
  <c r="J215"/>
  <c r="J208"/>
  <c r="BK199"/>
  <c r="BK191"/>
  <c r="BK177"/>
  <c r="J173"/>
  <c r="BK166"/>
  <c r="BK153"/>
  <c r="BK269"/>
  <c r="J259"/>
  <c r="J245"/>
  <c r="BK230"/>
  <c r="J221"/>
  <c r="BK213"/>
  <c r="J205"/>
  <c r="BK193"/>
  <c r="J183"/>
  <c r="BK175"/>
  <c r="J161"/>
  <c r="J153"/>
  <c r="BK262"/>
  <c r="J241"/>
  <c r="J234"/>
  <c r="BK231"/>
  <c r="J223"/>
  <c r="J217"/>
  <c r="J211"/>
  <c r="J203"/>
  <c r="J193"/>
  <c r="J186"/>
  <c r="J174"/>
  <c r="BK171"/>
  <c r="BK165"/>
  <c r="J267"/>
  <c r="J255"/>
  <c r="J231"/>
  <c r="J222"/>
  <c r="BK206"/>
  <c r="BK197"/>
  <c r="J185"/>
  <c r="J177"/>
  <c r="J157"/>
  <c i="9" r="J240"/>
  <c r="J235"/>
  <c r="BK230"/>
  <c r="J213"/>
  <c r="BK208"/>
  <c r="BK200"/>
  <c r="BK192"/>
  <c r="J187"/>
  <c r="BK182"/>
  <c r="J178"/>
  <c r="BK172"/>
  <c r="J168"/>
  <c r="J164"/>
  <c r="BK159"/>
  <c r="BK152"/>
  <c r="BK144"/>
  <c r="BK247"/>
  <c r="BK232"/>
  <c r="BK226"/>
  <c r="J221"/>
  <c r="BK215"/>
  <c r="J208"/>
  <c r="J201"/>
  <c r="BK193"/>
  <c r="BK177"/>
  <c r="J173"/>
  <c r="J159"/>
  <c r="BK156"/>
  <c r="BK147"/>
  <c r="BK143"/>
  <c r="BK246"/>
  <c r="BK237"/>
  <c r="BK231"/>
  <c r="BK224"/>
  <c r="BK210"/>
  <c r="BK205"/>
  <c r="BK194"/>
  <c r="BK179"/>
  <c r="J166"/>
  <c r="J148"/>
  <c r="J244"/>
  <c r="BK236"/>
  <c r="BK223"/>
  <c r="BK220"/>
  <c r="BK218"/>
  <c r="BK201"/>
  <c r="J193"/>
  <c r="BK189"/>
  <c r="J182"/>
  <c r="J175"/>
  <c r="BK169"/>
  <c r="J160"/>
  <c r="BK157"/>
  <c r="BK149"/>
  <c i="10" r="J237"/>
  <c r="BK226"/>
  <c r="J204"/>
  <c r="J199"/>
  <c r="J194"/>
  <c r="J187"/>
  <c r="J175"/>
  <c r="J168"/>
  <c r="BK162"/>
  <c r="BK149"/>
  <c r="BK146"/>
  <c r="J141"/>
  <c r="BK234"/>
  <c r="BK221"/>
  <c r="BK205"/>
  <c r="BK193"/>
  <c r="J184"/>
  <c r="BK178"/>
  <c r="J171"/>
  <c r="J158"/>
  <c r="J155"/>
  <c r="J145"/>
  <c r="BK141"/>
  <c r="J234"/>
  <c r="BK225"/>
  <c r="BK204"/>
  <c r="J195"/>
  <c r="BK183"/>
  <c r="J177"/>
  <c r="J166"/>
  <c r="BK156"/>
  <c r="J148"/>
  <c r="BK232"/>
  <c r="J221"/>
  <c r="J205"/>
  <c r="BK195"/>
  <c r="BK189"/>
  <c r="J186"/>
  <c r="BK184"/>
  <c r="J169"/>
  <c r="J165"/>
  <c r="BK155"/>
  <c r="BK150"/>
  <c r="BK144"/>
  <c i="11" r="J159"/>
  <c r="BK153"/>
  <c r="BK150"/>
  <c r="J150"/>
  <c i="12" r="J266"/>
  <c r="BK253"/>
  <c r="BK238"/>
  <c r="BK169"/>
  <c r="J269"/>
  <c r="BK246"/>
  <c r="BK227"/>
  <c r="BK189"/>
  <c r="BK152"/>
  <c r="J257"/>
  <c r="BK234"/>
  <c r="J220"/>
  <c r="J169"/>
  <c r="J275"/>
  <c r="J238"/>
  <c r="J232"/>
  <c r="BK220"/>
  <c r="J181"/>
  <c i="13" r="BK168"/>
  <c r="J161"/>
  <c r="J143"/>
  <c r="J166"/>
  <c r="BK157"/>
  <c r="BK150"/>
  <c r="J142"/>
  <c r="J160"/>
  <c r="BK154"/>
  <c r="BK147"/>
  <c r="BK166"/>
  <c r="J158"/>
  <c r="BK146"/>
  <c i="14" r="BK172"/>
  <c r="BK166"/>
  <c r="J147"/>
  <c r="BK196"/>
  <c r="J167"/>
  <c r="J160"/>
  <c r="J145"/>
  <c r="J172"/>
  <c r="J198"/>
  <c r="BK174"/>
  <c r="J151"/>
  <c i="15" r="BK172"/>
  <c r="J156"/>
  <c r="BK141"/>
  <c r="BK164"/>
  <c r="BK156"/>
  <c r="J184"/>
  <c r="BK167"/>
  <c r="BK144"/>
  <c r="J172"/>
  <c r="BK159"/>
  <c i="16" r="J189"/>
  <c r="J176"/>
  <c r="J149"/>
  <c r="BK188"/>
  <c r="BK170"/>
  <c r="BK155"/>
  <c r="J184"/>
  <c r="BK160"/>
  <c r="J143"/>
  <c r="J180"/>
  <c r="BK174"/>
  <c r="J152"/>
  <c i="17" r="J216"/>
  <c r="BK190"/>
  <c r="J180"/>
  <c r="BK168"/>
  <c r="J213"/>
  <c r="BK182"/>
  <c r="J196"/>
  <c r="BK184"/>
  <c r="BK172"/>
  <c r="BK202"/>
  <c i="18" r="BK183"/>
  <c r="J145"/>
  <c r="BK189"/>
  <c r="J171"/>
  <c r="J154"/>
  <c r="J138"/>
  <c r="BK151"/>
  <c i="2" r="J157"/>
  <c r="BK145"/>
  <c r="BK162"/>
  <c r="BK148"/>
  <c r="J142"/>
  <c r="BK160"/>
  <c r="BK157"/>
  <c r="J145"/>
  <c i="1" r="AS98"/>
  <c i="3" r="J1059"/>
  <c r="BK1046"/>
  <c r="J1024"/>
  <c r="BK1009"/>
  <c r="J981"/>
  <c r="BK949"/>
  <c r="BK830"/>
  <c r="BK779"/>
  <c r="J745"/>
  <c r="J712"/>
  <c r="BK704"/>
  <c r="J693"/>
  <c r="BK653"/>
  <c r="J615"/>
  <c r="J600"/>
  <c r="BK566"/>
  <c r="BK514"/>
  <c r="BK485"/>
  <c r="J425"/>
  <c r="J370"/>
  <c r="J346"/>
  <c r="J258"/>
  <c r="BK203"/>
  <c r="BK180"/>
  <c r="J1122"/>
  <c r="J1098"/>
  <c r="J1052"/>
  <c r="BK1015"/>
  <c r="BK1001"/>
  <c r="J993"/>
  <c r="BK927"/>
  <c r="BK886"/>
  <c r="BK820"/>
  <c r="J794"/>
  <c r="J771"/>
  <c r="J763"/>
  <c r="BK735"/>
  <c r="BK710"/>
  <c r="BK701"/>
  <c r="BK686"/>
  <c r="BK666"/>
  <c r="J660"/>
  <c r="BK644"/>
  <c r="J602"/>
  <c r="BK558"/>
  <c r="BK530"/>
  <c r="BK480"/>
  <c r="J448"/>
  <c r="BK385"/>
  <c r="J356"/>
  <c r="BK309"/>
  <c r="BK245"/>
  <c r="BK217"/>
  <c r="J176"/>
  <c r="J1107"/>
  <c r="BK1098"/>
  <c r="BK1070"/>
  <c r="J1054"/>
  <c r="BK1044"/>
  <c r="BK1032"/>
  <c r="BK993"/>
  <c r="J917"/>
  <c r="J833"/>
  <c r="J789"/>
  <c r="J767"/>
  <c r="BK738"/>
  <c r="J711"/>
  <c r="BK703"/>
  <c r="J696"/>
  <c r="J676"/>
  <c r="BK664"/>
  <c r="J642"/>
  <c r="J630"/>
  <c r="BK602"/>
  <c r="BK583"/>
  <c r="BK562"/>
  <c r="BK516"/>
  <c r="J489"/>
  <c r="BK464"/>
  <c r="BK446"/>
  <c r="BK427"/>
  <c r="BK383"/>
  <c r="J368"/>
  <c r="J309"/>
  <c r="J273"/>
  <c r="J191"/>
  <c r="BK172"/>
  <c r="BK1086"/>
  <c r="J1064"/>
  <c r="J1056"/>
  <c r="J1040"/>
  <c r="J1026"/>
  <c r="J1015"/>
  <c r="J1003"/>
  <c r="J995"/>
  <c r="BK976"/>
  <c r="J955"/>
  <c r="J866"/>
  <c r="J825"/>
  <c r="BK807"/>
  <c r="BK776"/>
  <c r="BK763"/>
  <c r="J738"/>
  <c r="J697"/>
  <c r="J678"/>
  <c r="J668"/>
  <c r="J656"/>
  <c r="J610"/>
  <c r="J598"/>
  <c r="BK574"/>
  <c r="BK538"/>
  <c r="J518"/>
  <c r="BK468"/>
  <c r="BK450"/>
  <c r="J435"/>
  <c r="J403"/>
  <c r="BK372"/>
  <c r="BK356"/>
  <c r="J306"/>
  <c r="J292"/>
  <c r="BK273"/>
  <c r="J255"/>
  <c r="J219"/>
  <c r="BK176"/>
  <c i="4" r="BK810"/>
  <c r="J795"/>
  <c r="J768"/>
  <c r="BK747"/>
  <c r="J744"/>
  <c r="J718"/>
  <c r="J667"/>
  <c r="BK610"/>
  <c r="J567"/>
  <c r="BK508"/>
  <c r="J478"/>
  <c r="BK432"/>
  <c r="J410"/>
  <c r="J386"/>
  <c r="BK325"/>
  <c r="BK317"/>
  <c r="J291"/>
  <c r="BK250"/>
  <c r="BK179"/>
  <c r="BK801"/>
  <c r="BK793"/>
  <c r="J756"/>
  <c r="J730"/>
  <c r="BK718"/>
  <c r="BK699"/>
  <c r="BK625"/>
  <c r="BK567"/>
  <c r="BK554"/>
  <c r="J536"/>
  <c r="BK505"/>
  <c r="J446"/>
  <c r="BK396"/>
  <c r="J327"/>
  <c r="J305"/>
  <c r="BK229"/>
  <c r="BK199"/>
  <c r="BK184"/>
  <c r="J149"/>
  <c r="J816"/>
  <c r="J778"/>
  <c r="J760"/>
  <c r="J747"/>
  <c r="J733"/>
  <c r="BK703"/>
  <c r="BK655"/>
  <c r="BK574"/>
  <c r="J563"/>
  <c r="J540"/>
  <c r="BK500"/>
  <c r="BK424"/>
  <c r="BK359"/>
  <c r="BK337"/>
  <c r="BK327"/>
  <c r="BK307"/>
  <c r="BK264"/>
  <c r="J243"/>
  <c r="J209"/>
  <c r="J189"/>
  <c r="BK174"/>
  <c r="J834"/>
  <c r="J814"/>
  <c r="J801"/>
  <c r="BK750"/>
  <c r="J735"/>
  <c r="J703"/>
  <c r="J615"/>
  <c r="BK563"/>
  <c r="BK504"/>
  <c r="J467"/>
  <c r="BK428"/>
  <c r="BK400"/>
  <c r="J358"/>
  <c r="J337"/>
  <c r="BK291"/>
  <c r="J264"/>
  <c r="BK233"/>
  <c r="J195"/>
  <c r="BK149"/>
  <c i="5" r="BK289"/>
  <c r="BK279"/>
  <c r="BK269"/>
  <c r="J243"/>
  <c r="BK237"/>
  <c r="BK226"/>
  <c r="BK206"/>
  <c r="BK194"/>
  <c r="BK176"/>
  <c r="J164"/>
  <c r="J298"/>
  <c r="BK284"/>
  <c r="BK274"/>
  <c r="J255"/>
  <c r="BK244"/>
  <c r="J227"/>
  <c r="J221"/>
  <c r="J207"/>
  <c r="BK203"/>
  <c r="J194"/>
  <c r="BK186"/>
  <c r="BK182"/>
  <c r="BK177"/>
  <c r="BK168"/>
  <c r="BK164"/>
  <c r="J295"/>
  <c r="J287"/>
  <c r="J269"/>
  <c r="J242"/>
  <c r="BK218"/>
  <c r="BK212"/>
  <c r="BK198"/>
  <c r="J190"/>
  <c r="J179"/>
  <c r="BK163"/>
  <c r="BK151"/>
  <c r="BK291"/>
  <c r="BK285"/>
  <c r="BK273"/>
  <c r="J244"/>
  <c r="BK233"/>
  <c r="J216"/>
  <c r="J210"/>
  <c r="J203"/>
  <c r="J196"/>
  <c r="BK187"/>
  <c r="J178"/>
  <c r="J168"/>
  <c r="J165"/>
  <c r="J161"/>
  <c i="6" r="J202"/>
  <c r="J194"/>
  <c r="J188"/>
  <c r="J166"/>
  <c r="BK155"/>
  <c r="J198"/>
  <c r="BK181"/>
  <c r="BK177"/>
  <c r="J171"/>
  <c r="BK159"/>
  <c r="J214"/>
  <c r="BK203"/>
  <c r="J196"/>
  <c r="J185"/>
  <c r="J177"/>
  <c r="BK166"/>
  <c r="J161"/>
  <c r="J155"/>
  <c r="BK213"/>
  <c r="J199"/>
  <c r="J184"/>
  <c r="BK170"/>
  <c r="BK156"/>
  <c i="7" r="J202"/>
  <c r="J190"/>
  <c r="BK175"/>
  <c r="J164"/>
  <c r="J153"/>
  <c r="BK196"/>
  <c r="BK191"/>
  <c r="J183"/>
  <c r="J178"/>
  <c r="J170"/>
  <c r="J181"/>
  <c r="J175"/>
  <c r="BK164"/>
  <c r="J154"/>
  <c r="BK150"/>
  <c i="8" r="BK267"/>
  <c r="BK259"/>
  <c r="BK247"/>
  <c r="BK235"/>
  <c r="J228"/>
  <c r="BK216"/>
  <c r="J207"/>
  <c r="J198"/>
  <c r="BK190"/>
  <c r="J184"/>
  <c r="BK174"/>
  <c r="J168"/>
  <c r="J155"/>
  <c r="BK147"/>
  <c r="J264"/>
  <c r="J244"/>
  <c r="BK228"/>
  <c r="J225"/>
  <c r="J214"/>
  <c r="J206"/>
  <c r="BK195"/>
  <c r="J180"/>
  <c r="J171"/>
  <c r="BK157"/>
  <c r="BK151"/>
  <c r="J260"/>
  <c r="BK239"/>
  <c r="J233"/>
  <c r="BK227"/>
  <c r="BK218"/>
  <c r="J212"/>
  <c r="J204"/>
  <c r="BK194"/>
  <c r="BK181"/>
  <c r="J175"/>
  <c r="J169"/>
  <c r="J163"/>
  <c r="J263"/>
  <c r="BK251"/>
  <c r="BK243"/>
  <c r="BK223"/>
  <c r="BK214"/>
  <c r="J202"/>
  <c r="J194"/>
  <c r="BK183"/>
  <c r="J170"/>
  <c r="J149"/>
  <c i="9" r="J239"/>
  <c r="J236"/>
  <c r="J228"/>
  <c r="J212"/>
  <c r="J207"/>
  <c r="BK203"/>
  <c r="BK195"/>
  <c r="BK188"/>
  <c r="J181"/>
  <c r="J177"/>
  <c r="BK170"/>
  <c r="BK166"/>
  <c r="BK163"/>
  <c r="BK155"/>
  <c r="J151"/>
  <c r="J143"/>
  <c r="BK233"/>
  <c r="J227"/>
  <c r="BK222"/>
  <c r="J218"/>
  <c r="J209"/>
  <c r="BK204"/>
  <c r="J195"/>
  <c r="BK190"/>
  <c r="J176"/>
  <c r="BK168"/>
  <c r="J158"/>
  <c r="J153"/>
  <c r="BK145"/>
  <c r="BK141"/>
  <c r="J242"/>
  <c r="J230"/>
  <c r="BK217"/>
  <c r="BK211"/>
  <c r="BK202"/>
  <c r="BK187"/>
  <c r="BK173"/>
  <c r="BK165"/>
  <c r="J144"/>
  <c r="J247"/>
  <c r="BK240"/>
  <c r="BK229"/>
  <c r="BK221"/>
  <c r="J217"/>
  <c r="J203"/>
  <c r="BK196"/>
  <c r="J190"/>
  <c r="J183"/>
  <c r="BK178"/>
  <c r="BK171"/>
  <c r="J163"/>
  <c r="J156"/>
  <c r="J145"/>
  <c i="10" r="J228"/>
  <c r="J219"/>
  <c r="J201"/>
  <c r="J196"/>
  <c r="BK191"/>
  <c r="BK177"/>
  <c r="BK172"/>
  <c r="BK165"/>
  <c r="J159"/>
  <c r="BK148"/>
  <c r="BK143"/>
  <c r="J140"/>
  <c r="BK237"/>
  <c r="BK223"/>
  <c r="BK198"/>
  <c r="J189"/>
  <c r="BK179"/>
  <c r="BK170"/>
  <c r="J157"/>
  <c r="J151"/>
  <c r="J144"/>
  <c r="J139"/>
  <c r="J235"/>
  <c r="J226"/>
  <c r="BK207"/>
  <c r="BK200"/>
  <c r="J180"/>
  <c r="BK176"/>
  <c r="BK164"/>
  <c r="J160"/>
  <c r="BK157"/>
  <c r="J150"/>
  <c r="J230"/>
  <c r="J198"/>
  <c r="BK192"/>
  <c r="J188"/>
  <c r="BK182"/>
  <c r="BK175"/>
  <c r="BK166"/>
  <c r="BK154"/>
  <c r="J149"/>
  <c i="11" r="J171"/>
  <c r="J140"/>
  <c r="BK140"/>
  <c r="BK171"/>
  <c i="12" r="BK269"/>
  <c r="J246"/>
  <c r="BK235"/>
  <c r="J155"/>
  <c r="J253"/>
  <c r="J239"/>
  <c r="BK218"/>
  <c r="BK177"/>
  <c r="BK275"/>
  <c r="BK241"/>
  <c r="BK231"/>
  <c r="BK181"/>
  <c r="BK150"/>
  <c r="J260"/>
  <c r="J236"/>
  <c r="BK224"/>
  <c r="J185"/>
  <c i="13" r="J170"/>
  <c r="BK165"/>
  <c r="J152"/>
  <c r="BK167"/>
  <c r="BK156"/>
  <c r="J145"/>
  <c i="14" r="BK169"/>
  <c r="BK151"/>
  <c r="BK141"/>
  <c r="J174"/>
  <c r="BK164"/>
  <c r="BK153"/>
  <c r="J141"/>
  <c r="J196"/>
  <c r="BK160"/>
  <c i="15" r="J180"/>
  <c r="BK166"/>
  <c r="BK184"/>
  <c r="J159"/>
  <c r="J141"/>
  <c r="BK180"/>
  <c r="J166"/>
  <c r="BK178"/>
  <c r="J171"/>
  <c r="J146"/>
  <c i="16" r="J188"/>
  <c r="J168"/>
  <c r="BK143"/>
  <c r="J186"/>
  <c r="BK168"/>
  <c r="J145"/>
  <c r="J174"/>
  <c r="BK152"/>
  <c r="BK186"/>
  <c r="BK164"/>
  <c r="J147"/>
  <c i="17" r="J193"/>
  <c r="J182"/>
  <c r="J172"/>
  <c r="BK146"/>
  <c r="J190"/>
  <c r="J202"/>
  <c r="J187"/>
  <c r="BK156"/>
  <c r="J168"/>
  <c i="18" r="BK163"/>
  <c r="J142"/>
  <c r="J189"/>
  <c r="BK177"/>
  <c r="BK171"/>
  <c r="BK167"/>
  <c r="J163"/>
  <c r="BK145"/>
  <c r="J180"/>
  <c r="J160"/>
  <c r="BK142"/>
  <c i="3" r="BK969"/>
  <c r="J831"/>
  <c r="J807"/>
  <c r="J756"/>
  <c r="J715"/>
  <c r="BK705"/>
  <c r="BK696"/>
  <c r="BK676"/>
  <c r="BK610"/>
  <c r="BK585"/>
  <c r="BK522"/>
  <c r="BK487"/>
  <c r="BK429"/>
  <c r="J383"/>
  <c r="BK352"/>
  <c r="J283"/>
  <c r="J241"/>
  <c r="BK183"/>
  <c r="BK1134"/>
  <c r="BK1107"/>
  <c r="BK1091"/>
  <c r="J1048"/>
  <c r="J1029"/>
  <c r="J1006"/>
  <c r="BK998"/>
  <c r="J949"/>
  <c r="BK917"/>
  <c r="BK822"/>
  <c r="BK796"/>
  <c r="BK769"/>
  <c r="BK756"/>
  <c r="BK724"/>
  <c r="J707"/>
  <c r="BK695"/>
  <c r="BK683"/>
  <c r="BK678"/>
  <c r="J649"/>
  <c r="J618"/>
  <c r="J585"/>
  <c r="BK541"/>
  <c r="BK532"/>
  <c r="BK491"/>
  <c r="BK462"/>
  <c r="J407"/>
  <c r="BK366"/>
  <c r="BK346"/>
  <c r="BK255"/>
  <c r="J187"/>
  <c r="BK1122"/>
  <c r="J1091"/>
  <c r="J1077"/>
  <c r="BK1069"/>
  <c r="J1050"/>
  <c r="J1035"/>
  <c r="J1001"/>
  <c r="BK931"/>
  <c r="BK831"/>
  <c r="BK825"/>
  <c r="J820"/>
  <c r="J811"/>
  <c r="J796"/>
  <c r="J784"/>
  <c r="J753"/>
  <c r="J735"/>
  <c r="J706"/>
  <c r="J699"/>
  <c r="J688"/>
  <c r="BK672"/>
  <c r="BK660"/>
  <c r="J644"/>
  <c r="J640"/>
  <c r="J604"/>
  <c r="J594"/>
  <c r="BK571"/>
  <c r="J526"/>
  <c r="J491"/>
  <c r="J466"/>
  <c r="J450"/>
  <c r="J431"/>
  <c r="BK403"/>
  <c r="J381"/>
  <c r="J354"/>
  <c r="BK298"/>
  <c r="J217"/>
  <c r="J183"/>
  <c r="J1129"/>
  <c r="J1076"/>
  <c r="J1060"/>
  <c r="J1044"/>
  <c r="J1028"/>
  <c r="J1010"/>
  <c r="BK1000"/>
  <c r="BK981"/>
  <c r="J922"/>
  <c r="BK833"/>
  <c r="J822"/>
  <c r="BK791"/>
  <c r="J779"/>
  <c r="BK765"/>
  <c r="J747"/>
  <c r="BK721"/>
  <c r="J686"/>
  <c r="BK674"/>
  <c r="J666"/>
  <c r="BK640"/>
  <c r="BK615"/>
  <c r="BK594"/>
  <c r="J571"/>
  <c r="J530"/>
  <c r="J480"/>
  <c r="J462"/>
  <c r="BK448"/>
  <c r="BK433"/>
  <c r="J413"/>
  <c r="J385"/>
  <c r="BK358"/>
  <c r="J351"/>
  <c r="J298"/>
  <c r="BK276"/>
  <c r="BK258"/>
  <c r="BK227"/>
  <c r="BK191"/>
  <c i="4" r="BK842"/>
  <c r="J812"/>
  <c r="BK797"/>
  <c r="BK773"/>
  <c r="J750"/>
  <c r="J724"/>
  <c r="BK690"/>
  <c r="BK644"/>
  <c r="BK578"/>
  <c r="J565"/>
  <c r="BK494"/>
  <c r="J441"/>
  <c r="J428"/>
  <c r="J400"/>
  <c r="BK351"/>
  <c r="J323"/>
  <c r="BK315"/>
  <c r="J261"/>
  <c r="J233"/>
  <c r="J174"/>
  <c r="J817"/>
  <c r="BK795"/>
  <c r="J764"/>
  <c r="J737"/>
  <c r="BK713"/>
  <c r="J675"/>
  <c r="BK630"/>
  <c r="J566"/>
  <c r="J559"/>
  <c r="BK545"/>
  <c r="BK523"/>
  <c r="J500"/>
  <c r="BK410"/>
  <c r="J334"/>
  <c r="J317"/>
  <c r="J268"/>
  <c r="J203"/>
  <c r="BK189"/>
  <c r="BK154"/>
  <c r="J819"/>
  <c r="J806"/>
  <c r="BK762"/>
  <c r="J745"/>
  <c r="BK730"/>
  <c r="J713"/>
  <c r="BK675"/>
  <c r="J630"/>
  <c r="BK559"/>
  <c r="BK536"/>
  <c r="J494"/>
  <c r="J450"/>
  <c r="J377"/>
  <c r="BK346"/>
  <c r="J329"/>
  <c r="BK308"/>
  <c r="J296"/>
  <c r="J250"/>
  <c r="BK215"/>
  <c r="J192"/>
  <c r="BK181"/>
  <c r="J154"/>
  <c r="J823"/>
  <c r="J810"/>
  <c r="J762"/>
  <c r="BK737"/>
  <c r="BK704"/>
  <c r="J690"/>
  <c r="BK620"/>
  <c r="BK577"/>
  <c r="J530"/>
  <c r="J502"/>
  <c r="J456"/>
  <c r="J424"/>
  <c r="BK377"/>
  <c r="BK357"/>
  <c r="J307"/>
  <c r="BK261"/>
  <c r="J200"/>
  <c r="BK188"/>
  <c i="5" r="J303"/>
  <c r="BK288"/>
  <c r="J281"/>
  <c r="J257"/>
  <c r="BK242"/>
  <c r="BK228"/>
  <c r="BK221"/>
  <c r="J205"/>
  <c r="J193"/>
  <c r="BK188"/>
  <c r="BK174"/>
  <c r="J162"/>
  <c r="BK295"/>
  <c r="BK277"/>
  <c r="BK271"/>
  <c r="J252"/>
  <c r="BK241"/>
  <c r="J226"/>
  <c r="BK211"/>
  <c r="BK197"/>
  <c r="J191"/>
  <c r="J184"/>
  <c r="BK179"/>
  <c r="J176"/>
  <c r="BK167"/>
  <c r="BK298"/>
  <c r="J288"/>
  <c r="J274"/>
  <c r="BK252"/>
  <c r="J230"/>
  <c r="BK217"/>
  <c r="BK210"/>
  <c r="BK196"/>
  <c r="J187"/>
  <c r="J174"/>
  <c r="BK161"/>
  <c r="BK300"/>
  <c r="J284"/>
  <c r="J271"/>
  <c r="BK243"/>
  <c r="BK230"/>
  <c r="BK214"/>
  <c r="BK207"/>
  <c r="BK201"/>
  <c r="J188"/>
  <c r="BK183"/>
  <c r="J177"/>
  <c r="J167"/>
  <c r="BK162"/>
  <c i="6" r="BK206"/>
  <c r="BK196"/>
  <c r="J189"/>
  <c r="J170"/>
  <c r="J164"/>
  <c r="J157"/>
  <c r="BK202"/>
  <c r="BK184"/>
  <c r="BK176"/>
  <c r="J167"/>
  <c r="BK158"/>
  <c r="J151"/>
  <c r="J206"/>
  <c r="BK197"/>
  <c r="BK188"/>
  <c r="J178"/>
  <c r="BK167"/>
  <c r="BK164"/>
  <c r="BK157"/>
  <c r="BK153"/>
  <c r="J212"/>
  <c r="J197"/>
  <c r="BK171"/>
  <c r="J158"/>
  <c i="7" r="J207"/>
  <c r="J198"/>
  <c r="BK187"/>
  <c r="BK168"/>
  <c r="J158"/>
  <c r="J206"/>
  <c r="J195"/>
  <c r="BK192"/>
  <c r="J186"/>
  <c r="BK181"/>
  <c r="BK176"/>
  <c r="J163"/>
  <c r="BK183"/>
  <c r="J179"/>
  <c r="BK167"/>
  <c r="J161"/>
  <c r="J152"/>
  <c i="8" r="J269"/>
  <c r="J262"/>
  <c r="J253"/>
  <c r="BK241"/>
  <c r="J232"/>
  <c r="BK217"/>
  <c r="BK211"/>
  <c r="J200"/>
  <c r="J196"/>
  <c r="BK185"/>
  <c r="BK176"/>
  <c r="BK170"/>
  <c r="BK163"/>
  <c r="J151"/>
  <c r="BK266"/>
  <c r="J247"/>
  <c r="J239"/>
  <c r="J227"/>
  <c r="BK219"/>
  <c r="BK208"/>
  <c r="BK204"/>
  <c r="J189"/>
  <c r="J181"/>
  <c r="J167"/>
  <c r="BK155"/>
  <c r="J147"/>
  <c r="BK253"/>
  <c r="J237"/>
  <c r="BK232"/>
  <c r="J224"/>
  <c r="BK222"/>
  <c r="J216"/>
  <c r="BK210"/>
  <c r="BK198"/>
  <c r="J190"/>
  <c r="BK178"/>
  <c r="BK172"/>
  <c r="BK167"/>
  <c r="BK161"/>
  <c r="BK260"/>
  <c r="J249"/>
  <c r="J230"/>
  <c r="BK215"/>
  <c r="BK203"/>
  <c r="J195"/>
  <c r="BK179"/>
  <c r="J159"/>
  <c i="9" r="BK241"/>
  <c r="J237"/>
  <c r="J233"/>
  <c r="J215"/>
  <c r="J210"/>
  <c r="J204"/>
  <c r="J198"/>
  <c r="J191"/>
  <c r="J184"/>
  <c r="BK180"/>
  <c r="BK176"/>
  <c r="J169"/>
  <c r="J165"/>
  <c r="BK160"/>
  <c r="BK153"/>
  <c r="J146"/>
  <c r="BK244"/>
  <c r="J231"/>
  <c r="BK225"/>
  <c r="J220"/>
  <c r="BK214"/>
  <c r="BK206"/>
  <c r="J196"/>
  <c r="J185"/>
  <c r="J174"/>
  <c r="J161"/>
  <c r="J157"/>
  <c r="BK154"/>
  <c r="BK146"/>
  <c r="J140"/>
  <c r="BK235"/>
  <c r="BK228"/>
  <c r="J223"/>
  <c r="BK212"/>
  <c r="J206"/>
  <c r="BK199"/>
  <c r="BK185"/>
  <c r="J170"/>
  <c r="BK150"/>
  <c r="J246"/>
  <c r="BK239"/>
  <c r="J234"/>
  <c r="J222"/>
  <c r="BK219"/>
  <c r="J214"/>
  <c r="BK197"/>
  <c r="BK191"/>
  <c r="BK186"/>
  <c r="J180"/>
  <c r="J172"/>
  <c r="BK162"/>
  <c r="J152"/>
  <c r="J150"/>
  <c i="10" r="BK230"/>
  <c r="BK224"/>
  <c r="J202"/>
  <c r="BK197"/>
  <c r="J192"/>
  <c r="BK186"/>
  <c r="J176"/>
  <c r="BK171"/>
  <c r="BK163"/>
  <c r="J154"/>
  <c r="BK145"/>
  <c r="BK139"/>
  <c r="BK235"/>
  <c r="J207"/>
  <c r="BK199"/>
  <c r="BK190"/>
  <c r="J181"/>
  <c r="BK173"/>
  <c r="BK169"/>
  <c r="J156"/>
  <c r="J147"/>
  <c r="BK142"/>
  <c r="J239"/>
  <c r="J227"/>
  <c r="J209"/>
  <c r="BK201"/>
  <c r="J190"/>
  <c r="J179"/>
  <c r="J170"/>
  <c r="BK161"/>
  <c r="BK158"/>
  <c r="J152"/>
  <c r="BK140"/>
  <c r="J225"/>
  <c r="BK219"/>
  <c r="BK196"/>
  <c r="BK181"/>
  <c r="BK180"/>
  <c r="BK168"/>
  <c r="J164"/>
  <c r="J153"/>
  <c i="11" r="BK142"/>
  <c r="BK159"/>
  <c r="BK160"/>
  <c r="J153"/>
  <c i="12" r="BK266"/>
  <c r="BK244"/>
  <c r="BK214"/>
  <c r="J152"/>
  <c r="J264"/>
  <c r="J241"/>
  <c r="J214"/>
  <c r="BK165"/>
  <c r="J273"/>
  <c r="J255"/>
  <c r="BK232"/>
  <c r="BK185"/>
  <c r="J165"/>
  <c r="BK257"/>
  <c r="J234"/>
  <c r="J227"/>
  <c r="J211"/>
  <c i="13" r="J167"/>
  <c r="J144"/>
  <c r="J165"/>
  <c r="BK159"/>
  <c r="J156"/>
  <c r="J146"/>
  <c r="BK143"/>
  <c r="BK161"/>
  <c r="J157"/>
  <c r="J148"/>
  <c r="BK170"/>
  <c r="BK162"/>
  <c r="BK152"/>
  <c r="BK144"/>
  <c i="14" r="BK167"/>
  <c r="BK148"/>
  <c r="J197"/>
  <c r="BK179"/>
  <c r="J166"/>
  <c r="J148"/>
  <c r="BK198"/>
  <c r="BK197"/>
  <c r="BK162"/>
  <c i="15" r="BK185"/>
  <c r="J167"/>
  <c r="J153"/>
  <c r="J176"/>
  <c r="J162"/>
  <c r="J151"/>
  <c r="BK171"/>
  <c r="BK158"/>
  <c r="BK176"/>
  <c r="J169"/>
  <c r="BK151"/>
  <c i="16" r="BK180"/>
  <c r="J160"/>
  <c r="BK189"/>
  <c r="BK172"/>
  <c r="J161"/>
  <c r="BK191"/>
  <c r="J172"/>
  <c r="BK149"/>
  <c r="BK184"/>
  <c r="BK176"/>
  <c r="J158"/>
  <c r="BK145"/>
  <c i="17" r="BK213"/>
  <c r="BK187"/>
  <c r="BK173"/>
  <c r="J156"/>
  <c r="BK196"/>
  <c r="J146"/>
  <c r="BK193"/>
  <c r="J176"/>
  <c r="J211"/>
  <c i="18" r="BK186"/>
  <c r="BK160"/>
  <c r="BK138"/>
  <c r="J177"/>
  <c r="J167"/>
  <c r="J151"/>
  <c r="J192"/>
  <c r="BK180"/>
  <c r="J183"/>
  <c r="BK157"/>
  <c r="J148"/>
  <c i="2" r="J162"/>
  <c r="J148"/>
  <c r="J143"/>
  <c r="BK156"/>
  <c r="J144"/>
  <c i="1" r="AS110"/>
  <c i="2" r="J159"/>
  <c r="J147"/>
  <c r="BK142"/>
  <c i="3" r="BK1129"/>
  <c r="J1080"/>
  <c r="J1070"/>
  <c r="BK1064"/>
  <c r="BK1056"/>
  <c r="BK1048"/>
  <c r="J1032"/>
  <c r="BK1010"/>
  <c r="J976"/>
  <c r="J931"/>
  <c r="BK929"/>
  <c r="J827"/>
  <c r="J772"/>
  <c r="BK727"/>
  <c r="J710"/>
  <c r="J695"/>
  <c r="J674"/>
  <c r="BK618"/>
  <c r="J606"/>
  <c r="J574"/>
  <c r="BK503"/>
  <c r="BK466"/>
  <c r="BK413"/>
  <c r="BK364"/>
  <c r="J301"/>
  <c r="J281"/>
  <c r="BK219"/>
  <c r="J178"/>
  <c r="J1114"/>
  <c r="J1094"/>
  <c r="BK1054"/>
  <c r="BK1035"/>
  <c r="J1005"/>
  <c r="BK995"/>
  <c r="BK983"/>
  <c r="BK940"/>
  <c r="J896"/>
  <c r="J846"/>
  <c r="BK775"/>
  <c r="J765"/>
  <c r="BK747"/>
  <c r="J721"/>
  <c r="BK706"/>
  <c r="J690"/>
  <c r="J682"/>
  <c r="J664"/>
  <c r="BK651"/>
  <c r="BK628"/>
  <c r="BK600"/>
  <c r="BK554"/>
  <c r="J538"/>
  <c r="BK497"/>
  <c r="BK478"/>
  <c r="BK440"/>
  <c r="BK381"/>
  <c r="BK354"/>
  <c r="BK306"/>
  <c r="J243"/>
  <c r="BK211"/>
  <c r="J172"/>
  <c r="BK1102"/>
  <c r="BK1080"/>
  <c r="J1073"/>
  <c r="BK1067"/>
  <c r="J1038"/>
  <c r="BK1006"/>
  <c r="J983"/>
  <c r="BK896"/>
  <c r="BK841"/>
  <c r="J791"/>
  <c r="BK771"/>
  <c r="BK745"/>
  <c r="BK715"/>
  <c r="J704"/>
  <c r="BK697"/>
  <c r="J680"/>
  <c r="BK668"/>
  <c r="BK656"/>
  <c r="J651"/>
  <c r="BK649"/>
  <c r="J608"/>
  <c r="BK590"/>
  <c r="J566"/>
  <c r="J532"/>
  <c r="J514"/>
  <c r="J487"/>
  <c r="J460"/>
  <c r="BK435"/>
  <c r="J405"/>
  <c r="J372"/>
  <c r="J326"/>
  <c r="BK301"/>
  <c r="BK269"/>
  <c r="BK187"/>
  <c r="J160"/>
  <c r="BK1094"/>
  <c r="J1069"/>
  <c r="BK1059"/>
  <c r="BK1029"/>
  <c r="BK1024"/>
  <c r="BK1005"/>
  <c r="J998"/>
  <c r="J969"/>
  <c r="J929"/>
  <c r="J841"/>
  <c r="BK827"/>
  <c r="BK811"/>
  <c r="BK789"/>
  <c r="J775"/>
  <c r="BK753"/>
  <c r="J727"/>
  <c r="J703"/>
  <c r="BK682"/>
  <c r="BK670"/>
  <c r="J662"/>
  <c r="J628"/>
  <c r="BK608"/>
  <c r="J588"/>
  <c r="J554"/>
  <c r="BK526"/>
  <c r="J485"/>
  <c r="J464"/>
  <c r="J446"/>
  <c r="J427"/>
  <c r="BK405"/>
  <c r="J364"/>
  <c r="J352"/>
  <c r="J303"/>
  <c r="BK281"/>
  <c r="J269"/>
  <c r="BK241"/>
  <c r="J200"/>
  <c r="BK160"/>
  <c i="4" r="J827"/>
  <c r="J799"/>
  <c r="J765"/>
  <c r="BK745"/>
  <c r="J739"/>
  <c r="BK721"/>
  <c r="BK685"/>
  <c r="BK637"/>
  <c r="J577"/>
  <c r="BK566"/>
  <c r="J504"/>
  <c r="BK446"/>
  <c r="BK420"/>
  <c r="BK405"/>
  <c r="BK367"/>
  <c r="J321"/>
  <c r="BK296"/>
  <c r="BK251"/>
  <c r="BK200"/>
  <c r="BK819"/>
  <c r="BK799"/>
  <c r="J773"/>
  <c r="J753"/>
  <c r="BK726"/>
  <c r="J704"/>
  <c r="J655"/>
  <c r="BK573"/>
  <c r="BK564"/>
  <c r="BK540"/>
  <c r="J516"/>
  <c r="BK450"/>
  <c r="BK386"/>
  <c r="J325"/>
  <c r="J315"/>
  <c r="J215"/>
  <c r="J196"/>
  <c r="BK176"/>
  <c r="BK823"/>
  <c r="BK814"/>
  <c r="J776"/>
  <c r="BK756"/>
  <c r="BK741"/>
  <c r="J726"/>
  <c r="J695"/>
  <c r="J644"/>
  <c r="J573"/>
  <c r="J554"/>
  <c r="BK516"/>
  <c r="BK467"/>
  <c r="BK415"/>
  <c r="BK358"/>
  <c r="BK334"/>
  <c r="BK322"/>
  <c r="BK305"/>
  <c r="J252"/>
  <c r="BK238"/>
  <c r="J188"/>
  <c r="J179"/>
  <c r="J151"/>
  <c r="BK816"/>
  <c r="BK808"/>
  <c r="BK764"/>
  <c r="BK739"/>
  <c r="BK709"/>
  <c r="BK695"/>
  <c r="J637"/>
  <c r="J610"/>
  <c r="J545"/>
  <c r="BK483"/>
  <c r="BK441"/>
  <c r="J420"/>
  <c r="J396"/>
  <c r="J346"/>
  <c r="J300"/>
  <c r="BK268"/>
  <c r="J238"/>
  <c r="BK196"/>
  <c r="BK151"/>
  <c i="5" r="J300"/>
  <c r="BK283"/>
  <c r="BK275"/>
  <c r="BK255"/>
  <c r="J241"/>
  <c r="J233"/>
  <c r="J220"/>
  <c r="J204"/>
  <c r="BK192"/>
  <c r="J186"/>
  <c r="BK172"/>
  <c r="BK160"/>
  <c r="J293"/>
  <c r="J283"/>
  <c r="BK259"/>
  <c r="J247"/>
  <c r="J235"/>
  <c r="J217"/>
  <c r="BK205"/>
  <c r="BK200"/>
  <c r="BK193"/>
  <c r="J185"/>
  <c r="BK181"/>
  <c r="J172"/>
  <c r="BK165"/>
  <c r="J151"/>
  <c r="J291"/>
  <c r="J273"/>
  <c r="J246"/>
  <c r="BK224"/>
  <c r="BK216"/>
  <c r="J211"/>
  <c r="J197"/>
  <c r="BK189"/>
  <c r="BK175"/>
  <c r="J160"/>
  <c r="J301"/>
  <c r="J286"/>
  <c r="J279"/>
  <c r="BK246"/>
  <c r="BK235"/>
  <c r="J218"/>
  <c r="J212"/>
  <c r="BK204"/>
  <c r="J198"/>
  <c r="J192"/>
  <c r="J182"/>
  <c r="J171"/>
  <c r="J163"/>
  <c i="6" r="BK212"/>
  <c r="BK198"/>
  <c r="J192"/>
  <c r="J169"/>
  <c r="BK161"/>
  <c r="BK216"/>
  <c r="BK200"/>
  <c r="BK185"/>
  <c r="BK178"/>
  <c r="J174"/>
  <c r="BK160"/>
  <c r="J153"/>
  <c r="J211"/>
  <c r="BK201"/>
  <c r="J193"/>
  <c r="BK180"/>
  <c r="BK169"/>
  <c r="J163"/>
  <c r="J156"/>
  <c r="J152"/>
  <c r="BK211"/>
  <c r="BK194"/>
  <c r="J175"/>
  <c r="BK163"/>
  <c r="BK151"/>
  <c i="7" r="BK201"/>
  <c r="J191"/>
  <c r="BK178"/>
  <c r="BK171"/>
  <c r="BK161"/>
  <c r="BK204"/>
  <c r="BK193"/>
  <c r="J187"/>
  <c r="BK182"/>
  <c r="BK179"/>
  <c r="J159"/>
  <c r="BK158"/>
  <c r="BK157"/>
  <c r="J156"/>
  <c r="J155"/>
  <c r="BK154"/>
  <c r="J151"/>
  <c r="J150"/>
  <c r="BK207"/>
  <c r="J200"/>
  <c r="J199"/>
  <c r="J196"/>
  <c r="J193"/>
  <c r="J192"/>
  <c r="J189"/>
  <c r="BK185"/>
  <c r="BK174"/>
  <c r="BK172"/>
  <c r="J171"/>
  <c r="BK170"/>
  <c r="J168"/>
  <c r="J167"/>
  <c r="J165"/>
  <c r="BK159"/>
  <c r="BK152"/>
  <c r="J149"/>
  <c r="BK206"/>
  <c r="J204"/>
  <c r="J201"/>
  <c r="BK200"/>
  <c r="BK198"/>
  <c r="BK195"/>
  <c r="J194"/>
  <c r="BK186"/>
  <c r="J182"/>
  <c r="BK165"/>
  <c r="J157"/>
  <c r="BK153"/>
  <c r="BK149"/>
  <c i="8" r="BK263"/>
  <c r="BK255"/>
  <c r="J243"/>
  <c r="BK233"/>
  <c r="J219"/>
  <c r="BK212"/>
  <c r="BK202"/>
  <c r="J197"/>
  <c r="BK189"/>
  <c r="J179"/>
  <c r="J172"/>
  <c r="J165"/>
  <c r="BK149"/>
  <c r="J265"/>
  <c r="J251"/>
  <c r="BK237"/>
  <c r="BK226"/>
  <c r="J218"/>
  <c r="BK207"/>
  <c r="BK200"/>
  <c r="BK184"/>
  <c r="J176"/>
  <c r="BK168"/>
  <c r="BK159"/>
  <c r="J266"/>
  <c r="BK249"/>
  <c r="J235"/>
  <c r="J226"/>
  <c r="BK221"/>
  <c r="J213"/>
  <c r="BK205"/>
  <c r="BK196"/>
  <c r="J191"/>
  <c r="BK180"/>
  <c r="BK173"/>
  <c r="J166"/>
  <c r="BK265"/>
  <c r="J257"/>
  <c r="BK245"/>
  <c r="BK224"/>
  <c r="J210"/>
  <c r="J199"/>
  <c r="BK186"/>
  <c r="J178"/>
  <c r="BK169"/>
  <c i="9" r="BK242"/>
  <c r="J238"/>
  <c r="BK234"/>
  <c r="J226"/>
  <c r="J211"/>
  <c r="J205"/>
  <c r="J202"/>
  <c r="J197"/>
  <c r="J189"/>
  <c r="BK183"/>
  <c r="J179"/>
  <c r="J171"/>
  <c r="BK167"/>
  <c r="BK161"/>
  <c r="J154"/>
  <c r="J147"/>
  <c r="J141"/>
  <c r="J241"/>
  <c r="J229"/>
  <c r="J224"/>
  <c r="J219"/>
  <c r="BK213"/>
  <c r="BK207"/>
  <c r="BK198"/>
  <c r="J194"/>
  <c r="BK184"/>
  <c r="BK175"/>
  <c r="J162"/>
  <c r="J155"/>
  <c r="BK148"/>
  <c r="BK142"/>
  <c r="J243"/>
  <c r="J232"/>
  <c r="J225"/>
  <c r="J216"/>
  <c r="BK209"/>
  <c r="J200"/>
  <c r="J186"/>
  <c r="J167"/>
  <c r="J149"/>
  <c r="BK140"/>
  <c r="BK243"/>
  <c r="BK238"/>
  <c r="BK227"/>
  <c r="BK216"/>
  <c r="J199"/>
  <c r="J192"/>
  <c r="J188"/>
  <c r="BK181"/>
  <c r="BK174"/>
  <c r="BK164"/>
  <c r="BK158"/>
  <c r="BK151"/>
  <c r="J142"/>
  <c i="10" r="BK227"/>
  <c r="J206"/>
  <c r="J200"/>
  <c r="J193"/>
  <c r="J185"/>
  <c r="J173"/>
  <c r="J167"/>
  <c r="BK160"/>
  <c r="BK147"/>
  <c r="J142"/>
  <c r="BK239"/>
  <c r="BK228"/>
  <c r="BK206"/>
  <c r="BK194"/>
  <c r="BK188"/>
  <c r="J182"/>
  <c r="J174"/>
  <c r="J163"/>
  <c r="BK152"/>
  <c r="J143"/>
  <c r="BK241"/>
  <c r="J232"/>
  <c r="J224"/>
  <c r="BK202"/>
  <c r="BK185"/>
  <c r="J178"/>
  <c r="BK174"/>
  <c r="J162"/>
  <c r="BK159"/>
  <c r="BK153"/>
  <c r="J241"/>
  <c r="J223"/>
  <c r="BK209"/>
  <c r="J197"/>
  <c r="J191"/>
  <c r="BK187"/>
  <c r="J183"/>
  <c r="J172"/>
  <c r="BK167"/>
  <c r="J161"/>
  <c r="BK151"/>
  <c r="J146"/>
  <c i="11" r="J160"/>
  <c r="J161"/>
  <c r="BK161"/>
  <c r="J142"/>
  <c i="12" r="BK273"/>
  <c r="BK260"/>
  <c r="BK239"/>
  <c r="J189"/>
  <c r="J150"/>
  <c r="J244"/>
  <c r="BK236"/>
  <c r="BK211"/>
  <c r="BK155"/>
  <c r="BK264"/>
  <c r="J235"/>
  <c r="J224"/>
  <c r="J177"/>
  <c r="BK148"/>
  <c r="BK255"/>
  <c r="J231"/>
  <c r="J218"/>
  <c r="J148"/>
  <c i="13" r="J169"/>
  <c r="J162"/>
  <c r="BK148"/>
  <c r="J168"/>
  <c r="BK158"/>
  <c r="J154"/>
  <c r="BK145"/>
  <c r="BK169"/>
  <c r="J159"/>
  <c r="J150"/>
  <c r="BK142"/>
  <c r="BK160"/>
  <c r="J147"/>
  <c i="14" r="J184"/>
  <c r="J164"/>
  <c r="BK145"/>
  <c r="BK184"/>
  <c r="J169"/>
  <c r="J162"/>
  <c r="BK147"/>
  <c r="J179"/>
  <c r="J153"/>
  <c i="15" r="J178"/>
  <c r="J164"/>
  <c r="BK146"/>
  <c r="BK173"/>
  <c r="J158"/>
  <c r="J185"/>
  <c r="BK169"/>
  <c r="BK153"/>
  <c r="J173"/>
  <c r="BK162"/>
  <c r="J144"/>
  <c i="16" r="J178"/>
  <c r="BK161"/>
  <c r="J191"/>
  <c r="BK181"/>
  <c r="J164"/>
  <c r="J141"/>
  <c r="BK178"/>
  <c r="BK158"/>
  <c r="BK147"/>
  <c r="J181"/>
  <c r="J170"/>
  <c r="J155"/>
  <c r="BK141"/>
  <c i="17" r="BK211"/>
  <c r="J184"/>
  <c r="BK176"/>
  <c r="BK165"/>
  <c r="J200"/>
  <c r="J173"/>
  <c r="BK200"/>
  <c r="BK180"/>
  <c r="BK216"/>
  <c r="J165"/>
  <c i="18" r="BK174"/>
  <c r="BK148"/>
  <c r="J186"/>
  <c r="J174"/>
  <c r="J157"/>
  <c r="BK192"/>
  <c r="BK154"/>
  <c i="2" l="1" r="T141"/>
  <c r="T146"/>
  <c r="R158"/>
  <c i="3" r="BK159"/>
  <c r="BK186"/>
  <c r="J186"/>
  <c r="J103"/>
  <c r="BK275"/>
  <c r="J275"/>
  <c r="J104"/>
  <c r="R305"/>
  <c r="R380"/>
  <c r="R513"/>
  <c r="R490"/>
  <c r="T565"/>
  <c r="BK593"/>
  <c r="J593"/>
  <c r="J110"/>
  <c r="P617"/>
  <c r="T685"/>
  <c r="BK714"/>
  <c r="J714"/>
  <c r="J115"/>
  <c r="P774"/>
  <c r="P788"/>
  <c r="BK832"/>
  <c r="J832"/>
  <c r="J120"/>
  <c r="T1031"/>
  <c r="R1072"/>
  <c r="P1101"/>
  <c i="4" r="T148"/>
  <c r="R187"/>
  <c r="BK191"/>
  <c r="J191"/>
  <c r="J105"/>
  <c r="R324"/>
  <c r="P507"/>
  <c r="R720"/>
  <c r="R746"/>
  <c r="T767"/>
  <c r="P833"/>
  <c i="5" r="R150"/>
  <c r="T159"/>
  <c r="R170"/>
  <c r="T180"/>
  <c r="T199"/>
  <c r="T208"/>
  <c r="R215"/>
  <c r="BK223"/>
  <c r="J223"/>
  <c r="J110"/>
  <c r="BK229"/>
  <c r="J229"/>
  <c r="J111"/>
  <c r="P245"/>
  <c r="P254"/>
  <c r="R290"/>
  <c r="R297"/>
  <c i="6" r="P150"/>
  <c r="R168"/>
  <c r="R173"/>
  <c r="R179"/>
  <c r="P183"/>
  <c r="T187"/>
  <c r="T191"/>
  <c r="T195"/>
  <c r="BK205"/>
  <c r="J205"/>
  <c r="J114"/>
  <c i="7" r="R148"/>
  <c r="T160"/>
  <c r="T166"/>
  <c r="R169"/>
  <c r="R173"/>
  <c r="T177"/>
  <c r="T184"/>
  <c r="R188"/>
  <c r="P197"/>
  <c r="R205"/>
  <c i="8" r="BK146"/>
  <c r="J146"/>
  <c r="J101"/>
  <c r="BK182"/>
  <c r="J182"/>
  <c r="J102"/>
  <c r="P188"/>
  <c r="P192"/>
  <c r="P201"/>
  <c r="P209"/>
  <c r="BK220"/>
  <c r="J220"/>
  <c r="J108"/>
  <c r="BK229"/>
  <c r="J229"/>
  <c r="J109"/>
  <c r="P236"/>
  <c i="9" r="P139"/>
  <c r="P138"/>
  <c r="P137"/>
  <c i="1" r="AU106"/>
  <c i="9" r="P245"/>
  <c i="10" r="BK138"/>
  <c r="J138"/>
  <c r="J101"/>
  <c r="BK203"/>
  <c r="J203"/>
  <c r="J102"/>
  <c r="BK236"/>
  <c r="J236"/>
  <c r="J103"/>
  <c i="11" r="P139"/>
  <c r="T152"/>
  <c r="T151"/>
  <c i="12" r="P147"/>
  <c r="BK176"/>
  <c r="J176"/>
  <c r="J103"/>
  <c r="P219"/>
  <c r="P233"/>
  <c r="T243"/>
  <c r="T254"/>
  <c r="T268"/>
  <c i="13" r="T141"/>
  <c r="R155"/>
  <c r="T164"/>
  <c r="T163"/>
  <c i="14" r="P150"/>
  <c r="P140"/>
  <c r="P139"/>
  <c r="P138"/>
  <c i="1" r="AU113"/>
  <c i="14" r="BK168"/>
  <c r="J168"/>
  <c r="J104"/>
  <c i="15" r="R140"/>
  <c r="T161"/>
  <c r="P175"/>
  <c i="16" r="P140"/>
  <c r="BK163"/>
  <c r="J163"/>
  <c r="J103"/>
  <c r="T163"/>
  <c r="T183"/>
  <c i="17" r="R145"/>
  <c r="T167"/>
  <c r="T179"/>
  <c r="R186"/>
  <c r="BK199"/>
  <c r="J199"/>
  <c r="J109"/>
  <c i="18" r="BK166"/>
  <c r="J166"/>
  <c r="J102"/>
  <c i="2" r="P141"/>
  <c r="R146"/>
  <c r="BK158"/>
  <c r="J158"/>
  <c r="J104"/>
  <c i="3" r="R159"/>
  <c r="T186"/>
  <c r="R275"/>
  <c r="T305"/>
  <c r="P380"/>
  <c r="P513"/>
  <c r="P490"/>
  <c r="BK565"/>
  <c r="J565"/>
  <c r="J109"/>
  <c r="T593"/>
  <c r="T617"/>
  <c r="BK685"/>
  <c r="J685"/>
  <c r="J114"/>
  <c r="T714"/>
  <c r="R774"/>
  <c r="R788"/>
  <c r="T832"/>
  <c r="BK1031"/>
  <c r="J1031"/>
  <c r="J121"/>
  <c r="P1072"/>
  <c r="BK1101"/>
  <c r="J1101"/>
  <c r="J123"/>
  <c i="4" r="BK148"/>
  <c r="P187"/>
  <c r="R191"/>
  <c r="BK324"/>
  <c r="J324"/>
  <c r="J106"/>
  <c r="R507"/>
  <c r="T720"/>
  <c r="T746"/>
  <c r="P767"/>
  <c r="T833"/>
  <c i="5" r="P150"/>
  <c r="P159"/>
  <c r="P170"/>
  <c r="P180"/>
  <c r="R199"/>
  <c r="P208"/>
  <c r="P215"/>
  <c r="P223"/>
  <c r="P229"/>
  <c r="BK245"/>
  <c r="J245"/>
  <c r="J112"/>
  <c r="R254"/>
  <c r="T290"/>
  <c r="P297"/>
  <c i="6" r="R150"/>
  <c r="R149"/>
  <c r="P168"/>
  <c r="BK173"/>
  <c r="J173"/>
  <c r="J105"/>
  <c r="BK179"/>
  <c r="J179"/>
  <c r="J106"/>
  <c r="R183"/>
  <c r="R182"/>
  <c r="R187"/>
  <c r="BK191"/>
  <c r="BK195"/>
  <c r="J195"/>
  <c r="J112"/>
  <c r="T205"/>
  <c r="T204"/>
  <c i="7" r="P148"/>
  <c r="P160"/>
  <c r="P166"/>
  <c r="P169"/>
  <c r="P173"/>
  <c r="BK177"/>
  <c r="J177"/>
  <c r="J107"/>
  <c r="BK184"/>
  <c r="J184"/>
  <c r="J108"/>
  <c r="P188"/>
  <c r="BK197"/>
  <c r="J197"/>
  <c r="J110"/>
  <c r="T205"/>
  <c i="8" r="P146"/>
  <c r="R182"/>
  <c r="T188"/>
  <c r="T192"/>
  <c r="R201"/>
  <c r="R209"/>
  <c r="R220"/>
  <c r="R229"/>
  <c r="R236"/>
  <c i="9" r="R139"/>
  <c r="R138"/>
  <c r="R137"/>
  <c r="R245"/>
  <c i="10" r="P138"/>
  <c r="T203"/>
  <c r="T236"/>
  <c i="11" r="BK139"/>
  <c r="J139"/>
  <c r="J101"/>
  <c r="R152"/>
  <c r="R151"/>
  <c i="12" r="T147"/>
  <c r="P176"/>
  <c r="R219"/>
  <c r="R233"/>
  <c r="BK243"/>
  <c r="J243"/>
  <c r="J108"/>
  <c r="P254"/>
  <c r="P268"/>
  <c i="13" r="R141"/>
  <c r="BK155"/>
  <c r="J155"/>
  <c r="J103"/>
  <c r="BK164"/>
  <c r="J164"/>
  <c r="J105"/>
  <c i="14" r="T150"/>
  <c r="T140"/>
  <c r="T139"/>
  <c r="T138"/>
  <c r="P168"/>
  <c i="15" r="T140"/>
  <c r="P161"/>
  <c r="R175"/>
  <c i="16" r="T140"/>
  <c r="T139"/>
  <c r="T138"/>
  <c r="BK183"/>
  <c r="J183"/>
  <c r="J104"/>
  <c i="17" r="BK145"/>
  <c r="J145"/>
  <c r="J102"/>
  <c r="BK167"/>
  <c r="J167"/>
  <c r="J103"/>
  <c r="BK179"/>
  <c r="J179"/>
  <c r="J105"/>
  <c r="P186"/>
  <c r="R199"/>
  <c i="18" r="P137"/>
  <c r="R166"/>
  <c i="2" r="BK141"/>
  <c r="J141"/>
  <c r="J102"/>
  <c r="BK146"/>
  <c r="J146"/>
  <c r="J103"/>
  <c r="T158"/>
  <c i="3" r="P159"/>
  <c r="R186"/>
  <c r="P275"/>
  <c r="P305"/>
  <c r="BK380"/>
  <c r="J380"/>
  <c r="J106"/>
  <c r="T513"/>
  <c r="T490"/>
  <c r="P565"/>
  <c r="P593"/>
  <c r="BK617"/>
  <c r="J617"/>
  <c r="J113"/>
  <c r="R685"/>
  <c r="P714"/>
  <c r="BK774"/>
  <c r="J774"/>
  <c r="J116"/>
  <c r="BK788"/>
  <c r="J788"/>
  <c r="J119"/>
  <c r="R832"/>
  <c r="R1031"/>
  <c r="T1072"/>
  <c r="R1101"/>
  <c i="4" r="R148"/>
  <c r="R147"/>
  <c r="BK187"/>
  <c r="J187"/>
  <c r="J103"/>
  <c r="T191"/>
  <c r="T324"/>
  <c r="BK507"/>
  <c r="J507"/>
  <c r="J107"/>
  <c r="P720"/>
  <c r="BK746"/>
  <c r="J746"/>
  <c r="J109"/>
  <c r="BK767"/>
  <c r="J767"/>
  <c r="J110"/>
  <c r="R833"/>
  <c i="5" r="T150"/>
  <c r="R159"/>
  <c r="T170"/>
  <c r="R180"/>
  <c r="P199"/>
  <c r="BK208"/>
  <c r="J208"/>
  <c r="J107"/>
  <c r="BK215"/>
  <c r="J215"/>
  <c r="J108"/>
  <c r="T223"/>
  <c r="T229"/>
  <c r="R245"/>
  <c r="T254"/>
  <c r="P290"/>
  <c r="T297"/>
  <c i="6" r="BK150"/>
  <c r="J150"/>
  <c r="J102"/>
  <c r="BK168"/>
  <c r="J168"/>
  <c r="J103"/>
  <c r="P173"/>
  <c r="P172"/>
  <c r="P179"/>
  <c r="BK183"/>
  <c r="J183"/>
  <c r="J108"/>
  <c r="BK187"/>
  <c r="J187"/>
  <c r="J109"/>
  <c r="P191"/>
  <c r="P195"/>
  <c r="P205"/>
  <c r="P204"/>
  <c i="7" r="BK148"/>
  <c r="J148"/>
  <c r="J102"/>
  <c r="BK160"/>
  <c r="J160"/>
  <c r="J103"/>
  <c r="BK166"/>
  <c r="J166"/>
  <c r="J104"/>
  <c r="BK169"/>
  <c r="J169"/>
  <c r="J105"/>
  <c r="BK173"/>
  <c r="J173"/>
  <c r="J106"/>
  <c r="P177"/>
  <c r="P184"/>
  <c r="T188"/>
  <c r="T197"/>
  <c r="P205"/>
  <c i="8" r="R146"/>
  <c r="P182"/>
  <c r="R188"/>
  <c r="R192"/>
  <c r="T201"/>
  <c r="T209"/>
  <c r="T220"/>
  <c r="T229"/>
  <c r="BK236"/>
  <c r="J236"/>
  <c r="J110"/>
  <c i="9" r="T139"/>
  <c r="T138"/>
  <c r="T137"/>
  <c r="T245"/>
  <c i="10" r="T138"/>
  <c r="T137"/>
  <c r="P203"/>
  <c r="P236"/>
  <c i="11" r="T139"/>
  <c r="T138"/>
  <c r="P152"/>
  <c r="P151"/>
  <c i="12" r="R147"/>
  <c r="T176"/>
  <c r="T219"/>
  <c r="T233"/>
  <c r="P243"/>
  <c r="P242"/>
  <c r="BK254"/>
  <c r="J254"/>
  <c r="J109"/>
  <c r="R268"/>
  <c i="13" r="BK141"/>
  <c r="J141"/>
  <c r="J102"/>
  <c r="P155"/>
  <c r="R164"/>
  <c r="R163"/>
  <c i="14" r="BK150"/>
  <c r="J150"/>
  <c r="J103"/>
  <c r="R168"/>
  <c i="15" r="P140"/>
  <c r="P139"/>
  <c r="P138"/>
  <c i="1" r="AU114"/>
  <c i="15" r="BK161"/>
  <c r="J161"/>
  <c r="J103"/>
  <c r="T175"/>
  <c i="16" r="R183"/>
  <c i="17" r="T145"/>
  <c r="T144"/>
  <c r="R167"/>
  <c r="R179"/>
  <c r="BK186"/>
  <c r="J186"/>
  <c r="J108"/>
  <c r="T199"/>
  <c i="18" r="BK137"/>
  <c r="J137"/>
  <c r="J101"/>
  <c r="T137"/>
  <c r="P166"/>
  <c i="2" r="R141"/>
  <c r="R140"/>
  <c r="R139"/>
  <c r="P146"/>
  <c r="P158"/>
  <c i="3" r="T159"/>
  <c r="P186"/>
  <c r="T275"/>
  <c r="BK305"/>
  <c r="J305"/>
  <c r="J105"/>
  <c r="T380"/>
  <c r="BK513"/>
  <c r="J513"/>
  <c r="J108"/>
  <c r="R565"/>
  <c r="R593"/>
  <c r="R617"/>
  <c r="R616"/>
  <c r="P685"/>
  <c r="R714"/>
  <c r="T774"/>
  <c r="T788"/>
  <c r="P832"/>
  <c r="P1031"/>
  <c r="BK1072"/>
  <c r="J1072"/>
  <c r="J122"/>
  <c r="T1101"/>
  <c i="4" r="P148"/>
  <c r="P147"/>
  <c r="T187"/>
  <c r="P191"/>
  <c r="P324"/>
  <c r="T507"/>
  <c r="BK720"/>
  <c r="J720"/>
  <c r="J108"/>
  <c r="P746"/>
  <c r="R767"/>
  <c r="BK833"/>
  <c r="J833"/>
  <c r="J112"/>
  <c i="5" r="BK150"/>
  <c r="J150"/>
  <c r="J101"/>
  <c r="BK159"/>
  <c r="J159"/>
  <c r="J102"/>
  <c r="BK170"/>
  <c r="J170"/>
  <c r="J104"/>
  <c r="BK180"/>
  <c r="J180"/>
  <c r="J105"/>
  <c r="BK199"/>
  <c r="J199"/>
  <c r="J106"/>
  <c r="R208"/>
  <c r="T215"/>
  <c r="R223"/>
  <c r="R229"/>
  <c r="T245"/>
  <c r="BK254"/>
  <c r="J254"/>
  <c r="J113"/>
  <c r="BK290"/>
  <c r="J290"/>
  <c r="J114"/>
  <c r="BK297"/>
  <c r="J297"/>
  <c r="J115"/>
  <c i="6" r="T150"/>
  <c r="T149"/>
  <c r="T168"/>
  <c r="T173"/>
  <c r="T179"/>
  <c r="T183"/>
  <c r="T182"/>
  <c r="P187"/>
  <c r="R191"/>
  <c r="R195"/>
  <c r="R205"/>
  <c r="R204"/>
  <c i="7" r="T148"/>
  <c r="R160"/>
  <c r="R166"/>
  <c r="T169"/>
  <c r="T173"/>
  <c r="R177"/>
  <c r="R184"/>
  <c r="BK188"/>
  <c r="J188"/>
  <c r="J109"/>
  <c r="R197"/>
  <c r="BK205"/>
  <c r="J205"/>
  <c r="J112"/>
  <c i="8" r="T146"/>
  <c r="T182"/>
  <c r="BK188"/>
  <c r="J188"/>
  <c r="J104"/>
  <c r="BK192"/>
  <c r="J192"/>
  <c r="J105"/>
  <c r="BK201"/>
  <c r="J201"/>
  <c r="J106"/>
  <c r="BK209"/>
  <c r="J209"/>
  <c r="J107"/>
  <c r="P220"/>
  <c r="P229"/>
  <c r="T236"/>
  <c i="9" r="BK139"/>
  <c r="J139"/>
  <c r="J102"/>
  <c r="BK245"/>
  <c r="J245"/>
  <c r="J103"/>
  <c i="10" r="R138"/>
  <c r="R137"/>
  <c r="R203"/>
  <c r="R236"/>
  <c i="11" r="R139"/>
  <c r="R138"/>
  <c r="BK152"/>
  <c r="J152"/>
  <c r="J104"/>
  <c i="12" r="BK147"/>
  <c r="J147"/>
  <c r="J102"/>
  <c r="R176"/>
  <c r="BK219"/>
  <c r="J219"/>
  <c r="J104"/>
  <c r="BK233"/>
  <c r="J233"/>
  <c r="J105"/>
  <c r="R243"/>
  <c r="R254"/>
  <c r="BK268"/>
  <c r="J268"/>
  <c r="J111"/>
  <c i="13" r="P141"/>
  <c r="P140"/>
  <c r="P139"/>
  <c i="1" r="AU111"/>
  <c i="13" r="T155"/>
  <c r="P164"/>
  <c r="P163"/>
  <c i="14" r="R150"/>
  <c r="R140"/>
  <c r="R139"/>
  <c r="R138"/>
  <c r="T168"/>
  <c i="15" r="BK140"/>
  <c r="J140"/>
  <c r="J102"/>
  <c r="R161"/>
  <c r="BK175"/>
  <c r="J175"/>
  <c r="J104"/>
  <c i="16" r="BK140"/>
  <c r="J140"/>
  <c r="J102"/>
  <c r="R140"/>
  <c r="R139"/>
  <c r="R138"/>
  <c r="P163"/>
  <c r="P183"/>
  <c i="17" r="P145"/>
  <c r="P144"/>
  <c r="P167"/>
  <c r="P179"/>
  <c r="T186"/>
  <c r="T185"/>
  <c r="P199"/>
  <c i="18" r="R137"/>
  <c r="R136"/>
  <c r="T166"/>
  <c i="3" r="BK490"/>
  <c r="J490"/>
  <c r="J107"/>
  <c i="4" r="BK818"/>
  <c r="J818"/>
  <c r="J111"/>
  <c i="7" r="BK203"/>
  <c r="J203"/>
  <c r="J111"/>
  <c i="11" r="BK149"/>
  <c r="J149"/>
  <c r="J102"/>
  <c i="14" r="BK140"/>
  <c r="J140"/>
  <c r="J102"/>
  <c i="2" r="BK161"/>
  <c r="J161"/>
  <c r="J105"/>
  <c i="8" r="BK268"/>
  <c r="J268"/>
  <c r="J111"/>
  <c i="17" r="BK175"/>
  <c r="J175"/>
  <c r="J104"/>
  <c r="BK183"/>
  <c r="J183"/>
  <c r="J106"/>
  <c i="3" r="BK614"/>
  <c r="J614"/>
  <c r="J111"/>
  <c r="BK778"/>
  <c r="J778"/>
  <c r="J117"/>
  <c r="BK783"/>
  <c r="J783"/>
  <c r="J118"/>
  <c i="12" r="BK240"/>
  <c r="J240"/>
  <c r="J106"/>
  <c r="BK265"/>
  <c r="J265"/>
  <c r="J110"/>
  <c i="18" r="J93"/>
  <c r="BE138"/>
  <c r="BE145"/>
  <c r="BE163"/>
  <c r="BE167"/>
  <c r="BE171"/>
  <c r="BE174"/>
  <c r="BE186"/>
  <c i="17" r="BK144"/>
  <c r="J144"/>
  <c r="J101"/>
  <c i="18" r="BE148"/>
  <c r="BE151"/>
  <c r="BE180"/>
  <c r="BE183"/>
  <c r="BE189"/>
  <c r="E85"/>
  <c r="BE142"/>
  <c r="BE157"/>
  <c r="BE160"/>
  <c r="F96"/>
  <c r="BE154"/>
  <c r="BE177"/>
  <c r="BE192"/>
  <c i="17" r="J137"/>
  <c r="BE146"/>
  <c r="BE172"/>
  <c r="BE173"/>
  <c r="BE176"/>
  <c r="BE180"/>
  <c r="BE182"/>
  <c r="BE187"/>
  <c r="BE190"/>
  <c r="BE193"/>
  <c r="E129"/>
  <c r="BE165"/>
  <c r="BE202"/>
  <c r="BE211"/>
  <c r="BE213"/>
  <c r="F96"/>
  <c r="BE156"/>
  <c r="BE168"/>
  <c r="BE184"/>
  <c r="BE196"/>
  <c r="BE200"/>
  <c r="BE216"/>
  <c i="16" r="F96"/>
  <c r="E124"/>
  <c r="BE147"/>
  <c r="BE158"/>
  <c r="BE160"/>
  <c r="BE172"/>
  <c r="BE188"/>
  <c r="BE191"/>
  <c r="BE143"/>
  <c r="BE161"/>
  <c r="BE164"/>
  <c r="BE168"/>
  <c r="BE180"/>
  <c r="BE186"/>
  <c r="BE189"/>
  <c r="J93"/>
  <c r="BE141"/>
  <c r="BE145"/>
  <c r="BE149"/>
  <c r="BE174"/>
  <c r="BE176"/>
  <c r="BE178"/>
  <c r="BE152"/>
  <c r="BE155"/>
  <c r="BE170"/>
  <c r="BE181"/>
  <c r="BE184"/>
  <c i="14" r="BK139"/>
  <c r="BK138"/>
  <c r="J138"/>
  <c r="J100"/>
  <c r="J34"/>
  <c i="15" r="E85"/>
  <c r="BE141"/>
  <c r="BE153"/>
  <c r="BE164"/>
  <c r="BE178"/>
  <c r="BE185"/>
  <c r="F135"/>
  <c r="BE146"/>
  <c r="BE162"/>
  <c r="BE172"/>
  <c r="J132"/>
  <c r="BE144"/>
  <c r="BE166"/>
  <c r="BE171"/>
  <c r="BE176"/>
  <c r="BE180"/>
  <c r="BE151"/>
  <c r="BE156"/>
  <c r="BE158"/>
  <c r="BE159"/>
  <c r="BE167"/>
  <c r="BE169"/>
  <c r="BE173"/>
  <c r="BE184"/>
  <c i="14" r="F135"/>
  <c r="BE147"/>
  <c r="BE164"/>
  <c r="BE166"/>
  <c r="BE167"/>
  <c r="BE169"/>
  <c r="J93"/>
  <c r="BE141"/>
  <c r="BE145"/>
  <c r="BE148"/>
  <c r="BE151"/>
  <c r="BE160"/>
  <c r="BE162"/>
  <c r="BE172"/>
  <c r="BE174"/>
  <c r="BE184"/>
  <c r="BE198"/>
  <c r="E85"/>
  <c r="BE153"/>
  <c r="BE179"/>
  <c r="BE196"/>
  <c r="BE197"/>
  <c i="12" r="BK146"/>
  <c r="BK145"/>
  <c r="J145"/>
  <c r="J100"/>
  <c r="J34"/>
  <c r="BK242"/>
  <c r="J242"/>
  <c r="J107"/>
  <c i="13" r="F96"/>
  <c r="BE142"/>
  <c r="BE143"/>
  <c r="BE148"/>
  <c r="BE154"/>
  <c r="BE157"/>
  <c r="BE158"/>
  <c r="BE168"/>
  <c r="J93"/>
  <c r="BE146"/>
  <c r="BE150"/>
  <c r="BE162"/>
  <c r="BE165"/>
  <c r="BE167"/>
  <c r="E85"/>
  <c r="BE144"/>
  <c r="BE147"/>
  <c r="BE159"/>
  <c r="BE160"/>
  <c r="BE161"/>
  <c r="BE169"/>
  <c r="BE170"/>
  <c r="BE145"/>
  <c r="BE152"/>
  <c r="BE156"/>
  <c r="BE166"/>
  <c i="12" r="J93"/>
  <c r="E131"/>
  <c r="F142"/>
  <c r="BE150"/>
  <c r="BE155"/>
  <c r="BE165"/>
  <c r="BE169"/>
  <c r="BE185"/>
  <c r="BE211"/>
  <c r="BE234"/>
  <c r="BE235"/>
  <c r="BE239"/>
  <c r="BE241"/>
  <c r="BE244"/>
  <c r="BE264"/>
  <c r="BE269"/>
  <c r="BE273"/>
  <c r="BE275"/>
  <c r="BE152"/>
  <c r="BE189"/>
  <c r="BE214"/>
  <c r="BE224"/>
  <c r="BE236"/>
  <c r="BE238"/>
  <c r="BE246"/>
  <c r="BE266"/>
  <c r="BE148"/>
  <c r="BE220"/>
  <c r="BE231"/>
  <c r="BE253"/>
  <c r="BE255"/>
  <c r="BE260"/>
  <c r="BE177"/>
  <c r="BE181"/>
  <c r="BE218"/>
  <c r="BE227"/>
  <c r="BE232"/>
  <c r="BE257"/>
  <c i="10" r="BK137"/>
  <c r="J137"/>
  <c r="J100"/>
  <c r="J34"/>
  <c i="11" r="BE140"/>
  <c r="BE159"/>
  <c r="BE160"/>
  <c r="F135"/>
  <c r="BE153"/>
  <c r="BE171"/>
  <c r="J93"/>
  <c r="E124"/>
  <c r="BE142"/>
  <c r="BE150"/>
  <c r="BE161"/>
  <c i="10" r="J93"/>
  <c r="E123"/>
  <c r="F134"/>
  <c r="BE139"/>
  <c r="BE142"/>
  <c r="BE147"/>
  <c r="BE157"/>
  <c r="BE158"/>
  <c r="BE159"/>
  <c r="BE162"/>
  <c r="BE170"/>
  <c r="BE173"/>
  <c r="BE177"/>
  <c r="BE190"/>
  <c r="BE201"/>
  <c r="BE206"/>
  <c r="BE227"/>
  <c r="BE235"/>
  <c r="BE241"/>
  <c r="BE141"/>
  <c r="BE143"/>
  <c r="BE149"/>
  <c r="BE151"/>
  <c r="BE168"/>
  <c r="BE172"/>
  <c r="BE185"/>
  <c r="BE187"/>
  <c r="BE188"/>
  <c r="BE191"/>
  <c r="BE192"/>
  <c r="BE193"/>
  <c r="BE196"/>
  <c r="BE197"/>
  <c r="BE199"/>
  <c r="BE205"/>
  <c r="BE219"/>
  <c r="BE223"/>
  <c r="BE228"/>
  <c r="BE140"/>
  <c r="BE145"/>
  <c r="BE146"/>
  <c r="BE148"/>
  <c r="BE153"/>
  <c r="BE160"/>
  <c r="BE161"/>
  <c r="BE163"/>
  <c r="BE164"/>
  <c r="BE165"/>
  <c r="BE166"/>
  <c r="BE167"/>
  <c r="BE171"/>
  <c r="BE175"/>
  <c r="BE176"/>
  <c r="BE181"/>
  <c r="BE183"/>
  <c r="BE184"/>
  <c r="BE186"/>
  <c r="BE200"/>
  <c r="BE202"/>
  <c r="BE207"/>
  <c r="BE209"/>
  <c r="BE224"/>
  <c r="BE225"/>
  <c r="BE226"/>
  <c r="BE230"/>
  <c r="BE144"/>
  <c r="BE150"/>
  <c r="BE152"/>
  <c r="BE154"/>
  <c r="BE155"/>
  <c r="BE156"/>
  <c r="BE169"/>
  <c r="BE174"/>
  <c r="BE178"/>
  <c r="BE179"/>
  <c r="BE180"/>
  <c r="BE182"/>
  <c r="BE189"/>
  <c r="BE194"/>
  <c r="BE195"/>
  <c r="BE198"/>
  <c r="BE204"/>
  <c r="BE221"/>
  <c r="BE232"/>
  <c r="BE234"/>
  <c r="BE237"/>
  <c r="BE239"/>
  <c i="9" r="F134"/>
  <c r="BE140"/>
  <c r="BE143"/>
  <c r="BE146"/>
  <c r="BE147"/>
  <c r="BE152"/>
  <c r="BE153"/>
  <c r="BE155"/>
  <c r="BE159"/>
  <c r="BE161"/>
  <c r="BE162"/>
  <c r="BE163"/>
  <c r="BE164"/>
  <c r="BE167"/>
  <c r="BE176"/>
  <c r="BE183"/>
  <c r="BE184"/>
  <c r="BE194"/>
  <c r="BE200"/>
  <c r="BE201"/>
  <c r="BE203"/>
  <c r="BE204"/>
  <c r="BE208"/>
  <c r="BE209"/>
  <c r="BE211"/>
  <c r="BE213"/>
  <c r="BE214"/>
  <c r="BE230"/>
  <c r="BE231"/>
  <c r="BE235"/>
  <c r="BE241"/>
  <c r="BE246"/>
  <c r="E85"/>
  <c r="J93"/>
  <c r="BE141"/>
  <c r="BE142"/>
  <c r="BE145"/>
  <c r="BE151"/>
  <c r="BE154"/>
  <c r="BE157"/>
  <c r="BE170"/>
  <c r="BE175"/>
  <c r="BE177"/>
  <c r="BE181"/>
  <c r="BE188"/>
  <c r="BE189"/>
  <c r="BE190"/>
  <c r="BE192"/>
  <c r="BE195"/>
  <c r="BE197"/>
  <c r="BE207"/>
  <c r="BE218"/>
  <c r="BE219"/>
  <c r="BE221"/>
  <c r="BE222"/>
  <c r="BE225"/>
  <c r="BE233"/>
  <c r="BE239"/>
  <c r="BE240"/>
  <c r="BE244"/>
  <c r="BE150"/>
  <c r="BE168"/>
  <c r="BE169"/>
  <c r="BE171"/>
  <c r="BE172"/>
  <c r="BE178"/>
  <c r="BE179"/>
  <c r="BE180"/>
  <c r="BE182"/>
  <c r="BE185"/>
  <c r="BE186"/>
  <c r="BE187"/>
  <c r="BE191"/>
  <c r="BE196"/>
  <c r="BE198"/>
  <c r="BE199"/>
  <c r="BE210"/>
  <c r="BE212"/>
  <c r="BE223"/>
  <c r="BE227"/>
  <c r="BE229"/>
  <c r="BE234"/>
  <c r="BE236"/>
  <c r="BE237"/>
  <c r="BE238"/>
  <c r="BE242"/>
  <c r="BE144"/>
  <c r="BE148"/>
  <c r="BE149"/>
  <c r="BE156"/>
  <c r="BE158"/>
  <c r="BE160"/>
  <c r="BE165"/>
  <c r="BE166"/>
  <c r="BE173"/>
  <c r="BE174"/>
  <c r="BE193"/>
  <c r="BE202"/>
  <c r="BE205"/>
  <c r="BE206"/>
  <c r="BE215"/>
  <c r="BE216"/>
  <c r="BE217"/>
  <c r="BE220"/>
  <c r="BE224"/>
  <c r="BE226"/>
  <c r="BE228"/>
  <c r="BE232"/>
  <c r="BE243"/>
  <c r="BE247"/>
  <c i="8" r="E131"/>
  <c r="BE147"/>
  <c r="BE149"/>
  <c r="BE151"/>
  <c r="BE153"/>
  <c r="BE161"/>
  <c r="BE166"/>
  <c r="BE167"/>
  <c r="BE171"/>
  <c r="BE172"/>
  <c r="BE173"/>
  <c r="BE174"/>
  <c r="BE175"/>
  <c r="BE178"/>
  <c r="BE180"/>
  <c r="BE189"/>
  <c r="BE191"/>
  <c r="BE194"/>
  <c r="BE198"/>
  <c r="BE207"/>
  <c r="BE211"/>
  <c r="BE212"/>
  <c r="BE216"/>
  <c r="BE217"/>
  <c r="BE218"/>
  <c r="BE219"/>
  <c r="BE225"/>
  <c r="BE226"/>
  <c r="BE232"/>
  <c r="BE235"/>
  <c r="BE259"/>
  <c r="BE266"/>
  <c r="J93"/>
  <c r="F96"/>
  <c r="BE157"/>
  <c r="BE170"/>
  <c r="BE176"/>
  <c r="BE183"/>
  <c r="BE184"/>
  <c r="BE195"/>
  <c r="BE197"/>
  <c r="BE199"/>
  <c r="BE200"/>
  <c r="BE205"/>
  <c r="BE208"/>
  <c r="BE214"/>
  <c r="BE224"/>
  <c r="BE228"/>
  <c r="BE243"/>
  <c r="BE244"/>
  <c r="BE245"/>
  <c r="BE251"/>
  <c r="BE262"/>
  <c r="BE264"/>
  <c r="BE267"/>
  <c r="BE269"/>
  <c r="BE163"/>
  <c r="BE165"/>
  <c r="BE169"/>
  <c r="BE177"/>
  <c r="BE185"/>
  <c r="BE190"/>
  <c r="BE196"/>
  <c r="BE202"/>
  <c r="BE210"/>
  <c r="BE215"/>
  <c r="BE221"/>
  <c r="BE222"/>
  <c r="BE231"/>
  <c r="BE233"/>
  <c r="BE234"/>
  <c r="BE239"/>
  <c r="BE241"/>
  <c r="BE247"/>
  <c r="BE253"/>
  <c r="BE255"/>
  <c r="BE257"/>
  <c r="BE260"/>
  <c r="BE263"/>
  <c r="BE155"/>
  <c r="BE159"/>
  <c r="BE168"/>
  <c r="BE179"/>
  <c r="BE181"/>
  <c r="BE186"/>
  <c r="BE193"/>
  <c r="BE203"/>
  <c r="BE204"/>
  <c r="BE206"/>
  <c r="BE213"/>
  <c r="BE223"/>
  <c r="BE227"/>
  <c r="BE230"/>
  <c r="BE237"/>
  <c r="BE249"/>
  <c r="BE265"/>
  <c i="7" r="E85"/>
  <c r="J93"/>
  <c r="F96"/>
  <c r="BE157"/>
  <c r="BE158"/>
  <c r="BE168"/>
  <c r="BE170"/>
  <c r="BE171"/>
  <c r="BE174"/>
  <c r="BE176"/>
  <c r="BE187"/>
  <c r="BE189"/>
  <c i="6" r="BK172"/>
  <c r="J172"/>
  <c r="J104"/>
  <c r="BK182"/>
  <c r="J182"/>
  <c r="J107"/>
  <c i="7" r="BE150"/>
  <c r="BE153"/>
  <c r="BE156"/>
  <c r="BE161"/>
  <c r="BE175"/>
  <c r="BE178"/>
  <c r="BE180"/>
  <c r="BE182"/>
  <c r="BE186"/>
  <c r="BE190"/>
  <c r="BE191"/>
  <c r="BE195"/>
  <c r="BE196"/>
  <c r="BE201"/>
  <c r="BE202"/>
  <c r="BE204"/>
  <c r="BE206"/>
  <c r="BE207"/>
  <c i="6" r="J191"/>
  <c r="J111"/>
  <c i="7" r="BE152"/>
  <c r="BE155"/>
  <c r="BE163"/>
  <c r="BE164"/>
  <c r="BE167"/>
  <c r="BE198"/>
  <c r="BE199"/>
  <c r="BE200"/>
  <c r="BE149"/>
  <c r="BE151"/>
  <c r="BE154"/>
  <c r="BE159"/>
  <c r="BE162"/>
  <c r="BE165"/>
  <c r="BE172"/>
  <c r="BE179"/>
  <c r="BE181"/>
  <c r="BE183"/>
  <c r="BE185"/>
  <c r="BE192"/>
  <c r="BE193"/>
  <c r="BE194"/>
  <c i="6" r="E85"/>
  <c r="BE153"/>
  <c r="BE155"/>
  <c r="BE156"/>
  <c r="BE160"/>
  <c r="BE164"/>
  <c r="BE167"/>
  <c r="BE176"/>
  <c r="BE177"/>
  <c r="BE185"/>
  <c r="BE186"/>
  <c r="BE188"/>
  <c r="BE192"/>
  <c r="BE197"/>
  <c r="BE199"/>
  <c r="BE202"/>
  <c r="BE203"/>
  <c i="5" r="BK169"/>
  <c r="J169"/>
  <c r="J103"/>
  <c i="6" r="J142"/>
  <c r="BE158"/>
  <c r="BE159"/>
  <c r="BE170"/>
  <c r="BE174"/>
  <c r="BE181"/>
  <c r="BE189"/>
  <c r="BE198"/>
  <c r="BE161"/>
  <c r="BE163"/>
  <c r="BE165"/>
  <c r="BE169"/>
  <c r="BE193"/>
  <c r="BE194"/>
  <c r="BE196"/>
  <c r="BE201"/>
  <c r="BE211"/>
  <c r="BE212"/>
  <c r="BE213"/>
  <c r="F96"/>
  <c r="BE151"/>
  <c r="BE152"/>
  <c r="BE154"/>
  <c r="BE157"/>
  <c r="BE162"/>
  <c r="BE166"/>
  <c r="BE171"/>
  <c r="BE175"/>
  <c r="BE178"/>
  <c r="BE180"/>
  <c r="BE184"/>
  <c r="BE200"/>
  <c r="BE206"/>
  <c r="BE214"/>
  <c r="BE216"/>
  <c i="4" r="J148"/>
  <c r="J102"/>
  <c i="5" r="E85"/>
  <c r="F146"/>
  <c r="BE151"/>
  <c r="BE167"/>
  <c r="BE171"/>
  <c r="BE174"/>
  <c r="BE175"/>
  <c r="BE178"/>
  <c r="BE184"/>
  <c r="BE185"/>
  <c r="BE210"/>
  <c r="BE220"/>
  <c r="BE224"/>
  <c r="BE226"/>
  <c r="BE239"/>
  <c r="BE252"/>
  <c r="BE259"/>
  <c r="BE274"/>
  <c r="BE287"/>
  <c r="BE293"/>
  <c r="BE298"/>
  <c r="BE301"/>
  <c r="BE162"/>
  <c r="BE164"/>
  <c r="BE166"/>
  <c r="BE168"/>
  <c r="BE176"/>
  <c r="BE181"/>
  <c r="BE182"/>
  <c r="BE192"/>
  <c r="BE194"/>
  <c r="BE201"/>
  <c r="BE204"/>
  <c r="BE206"/>
  <c r="BE221"/>
  <c r="BE227"/>
  <c r="BE233"/>
  <c r="BE237"/>
  <c r="BE242"/>
  <c r="BE243"/>
  <c r="BE246"/>
  <c r="BE247"/>
  <c r="BE255"/>
  <c r="BE269"/>
  <c r="BE275"/>
  <c r="BE277"/>
  <c r="BE281"/>
  <c r="BE283"/>
  <c r="BE284"/>
  <c r="BE300"/>
  <c r="J93"/>
  <c r="BE157"/>
  <c r="BE160"/>
  <c r="BE161"/>
  <c r="BE172"/>
  <c r="BE173"/>
  <c r="BE187"/>
  <c r="BE188"/>
  <c r="BE189"/>
  <c r="BE191"/>
  <c r="BE195"/>
  <c r="BE197"/>
  <c r="BE198"/>
  <c r="BE200"/>
  <c r="BE205"/>
  <c r="BE213"/>
  <c r="BE214"/>
  <c r="BE218"/>
  <c r="BE228"/>
  <c r="BE230"/>
  <c r="BE235"/>
  <c r="BE279"/>
  <c r="BE286"/>
  <c r="BE288"/>
  <c r="BE289"/>
  <c r="BE303"/>
  <c r="BE163"/>
  <c r="BE165"/>
  <c r="BE177"/>
  <c r="BE179"/>
  <c r="BE183"/>
  <c r="BE186"/>
  <c r="BE190"/>
  <c r="BE193"/>
  <c r="BE196"/>
  <c r="BE203"/>
  <c r="BE207"/>
  <c r="BE209"/>
  <c r="BE211"/>
  <c r="BE212"/>
  <c r="BE216"/>
  <c r="BE217"/>
  <c r="BE241"/>
  <c r="BE244"/>
  <c r="BE250"/>
  <c r="BE257"/>
  <c r="BE271"/>
  <c r="BE273"/>
  <c r="BE285"/>
  <c r="BE291"/>
  <c r="BE295"/>
  <c i="4" r="E85"/>
  <c r="J93"/>
  <c r="F143"/>
  <c r="BE174"/>
  <c r="BE176"/>
  <c r="BE179"/>
  <c r="BE189"/>
  <c r="BE203"/>
  <c r="BE250"/>
  <c r="BE300"/>
  <c r="BE307"/>
  <c r="BE308"/>
  <c r="BE317"/>
  <c r="BE322"/>
  <c r="BE323"/>
  <c r="BE325"/>
  <c r="BE359"/>
  <c r="BE386"/>
  <c r="BE405"/>
  <c r="BE410"/>
  <c r="BE432"/>
  <c r="BE446"/>
  <c r="BE494"/>
  <c r="BE505"/>
  <c r="BE508"/>
  <c r="BE516"/>
  <c r="BE550"/>
  <c r="BE554"/>
  <c r="BE564"/>
  <c r="BE566"/>
  <c r="BE573"/>
  <c r="BE625"/>
  <c r="BE637"/>
  <c r="BE655"/>
  <c r="BE680"/>
  <c r="BE713"/>
  <c r="BE719"/>
  <c r="BE726"/>
  <c r="BE730"/>
  <c r="BE745"/>
  <c r="BE756"/>
  <c r="BE765"/>
  <c r="BE768"/>
  <c r="BE793"/>
  <c r="BE797"/>
  <c r="BE806"/>
  <c i="3" r="J159"/>
  <c r="J102"/>
  <c i="4" r="BE196"/>
  <c r="BE199"/>
  <c r="BE200"/>
  <c r="BE268"/>
  <c r="BE276"/>
  <c r="BE315"/>
  <c r="BE331"/>
  <c r="BE391"/>
  <c r="BE396"/>
  <c r="BE400"/>
  <c r="BE428"/>
  <c r="BE450"/>
  <c r="BE478"/>
  <c r="BE523"/>
  <c r="BE565"/>
  <c r="BE567"/>
  <c r="BE577"/>
  <c r="BE578"/>
  <c r="BE620"/>
  <c r="BE630"/>
  <c r="BE690"/>
  <c r="BE704"/>
  <c r="BE718"/>
  <c r="BE724"/>
  <c r="BE737"/>
  <c r="BE747"/>
  <c r="BE764"/>
  <c r="BE795"/>
  <c r="BE799"/>
  <c r="BE808"/>
  <c r="BE827"/>
  <c r="BE154"/>
  <c r="BE164"/>
  <c r="BE233"/>
  <c r="BE243"/>
  <c r="BE251"/>
  <c r="BE252"/>
  <c r="BE261"/>
  <c r="BE291"/>
  <c r="BE296"/>
  <c r="BE305"/>
  <c r="BE321"/>
  <c r="BE329"/>
  <c r="BE334"/>
  <c r="BE346"/>
  <c r="BE351"/>
  <c r="BE357"/>
  <c r="BE367"/>
  <c r="BE377"/>
  <c r="BE415"/>
  <c r="BE420"/>
  <c r="BE436"/>
  <c r="BE441"/>
  <c r="BE456"/>
  <c r="BE467"/>
  <c r="BE483"/>
  <c r="BE574"/>
  <c r="BE610"/>
  <c r="BE644"/>
  <c r="BE675"/>
  <c r="BE685"/>
  <c r="BE695"/>
  <c r="BE703"/>
  <c r="BE709"/>
  <c r="BE721"/>
  <c r="BE733"/>
  <c r="BE744"/>
  <c r="BE760"/>
  <c r="BE773"/>
  <c r="BE776"/>
  <c r="BE810"/>
  <c r="BE823"/>
  <c r="BE834"/>
  <c r="BE149"/>
  <c r="BE151"/>
  <c r="BE181"/>
  <c r="BE184"/>
  <c r="BE188"/>
  <c r="BE192"/>
  <c r="BE195"/>
  <c r="BE209"/>
  <c r="BE215"/>
  <c r="BE229"/>
  <c r="BE238"/>
  <c r="BE264"/>
  <c r="BE327"/>
  <c r="BE337"/>
  <c r="BE358"/>
  <c r="BE424"/>
  <c r="BE500"/>
  <c r="BE502"/>
  <c r="BE504"/>
  <c r="BE530"/>
  <c r="BE536"/>
  <c r="BE540"/>
  <c r="BE545"/>
  <c r="BE559"/>
  <c r="BE563"/>
  <c r="BE615"/>
  <c r="BE667"/>
  <c r="BE699"/>
  <c r="BE735"/>
  <c r="BE739"/>
  <c r="BE741"/>
  <c r="BE750"/>
  <c r="BE753"/>
  <c r="BE762"/>
  <c r="BE778"/>
  <c r="BE801"/>
  <c r="BE812"/>
  <c r="BE814"/>
  <c r="BE816"/>
  <c r="BE817"/>
  <c r="BE819"/>
  <c r="BE842"/>
  <c i="3" r="F96"/>
  <c r="BE172"/>
  <c r="BE176"/>
  <c r="BE180"/>
  <c r="BE183"/>
  <c r="BE326"/>
  <c r="BE352"/>
  <c r="BE368"/>
  <c r="BE381"/>
  <c r="BE427"/>
  <c r="BE429"/>
  <c r="BE440"/>
  <c r="BE448"/>
  <c r="BE458"/>
  <c r="BE480"/>
  <c r="BE485"/>
  <c r="BE487"/>
  <c r="BE491"/>
  <c r="BE497"/>
  <c r="BE514"/>
  <c r="BE530"/>
  <c r="BE554"/>
  <c r="BE562"/>
  <c r="BE610"/>
  <c r="BE615"/>
  <c r="BE618"/>
  <c r="BE642"/>
  <c r="BE646"/>
  <c r="BE651"/>
  <c r="BE676"/>
  <c r="BE686"/>
  <c r="BE690"/>
  <c r="BE693"/>
  <c r="BE695"/>
  <c r="BE697"/>
  <c r="BE699"/>
  <c r="BE705"/>
  <c r="BE715"/>
  <c r="BE724"/>
  <c r="BE727"/>
  <c r="BE735"/>
  <c r="BE738"/>
  <c r="BE742"/>
  <c r="BE745"/>
  <c r="BE769"/>
  <c r="BE771"/>
  <c r="BE794"/>
  <c r="BE813"/>
  <c r="BE817"/>
  <c r="BE841"/>
  <c r="BE931"/>
  <c r="BE983"/>
  <c r="BE1006"/>
  <c r="BE1032"/>
  <c r="BE1035"/>
  <c r="BE1050"/>
  <c r="BE1052"/>
  <c r="BE1069"/>
  <c r="BE1077"/>
  <c r="BE1098"/>
  <c r="BE1099"/>
  <c r="BE1102"/>
  <c r="BE1114"/>
  <c r="BE1122"/>
  <c r="E85"/>
  <c r="BE174"/>
  <c r="BE178"/>
  <c r="BE200"/>
  <c r="BE217"/>
  <c r="BE227"/>
  <c r="BE241"/>
  <c r="BE245"/>
  <c r="BE276"/>
  <c r="BE283"/>
  <c r="BE309"/>
  <c r="BE346"/>
  <c r="BE351"/>
  <c r="BE356"/>
  <c r="BE358"/>
  <c r="BE364"/>
  <c r="BE405"/>
  <c r="BE407"/>
  <c r="BE413"/>
  <c r="BE433"/>
  <c r="BE450"/>
  <c r="BE460"/>
  <c r="BE478"/>
  <c r="BE518"/>
  <c r="BE532"/>
  <c r="BE541"/>
  <c r="BE550"/>
  <c r="BE628"/>
  <c r="BE640"/>
  <c r="BE662"/>
  <c r="BE664"/>
  <c r="BE682"/>
  <c r="BE683"/>
  <c r="BE688"/>
  <c r="BE696"/>
  <c r="BE704"/>
  <c r="BE710"/>
  <c r="BE711"/>
  <c r="BE747"/>
  <c r="BE753"/>
  <c r="BE756"/>
  <c r="BE772"/>
  <c r="BE796"/>
  <c r="BE827"/>
  <c r="BE922"/>
  <c r="BE927"/>
  <c r="BE940"/>
  <c r="BE969"/>
  <c r="BE972"/>
  <c r="BE981"/>
  <c r="BE995"/>
  <c r="BE998"/>
  <c r="BE1001"/>
  <c r="BE1009"/>
  <c r="BE1010"/>
  <c r="BE1015"/>
  <c r="BE1024"/>
  <c r="BE1046"/>
  <c r="BE1054"/>
  <c r="BE1056"/>
  <c r="BE1060"/>
  <c r="BE1091"/>
  <c r="BE1129"/>
  <c r="BE1134"/>
  <c r="BE191"/>
  <c r="BE203"/>
  <c r="BE219"/>
  <c r="BE258"/>
  <c r="BE269"/>
  <c r="BE271"/>
  <c r="BE281"/>
  <c r="BE292"/>
  <c r="BE298"/>
  <c r="BE301"/>
  <c r="BE370"/>
  <c r="BE401"/>
  <c r="BE425"/>
  <c r="BE431"/>
  <c r="BE435"/>
  <c r="BE446"/>
  <c r="BE464"/>
  <c r="BE466"/>
  <c r="BE503"/>
  <c r="BE522"/>
  <c r="BE566"/>
  <c r="BE571"/>
  <c r="BE574"/>
  <c r="BE583"/>
  <c r="BE585"/>
  <c r="BE590"/>
  <c r="BE594"/>
  <c r="BE608"/>
  <c r="BE612"/>
  <c r="BE630"/>
  <c r="BE653"/>
  <c r="BE659"/>
  <c r="BE668"/>
  <c r="BE672"/>
  <c r="BE674"/>
  <c r="BE703"/>
  <c r="BE712"/>
  <c r="BE750"/>
  <c r="BE765"/>
  <c r="BE776"/>
  <c r="BE779"/>
  <c r="BE789"/>
  <c r="BE807"/>
  <c r="BE825"/>
  <c r="BE830"/>
  <c r="BE929"/>
  <c r="BE955"/>
  <c r="BE976"/>
  <c r="BE1026"/>
  <c r="BE1029"/>
  <c r="BE1038"/>
  <c r="BE1044"/>
  <c r="BE1048"/>
  <c r="BE1059"/>
  <c r="BE1064"/>
  <c r="BE1067"/>
  <c r="BE1070"/>
  <c r="BE1073"/>
  <c r="BE1080"/>
  <c r="J93"/>
  <c r="BE160"/>
  <c r="BE187"/>
  <c r="BE211"/>
  <c r="BE243"/>
  <c r="BE255"/>
  <c r="BE273"/>
  <c r="BE303"/>
  <c r="BE306"/>
  <c r="BE354"/>
  <c r="BE366"/>
  <c r="BE372"/>
  <c r="BE383"/>
  <c r="BE385"/>
  <c r="BE403"/>
  <c r="BE462"/>
  <c r="BE468"/>
  <c r="BE489"/>
  <c r="BE516"/>
  <c r="BE526"/>
  <c r="BE538"/>
  <c r="BE558"/>
  <c r="BE588"/>
  <c r="BE598"/>
  <c r="BE600"/>
  <c r="BE602"/>
  <c r="BE604"/>
  <c r="BE606"/>
  <c r="BE644"/>
  <c r="BE649"/>
  <c r="BE656"/>
  <c r="BE660"/>
  <c r="BE666"/>
  <c r="BE670"/>
  <c r="BE678"/>
  <c r="BE680"/>
  <c r="BE701"/>
  <c r="BE706"/>
  <c r="BE707"/>
  <c r="BE721"/>
  <c r="BE763"/>
  <c r="BE767"/>
  <c r="BE775"/>
  <c r="BE784"/>
  <c r="BE791"/>
  <c r="BE811"/>
  <c r="BE820"/>
  <c r="BE822"/>
  <c r="BE831"/>
  <c r="BE833"/>
  <c r="BE846"/>
  <c r="BE866"/>
  <c r="BE886"/>
  <c r="BE896"/>
  <c r="BE917"/>
  <c r="BE949"/>
  <c r="BE993"/>
  <c r="BE1000"/>
  <c r="BE1003"/>
  <c r="BE1005"/>
  <c r="BE1028"/>
  <c r="BE1040"/>
  <c r="BE1076"/>
  <c r="BE1086"/>
  <c r="BE1094"/>
  <c r="BE1107"/>
  <c i="2" r="F96"/>
  <c r="J133"/>
  <c r="BE143"/>
  <c r="BE144"/>
  <c r="BE147"/>
  <c r="E125"/>
  <c r="BE142"/>
  <c r="BE145"/>
  <c r="BE157"/>
  <c r="BE159"/>
  <c r="BE160"/>
  <c r="BE162"/>
  <c i="1" r="BB99"/>
  <c i="2" r="BE148"/>
  <c r="BE156"/>
  <c i="1" r="AS97"/>
  <c r="AS96"/>
  <c r="AS95"/>
  <c r="AS94"/>
  <c i="2" r="F40"/>
  <c i="1" r="BA99"/>
  <c i="3" r="F40"/>
  <c i="1" r="BA100"/>
  <c i="4" r="F41"/>
  <c i="1" r="BB101"/>
  <c i="5" r="J40"/>
  <c i="1" r="AW102"/>
  <c i="5" r="F41"/>
  <c i="1" r="BB102"/>
  <c i="6" r="J40"/>
  <c i="1" r="AW103"/>
  <c i="7" r="F42"/>
  <c i="1" r="BC104"/>
  <c i="7" r="J40"/>
  <c i="1" r="AW104"/>
  <c i="8" r="F43"/>
  <c i="1" r="BD105"/>
  <c i="8" r="J40"/>
  <c i="1" r="AW105"/>
  <c i="9" r="J40"/>
  <c i="1" r="AW106"/>
  <c i="9" r="F42"/>
  <c i="1" r="BC106"/>
  <c i="10" r="F40"/>
  <c i="1" r="BA107"/>
  <c i="10" r="J112"/>
  <c r="J106"/>
  <c r="J114"/>
  <c i="11" r="F41"/>
  <c i="1" r="BB108"/>
  <c i="12" r="F40"/>
  <c i="1" r="BA109"/>
  <c i="12" r="J40"/>
  <c i="1" r="AW109"/>
  <c i="13" r="J40"/>
  <c i="1" r="AW111"/>
  <c i="13" r="F41"/>
  <c i="1" r="BB111"/>
  <c r="BB110"/>
  <c r="AX110"/>
  <c i="14" r="J40"/>
  <c i="1" r="AW113"/>
  <c i="15" r="F43"/>
  <c i="1" r="BD114"/>
  <c i="15" r="F41"/>
  <c i="1" r="BB114"/>
  <c i="16" r="F43"/>
  <c i="1" r="BD115"/>
  <c i="17" r="J40"/>
  <c i="1" r="AW116"/>
  <c i="17" r="F41"/>
  <c i="1" r="BB116"/>
  <c i="2" r="J40"/>
  <c i="1" r="AW99"/>
  <c i="3" r="J40"/>
  <c i="1" r="AW100"/>
  <c i="4" r="J40"/>
  <c i="1" r="AW101"/>
  <c i="5" r="F42"/>
  <c i="1" r="BC102"/>
  <c i="5" r="F43"/>
  <c i="1" r="BD102"/>
  <c i="6" r="F42"/>
  <c i="1" r="BC103"/>
  <c i="7" r="F43"/>
  <c i="1" r="BD104"/>
  <c i="7" r="F40"/>
  <c i="1" r="BA104"/>
  <c i="8" r="F41"/>
  <c i="1" r="BB105"/>
  <c i="9" r="F41"/>
  <c i="1" r="BB106"/>
  <c i="10" r="J40"/>
  <c i="1" r="AW107"/>
  <c i="11" r="J40"/>
  <c i="1" r="AW108"/>
  <c i="11" r="F42"/>
  <c i="1" r="BC108"/>
  <c i="12" r="J120"/>
  <c r="J114"/>
  <c r="J35"/>
  <c r="J36"/>
  <c i="1" r="AG109"/>
  <c i="12" r="F43"/>
  <c i="1" r="BD109"/>
  <c i="13" r="F43"/>
  <c i="1" r="BD111"/>
  <c r="BD110"/>
  <c i="14" r="F42"/>
  <c i="1" r="BC113"/>
  <c i="15" r="F40"/>
  <c i="1" r="BA114"/>
  <c i="16" r="J40"/>
  <c i="1" r="AW115"/>
  <c i="18" r="F42"/>
  <c i="1" r="BC117"/>
  <c i="18" r="F41"/>
  <c i="1" r="BB117"/>
  <c i="17" r="F40"/>
  <c i="1" r="BA116"/>
  <c r="AU110"/>
  <c i="2" r="F42"/>
  <c i="1" r="BC99"/>
  <c i="3" r="F41"/>
  <c i="1" r="BB100"/>
  <c i="4" r="F40"/>
  <c i="1" r="BA101"/>
  <c i="4" r="F42"/>
  <c i="1" r="BC101"/>
  <c i="6" r="F41"/>
  <c i="1" r="BB103"/>
  <c i="7" r="F41"/>
  <c i="1" r="BB104"/>
  <c i="8" r="F42"/>
  <c i="1" r="BC105"/>
  <c i="9" r="F43"/>
  <c i="1" r="BD106"/>
  <c i="10" r="F43"/>
  <c i="1" r="BD107"/>
  <c i="11" r="F43"/>
  <c i="1" r="BD108"/>
  <c i="11" r="F40"/>
  <c i="1" r="BA108"/>
  <c i="12" r="F42"/>
  <c i="1" r="BC109"/>
  <c i="13" r="F42"/>
  <c i="1" r="BC111"/>
  <c r="BC110"/>
  <c r="AY110"/>
  <c i="14" r="F41"/>
  <c i="1" r="BB113"/>
  <c i="15" r="J40"/>
  <c i="1" r="AW114"/>
  <c i="16" r="F42"/>
  <c i="1" r="BC115"/>
  <c i="16" r="F40"/>
  <c i="1" r="BA115"/>
  <c i="17" r="F43"/>
  <c i="1" r="BD116"/>
  <c i="17" r="F42"/>
  <c i="1" r="BC116"/>
  <c i="2" r="F43"/>
  <c i="1" r="BD99"/>
  <c i="3" r="F42"/>
  <c i="1" r="BC100"/>
  <c i="3" r="F43"/>
  <c i="1" r="BD100"/>
  <c i="4" r="F43"/>
  <c i="1" r="BD101"/>
  <c i="5" r="F40"/>
  <c i="1" r="BA102"/>
  <c i="6" r="F40"/>
  <c i="1" r="BA103"/>
  <c i="6" r="F43"/>
  <c i="1" r="BD103"/>
  <c i="8" r="F40"/>
  <c i="1" r="BA105"/>
  <c i="9" r="F40"/>
  <c i="1" r="BA106"/>
  <c i="10" r="F42"/>
  <c i="1" r="BC107"/>
  <c i="10" r="F41"/>
  <c i="1" r="BB107"/>
  <c i="12" r="F41"/>
  <c i="1" r="BB109"/>
  <c i="13" r="F40"/>
  <c i="1" r="BA111"/>
  <c r="BA110"/>
  <c r="AW110"/>
  <c i="14" r="J113"/>
  <c r="J107"/>
  <c r="J115"/>
  <c r="F43"/>
  <c i="1" r="BD113"/>
  <c i="14" r="F40"/>
  <c i="1" r="BA113"/>
  <c i="15" r="F42"/>
  <c i="1" r="BC114"/>
  <c i="16" r="F41"/>
  <c i="1" r="BB115"/>
  <c i="18" r="J40"/>
  <c i="1" r="AW117"/>
  <c i="18" r="F40"/>
  <c i="1" r="BA117"/>
  <c i="18" r="F43"/>
  <c i="1" r="BD117"/>
  <c i="6" l="1" r="R190"/>
  <c i="17" r="T143"/>
  <c i="18" r="P136"/>
  <c i="1" r="AU117"/>
  <c i="12" r="T146"/>
  <c i="8" r="T187"/>
  <c i="7" r="P147"/>
  <c r="P146"/>
  <c i="1" r="AU104"/>
  <c i="4" r="BK147"/>
  <c r="J147"/>
  <c r="J101"/>
  <c i="3" r="R158"/>
  <c r="R157"/>
  <c i="6" r="R172"/>
  <c i="5" r="R169"/>
  <c i="3" r="P616"/>
  <c i="2" r="T140"/>
  <c r="T139"/>
  <c i="12" r="R242"/>
  <c i="8" r="T145"/>
  <c i="18" r="T136"/>
  <c i="3" r="P158"/>
  <c r="P157"/>
  <c i="1" r="AU100"/>
  <c i="17" r="P185"/>
  <c i="15" r="T139"/>
  <c r="T138"/>
  <c i="13" r="R140"/>
  <c r="R139"/>
  <c i="2" r="P140"/>
  <c r="P139"/>
  <c i="1" r="AU99"/>
  <c i="17" r="R144"/>
  <c i="12" r="T242"/>
  <c i="7" r="R147"/>
  <c r="R146"/>
  <c i="6" r="P182"/>
  <c i="3" r="BK158"/>
  <c r="J158"/>
  <c r="J101"/>
  <c i="7" r="T147"/>
  <c r="T146"/>
  <c i="5" r="R222"/>
  <c r="R149"/>
  <c i="3" r="T158"/>
  <c i="12" r="R146"/>
  <c r="R145"/>
  <c i="8" r="R187"/>
  <c r="R145"/>
  <c i="5" r="T222"/>
  <c r="T149"/>
  <c r="T169"/>
  <c i="4" r="T190"/>
  <c i="6" r="R148"/>
  <c i="17" r="R185"/>
  <c i="15" r="R139"/>
  <c r="R138"/>
  <c i="12" r="P146"/>
  <c r="P145"/>
  <c i="1" r="AU109"/>
  <c i="11" r="P138"/>
  <c i="1" r="AU108"/>
  <c i="6" r="T190"/>
  <c i="4" r="T147"/>
  <c r="T146"/>
  <c i="17" r="P143"/>
  <c i="1" r="AU116"/>
  <c i="6" r="T172"/>
  <c r="T148"/>
  <c i="4" r="P190"/>
  <c r="P146"/>
  <c i="1" r="AU101"/>
  <c i="6" r="P190"/>
  <c i="10" r="P137"/>
  <c i="1" r="AU107"/>
  <c i="6" r="BK190"/>
  <c r="J190"/>
  <c r="J110"/>
  <c i="5" r="P222"/>
  <c r="P169"/>
  <c r="P149"/>
  <c i="1" r="AU102"/>
  <c i="4" r="R190"/>
  <c r="R146"/>
  <c i="3" r="T616"/>
  <c i="16" r="P139"/>
  <c r="P138"/>
  <c i="1" r="AU115"/>
  <c i="13" r="T140"/>
  <c r="T139"/>
  <c i="8" r="P187"/>
  <c r="P145"/>
  <c i="1" r="AU105"/>
  <c i="6" r="P149"/>
  <c r="P148"/>
  <c i="1" r="AU103"/>
  <c i="7" r="BK147"/>
  <c r="BK146"/>
  <c r="J146"/>
  <c r="J100"/>
  <c r="J34"/>
  <c i="13" r="BK163"/>
  <c r="J163"/>
  <c r="J104"/>
  <c i="16" r="BK139"/>
  <c r="J139"/>
  <c r="J101"/>
  <c i="17" r="BK185"/>
  <c r="J185"/>
  <c r="J107"/>
  <c i="18" r="BK136"/>
  <c r="J136"/>
  <c r="J100"/>
  <c r="J34"/>
  <c i="2" r="BK140"/>
  <c r="J140"/>
  <c r="J101"/>
  <c i="5" r="BK222"/>
  <c r="J222"/>
  <c r="J109"/>
  <c i="6" r="BK204"/>
  <c r="J204"/>
  <c r="J113"/>
  <c i="9" r="BK138"/>
  <c r="J138"/>
  <c r="J101"/>
  <c i="11" r="BK151"/>
  <c r="J151"/>
  <c r="J103"/>
  <c i="3" r="BK616"/>
  <c r="J616"/>
  <c r="J112"/>
  <c i="4" r="BK190"/>
  <c r="J190"/>
  <c r="J104"/>
  <c i="6" r="BK149"/>
  <c r="J149"/>
  <c r="J101"/>
  <c i="8" r="BK187"/>
  <c r="J187"/>
  <c r="J103"/>
  <c i="15" r="BK139"/>
  <c r="J139"/>
  <c r="J101"/>
  <c i="17" r="BK143"/>
  <c r="J143"/>
  <c r="J100"/>
  <c r="J34"/>
  <c i="14" r="J139"/>
  <c r="J101"/>
  <c r="J35"/>
  <c r="BE113"/>
  <c i="12" r="J146"/>
  <c r="J101"/>
  <c r="BE120"/>
  <c i="10" r="J35"/>
  <c r="BE112"/>
  <c i="6" r="BK148"/>
  <c r="J148"/>
  <c r="J100"/>
  <c r="J34"/>
  <c i="5" r="BK149"/>
  <c r="J149"/>
  <c r="J100"/>
  <c r="J34"/>
  <c i="1" r="BD98"/>
  <c i="12" r="F39"/>
  <c i="1" r="AZ109"/>
  <c r="BA112"/>
  <c r="AW112"/>
  <c i="7" r="J121"/>
  <c r="BE121"/>
  <c r="J39"/>
  <c i="1" r="AV104"/>
  <c r="AT104"/>
  <c i="5" r="J124"/>
  <c r="J118"/>
  <c r="J126"/>
  <c i="10" r="J36"/>
  <c i="1" r="AG107"/>
  <c r="BA98"/>
  <c r="BC98"/>
  <c i="14" r="J36"/>
  <c i="1" r="AG113"/>
  <c i="6" r="J123"/>
  <c r="J117"/>
  <c r="J125"/>
  <c i="12" r="J122"/>
  <c i="1" r="BB98"/>
  <c r="AX98"/>
  <c i="14" r="F39"/>
  <c i="1" r="AZ113"/>
  <c i="17" r="J118"/>
  <c r="J112"/>
  <c r="J120"/>
  <c i="1" r="BC112"/>
  <c r="AY112"/>
  <c r="BB112"/>
  <c r="AX112"/>
  <c i="18" r="J111"/>
  <c r="J105"/>
  <c r="J35"/>
  <c r="J36"/>
  <c i="1" r="AG117"/>
  <c i="10" r="J39"/>
  <c i="1" r="AV107"/>
  <c r="AT107"/>
  <c r="BD112"/>
  <c i="3" l="1" r="T157"/>
  <c i="17" r="R143"/>
  <c i="12" r="T145"/>
  <c i="11" r="BK138"/>
  <c r="J138"/>
  <c r="J100"/>
  <c r="J34"/>
  <c i="18" r="BE111"/>
  <c i="8" r="BK145"/>
  <c r="J145"/>
  <c r="J100"/>
  <c r="J34"/>
  <c i="13" r="BK140"/>
  <c r="J140"/>
  <c r="J101"/>
  <c i="15" r="BK138"/>
  <c r="J138"/>
  <c r="J100"/>
  <c r="J34"/>
  <c i="16" r="BK138"/>
  <c r="J138"/>
  <c r="J100"/>
  <c r="J34"/>
  <c i="7" r="J147"/>
  <c r="J101"/>
  <c i="4" r="BK146"/>
  <c r="J146"/>
  <c r="J100"/>
  <c r="J34"/>
  <c i="9" r="BK137"/>
  <c r="J137"/>
  <c r="J100"/>
  <c r="J34"/>
  <c i="2" r="BK139"/>
  <c r="J139"/>
  <c r="J100"/>
  <c r="J34"/>
  <c i="3" r="BK157"/>
  <c r="J157"/>
  <c r="J100"/>
  <c r="J34"/>
  <c i="17" r="BE118"/>
  <c r="J35"/>
  <c i="10" r="J45"/>
  <c i="6" r="BE123"/>
  <c r="J35"/>
  <c i="5" r="BE124"/>
  <c r="J35"/>
  <c i="1" r="AN107"/>
  <c r="AU98"/>
  <c r="AU97"/>
  <c i="7" r="F39"/>
  <c i="1" r="AZ104"/>
  <c i="18" r="J113"/>
  <c i="1" r="BA97"/>
  <c r="AW97"/>
  <c i="15" r="J113"/>
  <c r="BE113"/>
  <c r="J39"/>
  <c i="1" r="AV114"/>
  <c r="AT114"/>
  <c i="3" r="J132"/>
  <c r="J126"/>
  <c r="J35"/>
  <c r="J36"/>
  <c i="1" r="AG100"/>
  <c i="5" r="F39"/>
  <c i="1" r="AZ102"/>
  <c r="AU112"/>
  <c r="BD97"/>
  <c i="18" r="J39"/>
  <c i="1" r="AV117"/>
  <c r="AT117"/>
  <c r="AN117"/>
  <c i="2" r="J114"/>
  <c r="J108"/>
  <c r="J35"/>
  <c r="J36"/>
  <c i="1" r="AG99"/>
  <c i="6" r="J39"/>
  <c i="1" r="AV103"/>
  <c r="AT103"/>
  <c i="17" r="F39"/>
  <c i="1" r="AZ116"/>
  <c i="11" r="J113"/>
  <c r="BE113"/>
  <c r="F39"/>
  <c i="1" r="AZ108"/>
  <c i="8" r="J120"/>
  <c r="J114"/>
  <c r="J122"/>
  <c i="9" r="J112"/>
  <c r="J106"/>
  <c r="J35"/>
  <c r="J36"/>
  <c i="1" r="AG106"/>
  <c i="12" r="J39"/>
  <c i="1" r="AV109"/>
  <c r="AT109"/>
  <c i="17" r="J39"/>
  <c i="1" r="AV116"/>
  <c r="AT116"/>
  <c r="BC97"/>
  <c i="7" r="J115"/>
  <c r="J123"/>
  <c i="16" r="J113"/>
  <c r="J107"/>
  <c r="J115"/>
  <c i="4" r="J121"/>
  <c r="BE121"/>
  <c r="J39"/>
  <c i="1" r="AV101"/>
  <c r="AT101"/>
  <c i="5" r="J36"/>
  <c i="1" r="AG102"/>
  <c i="6" r="J36"/>
  <c i="1" r="AG103"/>
  <c r="AN103"/>
  <c i="10" r="F39"/>
  <c i="1" r="AZ107"/>
  <c r="AW98"/>
  <c r="AY98"/>
  <c r="BB97"/>
  <c r="AX97"/>
  <c i="14" r="J39"/>
  <c i="1" r="AV113"/>
  <c r="AT113"/>
  <c r="AN113"/>
  <c i="17" r="J36"/>
  <c i="1" r="AG116"/>
  <c r="AN116"/>
  <c i="18" r="F39"/>
  <c i="1" r="AZ117"/>
  <c i="7" l="1" r="J35"/>
  <c i="18" r="J45"/>
  <c i="16" r="BE113"/>
  <c r="J35"/>
  <c i="9" r="BE112"/>
  <c i="13" r="BK139"/>
  <c r="J139"/>
  <c r="J100"/>
  <c r="J34"/>
  <c i="8" r="J35"/>
  <c i="2" r="BE114"/>
  <c i="8" r="BE120"/>
  <c i="3" r="BE132"/>
  <c i="17" r="J45"/>
  <c i="14" r="J45"/>
  <c i="12" r="J45"/>
  <c i="6" r="J45"/>
  <c i="1" r="AN109"/>
  <c r="AU96"/>
  <c r="AU95"/>
  <c r="AU94"/>
  <c r="AY97"/>
  <c r="BA96"/>
  <c r="BA95"/>
  <c r="AW95"/>
  <c r="BC96"/>
  <c r="AY96"/>
  <c i="7" r="J36"/>
  <c i="1" r="AG104"/>
  <c r="AN104"/>
  <c i="15" r="J107"/>
  <c r="J35"/>
  <c r="J36"/>
  <c i="1" r="AG114"/>
  <c r="AN114"/>
  <c i="4" r="F39"/>
  <c i="1" r="AZ101"/>
  <c i="9" r="J114"/>
  <c i="13" r="J114"/>
  <c r="J108"/>
  <c r="J35"/>
  <c r="J36"/>
  <c i="1" r="AG111"/>
  <c r="AG110"/>
  <c i="8" r="J39"/>
  <c i="1" r="AV105"/>
  <c r="AT105"/>
  <c r="BD96"/>
  <c r="BD95"/>
  <c r="BD94"/>
  <c r="W36"/>
  <c i="11" r="J39"/>
  <c i="1" r="AV108"/>
  <c r="AT108"/>
  <c i="9" r="J39"/>
  <c i="1" r="AV106"/>
  <c r="AT106"/>
  <c i="6" r="F39"/>
  <c i="1" r="AZ103"/>
  <c r="BB96"/>
  <c r="BB95"/>
  <c r="AX95"/>
  <c i="3" r="J134"/>
  <c i="16" r="F39"/>
  <c i="1" r="AZ115"/>
  <c i="3" r="J39"/>
  <c i="1" r="AV100"/>
  <c r="AT100"/>
  <c i="16" r="J36"/>
  <c i="1" r="AG115"/>
  <c i="15" r="F39"/>
  <c i="1" r="AZ114"/>
  <c i="2" r="J39"/>
  <c i="1" r="AV99"/>
  <c r="AT99"/>
  <c r="AN99"/>
  <c i="2" r="J116"/>
  <c i="4" r="J115"/>
  <c r="J123"/>
  <c i="11" r="J107"/>
  <c r="J115"/>
  <c i="5" r="J39"/>
  <c i="1" r="AV102"/>
  <c r="AT102"/>
  <c i="8" r="J36"/>
  <c i="1" r="AG105"/>
  <c r="AN105"/>
  <c i="7" l="1" r="J45"/>
  <c i="2" r="J45"/>
  <c i="15" r="J45"/>
  <c i="3" r="J45"/>
  <c i="9" r="J45"/>
  <c i="4" r="J35"/>
  <c i="11" r="J35"/>
  <c i="13" r="BE114"/>
  <c i="8" r="J45"/>
  <c i="5" r="J45"/>
  <c i="1" r="AN102"/>
  <c r="AN100"/>
  <c r="AN106"/>
  <c r="AZ112"/>
  <c r="AV112"/>
  <c r="AT112"/>
  <c r="BA94"/>
  <c r="W33"/>
  <c i="13" r="J116"/>
  <c i="3" r="F39"/>
  <c i="1" r="AZ100"/>
  <c r="AX96"/>
  <c r="AG112"/>
  <c r="BC95"/>
  <c r="AY95"/>
  <c i="8" r="F39"/>
  <c i="1" r="AZ105"/>
  <c i="9" r="F39"/>
  <c i="1" r="AZ106"/>
  <c i="16" r="J39"/>
  <c i="1" r="AV115"/>
  <c r="AT115"/>
  <c r="AW96"/>
  <c i="2" r="F39"/>
  <c i="1" r="AZ99"/>
  <c i="11" r="J36"/>
  <c i="1" r="AG108"/>
  <c r="AN108"/>
  <c r="BB94"/>
  <c r="W34"/>
  <c i="15" r="J115"/>
  <c i="4" r="J36"/>
  <c i="1" r="AG101"/>
  <c r="AN101"/>
  <c i="13" r="J39"/>
  <c i="1" r="AV111"/>
  <c r="AT111"/>
  <c r="AN111"/>
  <c l="1" r="AN112"/>
  <c i="13" r="J45"/>
  <c i="4" r="J45"/>
  <c i="16" r="J45"/>
  <c i="11" r="J45"/>
  <c i="1" r="AN115"/>
  <c r="AW94"/>
  <c r="AK33"/>
  <c i="13" r="F39"/>
  <c i="1" r="AZ111"/>
  <c r="AZ110"/>
  <c r="AV110"/>
  <c r="AT110"/>
  <c r="AN110"/>
  <c r="BC94"/>
  <c r="AY94"/>
  <c r="AG98"/>
  <c r="AG97"/>
  <c r="AG96"/>
  <c r="AG95"/>
  <c r="AG94"/>
  <c r="AG120"/>
  <c r="AV120"/>
  <c r="BY120"/>
  <c r="AX94"/>
  <c r="AZ98"/>
  <c r="AV98"/>
  <c r="AT98"/>
  <c l="1" r="CD120"/>
  <c r="AN98"/>
  <c r="AG122"/>
  <c r="CD122"/>
  <c r="AG121"/>
  <c r="CD121"/>
  <c r="W35"/>
  <c r="AZ97"/>
  <c r="AZ96"/>
  <c r="AV96"/>
  <c r="AT96"/>
  <c r="AN96"/>
  <c r="AK26"/>
  <c r="AG123"/>
  <c r="AV123"/>
  <c r="BY123"/>
  <c r="AN120"/>
  <c l="1" r="CD123"/>
  <c r="AG119"/>
  <c r="AK27"/>
  <c r="AK29"/>
  <c r="AV122"/>
  <c r="BY122"/>
  <c r="AV97"/>
  <c r="AT97"/>
  <c r="AN97"/>
  <c r="AN123"/>
  <c r="AV121"/>
  <c r="BY121"/>
  <c r="AZ95"/>
  <c r="AZ94"/>
  <c r="AV94"/>
  <c r="AK32"/>
  <c r="AK38"/>
  <c l="1" r="AG125"/>
  <c r="AN122"/>
  <c r="AN121"/>
  <c r="AV95"/>
  <c r="AT95"/>
  <c r="AN95"/>
  <c r="AT94"/>
  <c r="AN94"/>
  <c r="W32"/>
  <c l="1" r="AN119"/>
  <c l="1" r="AN12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<sst xmlns="http://schemas.openxmlformats.org/spreadsheetml/2006/main">
  <si>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</si>
  <si>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</si>
  <si>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</si>
  <si>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</si>
  <si>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</si>
  <si>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{119e3b02-046e-413f-9e2a-c5e5ad9d4f03}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</si>
  <si>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</si>
  <si>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</si>
  <si>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</si>
  <si>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</si>
  <si>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</si>
  <si>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</si>
  <si>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</si>
  <si>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</si>
  <si>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222/2021/KCakt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</si>
  <si>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</si>
  <si>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</si>
  <si>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Komunitní centrum Jahodnice - rozdělení do etap .I.etapa</t>
  </si>
  <si>
    <t>KSO:</t>
  </si>
  <si>
    <t>CC-CZ:</t>
  </si>
  <si>
    <t>Místo:</t>
  </si>
  <si>
    <t>Baštýřská 67/2,19800 Praha 14</t>
  </si>
  <si>
    <t>Datum:</t>
  </si>
  <si>
    <t>14. 7. 2021</t>
  </si>
  <si>
    <t>Zadavatel:</t>
  </si>
  <si>
    <t>IČ:</t>
  </si>
  <si>
    <t>00231312</t>
  </si>
  <si>
    <t>Městská část Praha 14,Br.Venclíků 1073,Praha 14</t>
  </si>
  <si>
    <t>DIČ:</t>
  </si>
  <si>
    <t>Uchazeč:</t>
  </si>
  <si>
    <t>Vyplň údaj</t>
  </si>
  <si>
    <t>Projektant:</t>
  </si>
  <si>
    <t>24164500</t>
  </si>
  <si>
    <t>a3atelier s.r.o.,Praha 1</t>
  </si>
  <si>
    <t>True</t>
  </si>
  <si>
    <t>Zpracovatel:</t>
  </si>
  <si>
    <t>46061410</t>
  </si>
  <si>
    <t>Ing.Myšík Petr</t>
  </si>
  <si>
    <t>Poznámka:</t>
  </si>
  <si>
    <t>Náklady z rozpočtů</t>
  </si>
  <si>
    <t>Ostatní náklady ze souhrnného listu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</si>
  <si>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</si>
  <si>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</si>
  <si>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</si>
  <si>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</si>
  <si>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</si>
  <si>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</si>
  <si>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</si>
  <si>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</si>
  <si>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</si>
  <si>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</si>
  <si>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</si>
  <si>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</si>
  <si>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</si>
  <si>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</si>
  <si>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</si>
  <si>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</si>
  <si>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</si>
  <si>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</si>
  <si>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</si>
  <si>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</si>
  <si>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</si>
  <si>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</si>
  <si>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</si>
  <si>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</si>
  <si>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</si>
  <si>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</si>
  <si>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</si>
  <si>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</si>
  <si>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</si>
  <si>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</si>
  <si>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</si>
  <si>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</si>
  <si>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</si>
  <si>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</si>
  <si>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</si>
  <si>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</si>
  <si>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</si>
  <si>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</si>
  <si>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1) Náklady z rozpočtů</t>
  </si>
  <si>
    <t>D</t>
  </si>
  <si>
    <t>0</t>
  </si>
  <si>
    <t>###NOIMPORT###</t>
  </si>
  <si>
    <t>IMPORT</t>
  </si>
  <si>
    <t>{00000000-0000-0000-0000-000000000000}</t>
  </si>
  <si>
    <t>Komunitní centrum Jahodnice - rozdělení do etap - I.Etapa - opravené</t>
  </si>
  <si>
    <t>STA</t>
  </si>
  <si>
    <t>1</t>
  </si>
  <si>
    <t>{38eba8f4-96a3-4416-abb9-6d82240b491b}</t>
  </si>
  <si>
    <t>2</t>
  </si>
  <si>
    <t>222/2021/KCaktI</t>
  </si>
  <si>
    <t>I.etapa prací</t>
  </si>
  <si>
    <t>Soupis</t>
  </si>
  <si>
    <t>{49a000cd-2b63-4ae4-94a3-924d221763cc}</t>
  </si>
  <si>
    <t>222/2021/KCdd</t>
  </si>
  <si>
    <t>Komunitní centrum Jahodnice - novostavba</t>
  </si>
  <si>
    <t>3</t>
  </si>
  <si>
    <t>{657de67c-32ba-42f1-863c-423b9f0f8f6f}</t>
  </si>
  <si>
    <t>222/2021/Opr</t>
  </si>
  <si>
    <t>Oprávněné náklady</t>
  </si>
  <si>
    <t>4</t>
  </si>
  <si>
    <t>{e9ad682f-2121-4382-8706-fd9262cad033}</t>
  </si>
  <si>
    <t>/</t>
  </si>
  <si>
    <t>222/2021/KCvrn</t>
  </si>
  <si>
    <t>VRN</t>
  </si>
  <si>
    <t>5</t>
  </si>
  <si>
    <t>{ed5f7393-b5d7-41f4-98a4-0b1a4318d58a}</t>
  </si>
  <si>
    <t>222/2021/KCst</t>
  </si>
  <si>
    <t>Stavební práce</t>
  </si>
  <si>
    <t>{4ee1a638-4557-4326-853e-3ef9cf2925e6}</t>
  </si>
  <si>
    <t>222/2021/Kcep</t>
  </si>
  <si>
    <t>Profese</t>
  </si>
  <si>
    <t>{0c501f89-b0b2-4d30-ac3f-fc292ab6f222}</t>
  </si>
  <si>
    <t>222/2021/KCVod</t>
  </si>
  <si>
    <t>Domovní vodovod,zařizovací předměty</t>
  </si>
  <si>
    <t>{596062f6-b23e-4a67-bdcb-a82508ea8313}</t>
  </si>
  <si>
    <t>222/2021/KCpr</t>
  </si>
  <si>
    <t>Přípojky kanalizace a vodovodu</t>
  </si>
  <si>
    <t>{b400a7eb-f09b-4e1f-960f-64c9b56f0a12}</t>
  </si>
  <si>
    <t>222/2021/KCkan</t>
  </si>
  <si>
    <t>Domovní kanalizace</t>
  </si>
  <si>
    <t>{46eff147-ed26-4bec-ae5c-5baa85df87b2}</t>
  </si>
  <si>
    <t>222/2021/Kce</t>
  </si>
  <si>
    <t>Elektroinstalace</t>
  </si>
  <si>
    <t>{67e619c8-0579-4a26-a665-e819c4c82da4}</t>
  </si>
  <si>
    <t>222/2021/KCvzd</t>
  </si>
  <si>
    <t>Vzduchotechnika</t>
  </si>
  <si>
    <t>{9a79634b-c3c2-4c55-863b-62d828831941}</t>
  </si>
  <si>
    <t>222/2021/KCv</t>
  </si>
  <si>
    <t>Vytápění</t>
  </si>
  <si>
    <t>{5ce1cc0a-11ac-4728-b71c-5ae409dcebda}</t>
  </si>
  <si>
    <t>222/2021//KCv</t>
  </si>
  <si>
    <t>Vnitřní vybavení</t>
  </si>
  <si>
    <t>{4d23f872-8255-4144-a1ca-127b5b2d31f8}</t>
  </si>
  <si>
    <t>222/2021/KC</t>
  </si>
  <si>
    <t>Komunikace,zemní práce,úprava pozemku,ploty</t>
  </si>
  <si>
    <t>{2bfed625-5bce-405f-a373-4a5485b5c8d2}</t>
  </si>
  <si>
    <t>222/2021/N</t>
  </si>
  <si>
    <t>Neoprávněné náklady</t>
  </si>
  <si>
    <t>{03d07f61-a0f9-4193-9734-2f87fb1d16d2}</t>
  </si>
  <si>
    <t>222/2021/KCga</t>
  </si>
  <si>
    <t>Vybavení gastroprovozu</t>
  </si>
  <si>
    <t>{dc75ffeb-20b2-4b81-bad1-e021a907fd05}</t>
  </si>
  <si>
    <t>222/2021/kontr</t>
  </si>
  <si>
    <t>Doplněné,upravené konstrukce</t>
  </si>
  <si>
    <t>{cb2b1472-4bcd-431c-886f-f7cf0da80c00}</t>
  </si>
  <si>
    <t>222</t>
  </si>
  <si>
    <t>Obvodová stěna</t>
  </si>
  <si>
    <t>{80566cbc-422f-4efa-8613-0cd57f8fdad1}</t>
  </si>
  <si>
    <t>223</t>
  </si>
  <si>
    <t>Stropy a podlahy půdy</t>
  </si>
  <si>
    <t>{5c3fe5c9-8cb3-403f-9975-df7c2a5643ef}</t>
  </si>
  <si>
    <t>224</t>
  </si>
  <si>
    <t>Zastřešení nástavby nad výtahem C1b</t>
  </si>
  <si>
    <t>{af094d18-7218-4e16-b299-cc46c7923c67}</t>
  </si>
  <si>
    <t>225</t>
  </si>
  <si>
    <t>Ostatní konstrukce</t>
  </si>
  <si>
    <t>{c7d80104-bde1-44c0-af3f-ec9ac5bf2d22}</t>
  </si>
  <si>
    <t>226</t>
  </si>
  <si>
    <t>Výkopy přípojky</t>
  </si>
  <si>
    <t>{ddf59698-235f-486c-a171-20c2269d64dc}</t>
  </si>
  <si>
    <t>2) Ostatní náklady ze souhrnného listu</t>
  </si>
  <si>
    <t>Procent. zadání_x000d_
[% nákladů rozpočtu]</t>
  </si>
  <si>
    <t>Zařazení nákladů</t>
  </si>
  <si>
    <t>Ostatní náklady</t>
  </si>
  <si>
    <t>stavební čast</t>
  </si>
  <si>
    <t>OSTATNENAKLADY</t>
  </si>
  <si>
    <t>Vyplň vlastní</t>
  </si>
  <si>
    <t>OSTATNENAKLADYVLASTNE</t>
  </si>
  <si>
    <t>Celkové náklady za stavbu 1) + 2)</t>
  </si>
  <si>
    <t>KRYCÍ LIST SOUPISU PRACÍ</t>
  </si>
  <si>
    <t>Objekt:</t>
  </si>
  <si>
    <t>222/2021/KCakt - Komunitní centrum Jahodnice - rozdělení do etap - I.Etapa - opravené</t>
  </si>
  <si>
    <t>Soupis:</t>
  </si>
  <si>
    <t>222/2021/KCaktI - I.etapa prací</t>
  </si>
  <si>
    <t>Úroveň 5:</t>
  </si>
  <si>
    <t>222/2021/KCvrn - VRN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</si>
  <si>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www.podminky.urs.cz.</t>
  </si>
  <si>
    <t>Náklady z rozpočtu</t>
  </si>
  <si>
    <t>REKAPITULACE ČLENĚNÍ SOUPISU PRACÍ</t>
  </si>
  <si>
    <t>Kód dílu - Popis</t>
  </si>
  <si>
    <t>Cena celkem [CZK]</t>
  </si>
  <si>
    <t>1) Náklady ze soupisu prací</t>
  </si>
  <si>
    <t>-1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</si>
  <si>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</si>
  <si>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</si>
  <si>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</si>
  <si>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</si>
  <si>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VRN8 - Přesun stavebních kapacit</t>
  </si>
  <si>
    <t>2) Ostatní náklady</t>
  </si>
  <si>
    <t>Zařízení staveniště</t>
  </si>
  <si>
    <t>Projektové práce</t>
  </si>
  <si>
    <t>Územní vlivy</t>
  </si>
  <si>
    <t>Provozní vlivy</t>
  </si>
  <si>
    <t>Jiné VRN</t>
  </si>
  <si>
    <t>Kompletační činnost</t>
  </si>
  <si>
    <t>KOMPLETACNA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</si>
  <si>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</si>
  <si>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</si>
  <si>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</si>
  <si>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</si>
  <si>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</si>
  <si>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</si>
  <si>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</si>
  <si>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</si>
  <si>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</si>
  <si>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</si>
  <si>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</si>
  <si>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</si>
  <si>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</si>
  <si>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Vedlejší rozpočtové náklady</t>
  </si>
  <si>
    <t>ROZPOCET</t>
  </si>
  <si>
    <t>VRN1</t>
  </si>
  <si>
    <t>Průzkumné, geodetické a projektové práce</t>
  </si>
  <si>
    <t>K</t>
  </si>
  <si>
    <t>011434000</t>
  </si>
  <si>
    <t>Měření (monitoring) hlukové hladiny</t>
  </si>
  <si>
    <t>kpl</t>
  </si>
  <si>
    <t>1024</t>
  </si>
  <si>
    <t>-1955557786</t>
  </si>
  <si>
    <t>011464000</t>
  </si>
  <si>
    <t xml:space="preserve">Měření (monitoring) úrovně osvětlení </t>
  </si>
  <si>
    <t>-8451293</t>
  </si>
  <si>
    <t>013194000</t>
  </si>
  <si>
    <t>Ostatní záměry a studie - měření doby dozvuku</t>
  </si>
  <si>
    <t>-242418731</t>
  </si>
  <si>
    <t>013254000</t>
  </si>
  <si>
    <t>Dokumentace skutečného provedení stavby</t>
  </si>
  <si>
    <t>1414826339</t>
  </si>
  <si>
    <t>VRN3</t>
  </si>
  <si>
    <t>030001000</t>
  </si>
  <si>
    <t>587413690</t>
  </si>
  <si>
    <t>6</t>
  </si>
  <si>
    <t>032103000</t>
  </si>
  <si>
    <t>Náklady na stavební buňky</t>
  </si>
  <si>
    <t>99906609</t>
  </si>
  <si>
    <t>VV</t>
  </si>
  <si>
    <t xml:space="preserve">3x obytná buňka </t>
  </si>
  <si>
    <t>1x obytná buňka s WC AB6/WC+fekální tank+schůdky</t>
  </si>
  <si>
    <t>1x sanitární buňka s oddělenými WC pro muže a ženy TK3+fekální tank+schůdky</t>
  </si>
  <si>
    <t>cca 2 měsíce</t>
  </si>
  <si>
    <t>roznášecí rošt pod buňky</t>
  </si>
  <si>
    <t>servis(úklid,doprava,odvoz náplní)</t>
  </si>
  <si>
    <t>7</t>
  </si>
  <si>
    <t>034203000</t>
  </si>
  <si>
    <t>Oplocení staveniště</t>
  </si>
  <si>
    <t>-934730605</t>
  </si>
  <si>
    <t>8</t>
  </si>
  <si>
    <t>039103000</t>
  </si>
  <si>
    <t>Rozebrání, bourání a odvoz zařízení staveniště</t>
  </si>
  <si>
    <t>1630394451</t>
  </si>
  <si>
    <t>VRN4</t>
  </si>
  <si>
    <t>Inženýrská činnost</t>
  </si>
  <si>
    <t>9</t>
  </si>
  <si>
    <t>042103000</t>
  </si>
  <si>
    <t>Průkaz energetické náročnosti budovy</t>
  </si>
  <si>
    <t>-613592158</t>
  </si>
  <si>
    <t>10</t>
  </si>
  <si>
    <t>042903000</t>
  </si>
  <si>
    <t>Ostatní posudky</t>
  </si>
  <si>
    <t>1156076035</t>
  </si>
  <si>
    <t>VRN8</t>
  </si>
  <si>
    <t>Přesun stavebních kapacit</t>
  </si>
  <si>
    <t>11</t>
  </si>
  <si>
    <t>080001000</t>
  </si>
  <si>
    <t>Další náklady na pracovníky</t>
  </si>
  <si>
    <t>1861735744</t>
  </si>
  <si>
    <t>atik1</t>
  </si>
  <si>
    <t>atiky sálu a vstupu</t>
  </si>
  <si>
    <t>m2</t>
  </si>
  <si>
    <t>65,11</t>
  </si>
  <si>
    <t>bed1</t>
  </si>
  <si>
    <t>bednění desky</t>
  </si>
  <si>
    <t>48,064</t>
  </si>
  <si>
    <t>bed2</t>
  </si>
  <si>
    <t>bednění pasů</t>
  </si>
  <si>
    <t>29,2</t>
  </si>
  <si>
    <t>bed3</t>
  </si>
  <si>
    <t>bednění základové zdi</t>
  </si>
  <si>
    <t>616,02</t>
  </si>
  <si>
    <t>bed4</t>
  </si>
  <si>
    <t>bednění výtahu</t>
  </si>
  <si>
    <t>451,7</t>
  </si>
  <si>
    <t>bed6</t>
  </si>
  <si>
    <t>bednění věnců</t>
  </si>
  <si>
    <t>231,798</t>
  </si>
  <si>
    <t>bed7</t>
  </si>
  <si>
    <t>bednění průvlaků</t>
  </si>
  <si>
    <t>36,135</t>
  </si>
  <si>
    <t>bed8</t>
  </si>
  <si>
    <t>bednění nosíků tyčové</t>
  </si>
  <si>
    <t>21,795</t>
  </si>
  <si>
    <t>fastěrk</t>
  </si>
  <si>
    <t>fasáda betonová stěrka</t>
  </si>
  <si>
    <t>49,625</t>
  </si>
  <si>
    <t>Izp1</t>
  </si>
  <si>
    <t>Izolace desky KC</t>
  </si>
  <si>
    <t>331,969</t>
  </si>
  <si>
    <t>Izp2</t>
  </si>
  <si>
    <t>izolace desky sál</t>
  </si>
  <si>
    <t>98,808</t>
  </si>
  <si>
    <t>222/2021/KCst - Stavební práce</t>
  </si>
  <si>
    <t>Izs1</t>
  </si>
  <si>
    <t>Hydroizolace svislá</t>
  </si>
  <si>
    <t>488,177</t>
  </si>
  <si>
    <t>kontr1</t>
  </si>
  <si>
    <t>kontralatě</t>
  </si>
  <si>
    <t>m</t>
  </si>
  <si>
    <t>290</t>
  </si>
  <si>
    <t>le1</t>
  </si>
  <si>
    <t>lešení</t>
  </si>
  <si>
    <t>961</t>
  </si>
  <si>
    <t>Obkl1</t>
  </si>
  <si>
    <t>obkladačky</t>
  </si>
  <si>
    <t>302,2</t>
  </si>
  <si>
    <t>obr1</t>
  </si>
  <si>
    <t>obroušení betonu</t>
  </si>
  <si>
    <t>1103,855</t>
  </si>
  <si>
    <t>om1</t>
  </si>
  <si>
    <t>omítky</t>
  </si>
  <si>
    <t>1931,597</t>
  </si>
  <si>
    <t>ost1</t>
  </si>
  <si>
    <t>ostění oken</t>
  </si>
  <si>
    <t>144,94</t>
  </si>
  <si>
    <t>Př1</t>
  </si>
  <si>
    <t>příčky nosné 250</t>
  </si>
  <si>
    <t>422,399</t>
  </si>
  <si>
    <t>Př2</t>
  </si>
  <si>
    <t>příčky vnitřní</t>
  </si>
  <si>
    <t>188,63</t>
  </si>
  <si>
    <t>řez1</t>
  </si>
  <si>
    <t>trámy</t>
  </si>
  <si>
    <t>m3</t>
  </si>
  <si>
    <t>9,77</t>
  </si>
  <si>
    <t>řez2</t>
  </si>
  <si>
    <t>latě</t>
  </si>
  <si>
    <t>4,172</t>
  </si>
  <si>
    <t>řez3</t>
  </si>
  <si>
    <t>0,87</t>
  </si>
  <si>
    <t>sadr1</t>
  </si>
  <si>
    <t>stropy impr</t>
  </si>
  <si>
    <t>-51,74</t>
  </si>
  <si>
    <t>sadr2</t>
  </si>
  <si>
    <t>stropy bílé</t>
  </si>
  <si>
    <t>591,72</t>
  </si>
  <si>
    <t>sdkš1</t>
  </si>
  <si>
    <t>stěna šachtová</t>
  </si>
  <si>
    <t>48,315</t>
  </si>
  <si>
    <t>stenb2</t>
  </si>
  <si>
    <t>skládaná stěna b2</t>
  </si>
  <si>
    <t>265,911</t>
  </si>
  <si>
    <t>stob1</t>
  </si>
  <si>
    <t>obvododvé stěny KC</t>
  </si>
  <si>
    <t>227,773</t>
  </si>
  <si>
    <t>stob2</t>
  </si>
  <si>
    <t>stěny obvodové sál</t>
  </si>
  <si>
    <t>102,51</t>
  </si>
  <si>
    <t>stob3</t>
  </si>
  <si>
    <t>přístavek a vstup do přízemí</t>
  </si>
  <si>
    <t>93,233</t>
  </si>
  <si>
    <t>Str1</t>
  </si>
  <si>
    <t>Stropy betonové</t>
  </si>
  <si>
    <t>199,889</t>
  </si>
  <si>
    <t>stř5</t>
  </si>
  <si>
    <t>plocha střechy</t>
  </si>
  <si>
    <t>358,603</t>
  </si>
  <si>
    <t>sts1</t>
  </si>
  <si>
    <t>střecha sál</t>
  </si>
  <si>
    <t>118,065</t>
  </si>
  <si>
    <t>ti1</t>
  </si>
  <si>
    <t>tepelná izolace stěn suterénu a stěny střechy</t>
  </si>
  <si>
    <t>314,81</t>
  </si>
  <si>
    <t>ti2</t>
  </si>
  <si>
    <t>stěna střechy</t>
  </si>
  <si>
    <t>22,344</t>
  </si>
  <si>
    <t>vsak1</t>
  </si>
  <si>
    <t>vsakování</t>
  </si>
  <si>
    <t>233,34</t>
  </si>
  <si>
    <t>vsak2</t>
  </si>
  <si>
    <t>geoška vsakování</t>
  </si>
  <si>
    <t>527,01</t>
  </si>
  <si>
    <t>Vyk1</t>
  </si>
  <si>
    <t>vykopaná jáma</t>
  </si>
  <si>
    <t>2466,417</t>
  </si>
  <si>
    <t>zápbed1</t>
  </si>
  <si>
    <t>záporové bednění</t>
  </si>
  <si>
    <t>30,4</t>
  </si>
  <si>
    <t>zaz1</t>
  </si>
  <si>
    <t>základová zeď 300</t>
  </si>
  <si>
    <t>92,403</t>
  </si>
  <si>
    <t>bedstup</t>
  </si>
  <si>
    <t>bednění stupňů schodišť</t>
  </si>
  <si>
    <t>17,912</t>
  </si>
  <si>
    <t>bedpodra</t>
  </si>
  <si>
    <t>bednění ramp schodišť a podest</t>
  </si>
  <si>
    <t>32,04</t>
  </si>
  <si>
    <t>podhskl</t>
  </si>
  <si>
    <t>podhled skládaný</t>
  </si>
  <si>
    <t>73,835</t>
  </si>
  <si>
    <t>HSV - Práce a dodávky HSV</t>
  </si>
  <si>
    <t xml:space="preserve">    1 - Zemní práce</t>
  </si>
  <si>
    <t xml:space="preserve">    2 - Zakládání</t>
  </si>
  <si>
    <t xml:space="preserve">    212 - Trativody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</si>
  <si>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</si>
  <si>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</si>
  <si>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</si>
  <si>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  61 - Úprava povrchů vnitřních</t>
  </si>
  <si>
    <t xml:space="preserve">      62 - Úprava povrchů vnějších</t>
  </si>
  <si>
    <t xml:space="preserve">    9 - Ostatní konstrukce a práce, bourání</t>
  </si>
  <si>
    <t xml:space="preserve">    998 - Přesun hmot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</si>
  <si>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</si>
  <si>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</si>
  <si>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</si>
  <si>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</si>
  <si>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721 - Zdravotechnika - vnitřní kanalizace</t>
  </si>
  <si>
    <t xml:space="preserve">    727 - Zdravotechnika - požární ochrana</t>
  </si>
  <si>
    <t xml:space="preserve">    742 - Elektroinstalace - slaboproud</t>
  </si>
  <si>
    <t xml:space="preserve">    762 - Konstrukce tesařské</t>
  </si>
  <si>
    <t xml:space="preserve">    763 - Konstrukce suché výstavby</t>
  </si>
  <si>
    <t xml:space="preserve">    765 - Krytina skládaná</t>
  </si>
  <si>
    <t xml:space="preserve">    767 - Konstrukce zámečnické</t>
  </si>
  <si>
    <t>OST - Ostatní</t>
  </si>
  <si>
    <t>HSV</t>
  </si>
  <si>
    <t>Práce a dodávky HSV</t>
  </si>
  <si>
    <t>Zemní práce</t>
  </si>
  <si>
    <t>131201103</t>
  </si>
  <si>
    <t>Hloubení jam nezapažených v hornině tř. 3 objemu do 5000 m3</t>
  </si>
  <si>
    <t>224993673</t>
  </si>
  <si>
    <t>Výkop KC</t>
  </si>
  <si>
    <t>3,9*(12,45+2)*(25,7+2)</t>
  </si>
  <si>
    <t>3,9*(4*11)</t>
  </si>
  <si>
    <t>3,9*3*1,5*2</t>
  </si>
  <si>
    <t>3,9*(8,45+2)*(12,15+2)</t>
  </si>
  <si>
    <t>1,5*(3*3+3*3)</t>
  </si>
  <si>
    <t>15*4*1,5</t>
  </si>
  <si>
    <t>Součet</t>
  </si>
  <si>
    <t>131201109</t>
  </si>
  <si>
    <t>Příplatek za lepivost u hloubení jam nezapažených v hornině tř. 3</t>
  </si>
  <si>
    <t>-109065113</t>
  </si>
  <si>
    <t>151712111</t>
  </si>
  <si>
    <t>Převázka ocelová zdvojená pro kotvení záporového pažení</t>
  </si>
  <si>
    <t>832663718</t>
  </si>
  <si>
    <t>13,2+10+7,2</t>
  </si>
  <si>
    <t>151712121</t>
  </si>
  <si>
    <t>Odstranění ocelové převázky zdvojené pro kotvení záporového pažení</t>
  </si>
  <si>
    <t>-1850197524</t>
  </si>
  <si>
    <t>162301101</t>
  </si>
  <si>
    <t>Vodorovné přemístění do 500 m výkopku/sypaniny z horniny tř. 1 až 4</t>
  </si>
  <si>
    <t>-295009714</t>
  </si>
  <si>
    <t>(Vyk1)*1,2</t>
  </si>
  <si>
    <t>251</t>
  </si>
  <si>
    <t>171251201</t>
  </si>
  <si>
    <t>Uložení sypaniny na skládky nebo meziskládky</t>
  </si>
  <si>
    <t>-1800975263</t>
  </si>
  <si>
    <t>meziskládka</t>
  </si>
  <si>
    <t>Vyk1*1,2</t>
  </si>
  <si>
    <t>175101201</t>
  </si>
  <si>
    <t>Obsypání objektu nad přilehlým původním terénem sypaninou bez prohození, uloženou do 3 m</t>
  </si>
  <si>
    <t>1398355492</t>
  </si>
  <si>
    <t>Použití vlastníupravené zeminy</t>
  </si>
  <si>
    <t>Obs1</t>
  </si>
  <si>
    <t>(25,41*2+12,46*2+1,955*2+13*2+10,45*2)*3,4*1</t>
  </si>
  <si>
    <t>Zakládání</t>
  </si>
  <si>
    <t>215901101</t>
  </si>
  <si>
    <t>Zhutnění podloží z hornin soudržných do 92% PS nebo nesoudržných sypkých I(d) do 0,8</t>
  </si>
  <si>
    <t>121096292</t>
  </si>
  <si>
    <t>14,46*27,5+8*1,95</t>
  </si>
  <si>
    <t>14+9,93</t>
  </si>
  <si>
    <t>271572211</t>
  </si>
  <si>
    <t>Podsyp pod základové konstrukce se zhutněním z netříděného štěrkopísku</t>
  </si>
  <si>
    <t>-1295072747</t>
  </si>
  <si>
    <t>podlaha KC</t>
  </si>
  <si>
    <t>1,95*8*0,15</t>
  </si>
  <si>
    <t>25,5*12,46*0,15</t>
  </si>
  <si>
    <t>Podlaha sál</t>
  </si>
  <si>
    <t>(12)*(8,4)*0,2</t>
  </si>
  <si>
    <t>272313711</t>
  </si>
  <si>
    <t>Základové klenby z betonu tř. C 12/15 - podkladová deska</t>
  </si>
  <si>
    <t>-2142584132</t>
  </si>
  <si>
    <t>Základová deska podkladní</t>
  </si>
  <si>
    <t>0,1*(25,41*12,46+8,45*12+1,95*8+8,45*0,5+0,2*3*8)</t>
  </si>
  <si>
    <t>273321511</t>
  </si>
  <si>
    <t>Základové desky ze ŽB bez zvýšených nároků na prostředí tř. C 25/30 XC 2</t>
  </si>
  <si>
    <t>-210931305</t>
  </si>
  <si>
    <t>KC</t>
  </si>
  <si>
    <t>25,5*12,46*0,4+8*1,92*0,4</t>
  </si>
  <si>
    <t>0,25*0,4*(2,1*2+2,2*2+2,05*4)</t>
  </si>
  <si>
    <t>0,4*(1,95*8)</t>
  </si>
  <si>
    <t>Sál</t>
  </si>
  <si>
    <t>12*8,45*0,4</t>
  </si>
  <si>
    <t>12</t>
  </si>
  <si>
    <t>273351215</t>
  </si>
  <si>
    <t>Zřízení bednění stěn základových desek</t>
  </si>
  <si>
    <t>-735358833</t>
  </si>
  <si>
    <t>bednění odtoku kanalizace 1,pp</t>
  </si>
  <si>
    <t>0,5*(2,1*2+1*2)</t>
  </si>
  <si>
    <t>bednění desek</t>
  </si>
  <si>
    <t>0,4*(25,5*2+12,46*2+1,92*2)+0,4*(12,1*2+8,45)</t>
  </si>
  <si>
    <t>13</t>
  </si>
  <si>
    <t>273351216</t>
  </si>
  <si>
    <t>Odstranění bednění stěn základových desek</t>
  </si>
  <si>
    <t>1964616088</t>
  </si>
  <si>
    <t>14</t>
  </si>
  <si>
    <t>273361821</t>
  </si>
  <si>
    <t>Výztuž základových desek betonářskou ocelí 10 505 (R)</t>
  </si>
  <si>
    <t>t</t>
  </si>
  <si>
    <t>-1723328820</t>
  </si>
  <si>
    <t>Základová deska</t>
  </si>
  <si>
    <t>16,804</t>
  </si>
  <si>
    <t>Mezisoučet</t>
  </si>
  <si>
    <t>čerpací jímka,prohlubeň výtahové šachty</t>
  </si>
  <si>
    <t>1,926</t>
  </si>
  <si>
    <t>274313811</t>
  </si>
  <si>
    <t>Základové pásy z betonu tř. C 25/30 XC 2</t>
  </si>
  <si>
    <t>-2013176766</t>
  </si>
  <si>
    <t>základ pod schodiště</t>
  </si>
  <si>
    <t>0,5*0,75*(3,375*2+3,75)</t>
  </si>
  <si>
    <t>1,2*0,5*0,8</t>
  </si>
  <si>
    <t>1,2*0,5*0,5</t>
  </si>
  <si>
    <t>základ pod angl dvorky</t>
  </si>
  <si>
    <t>((2,5+1,25*2)*0,6*0,8)</t>
  </si>
  <si>
    <t>základový pás opěrné zdi</t>
  </si>
  <si>
    <t>10,4</t>
  </si>
  <si>
    <t>pergola</t>
  </si>
  <si>
    <t>7,8</t>
  </si>
  <si>
    <t>terasa</t>
  </si>
  <si>
    <t>16</t>
  </si>
  <si>
    <t>274351215</t>
  </si>
  <si>
    <t>Zřízení bednění stěn základových pasů</t>
  </si>
  <si>
    <t>-1900642229</t>
  </si>
  <si>
    <t>0,8*(9*2+1,75*2+2,5*4+1,25*4)</t>
  </si>
  <si>
    <t>17</t>
  </si>
  <si>
    <t>274351216</t>
  </si>
  <si>
    <t>Odstranění bednění stěn základových pasů</t>
  </si>
  <si>
    <t>954328906</t>
  </si>
  <si>
    <t>18</t>
  </si>
  <si>
    <t>274361821</t>
  </si>
  <si>
    <t>Výztuž základových pásů betonářskou ocelí 10 505 (R)</t>
  </si>
  <si>
    <t>-256673637</t>
  </si>
  <si>
    <t>základ opěrné zdi</t>
  </si>
  <si>
    <t>0,864</t>
  </si>
  <si>
    <t>pasy angl.dvorků,základ pod schody</t>
  </si>
  <si>
    <t>(9+1,75+2,5*2+1,25*2)*0,025</t>
  </si>
  <si>
    <t>1,195</t>
  </si>
  <si>
    <t>0,096</t>
  </si>
  <si>
    <t>19</t>
  </si>
  <si>
    <t>279113155</t>
  </si>
  <si>
    <t>Základová zeď tl do 400 mm z tvárnic ztraceného bednění včetně výplně z betonu tř. C 25/30 XC 2</t>
  </si>
  <si>
    <t>1458925653</t>
  </si>
  <si>
    <t>opěrná stěna vedle schodů do suterénu</t>
  </si>
  <si>
    <t>2*(13,2+10+7,2)</t>
  </si>
  <si>
    <t>20</t>
  </si>
  <si>
    <t>279321347</t>
  </si>
  <si>
    <t xml:space="preserve">Základová zeď ze ŽB tř. C 25/30 XC 2  bez výztuže</t>
  </si>
  <si>
    <t>-129784357</t>
  </si>
  <si>
    <t>zeď suterén</t>
  </si>
  <si>
    <t>0,300*(12,16*2+25,11*2+12,1*2+8,4+1,6*2)*3,1</t>
  </si>
  <si>
    <t>šachty</t>
  </si>
  <si>
    <t>0,3*1,5*(2*4+2,2*2+2,4*2)</t>
  </si>
  <si>
    <t xml:space="preserve">odpočet </t>
  </si>
  <si>
    <t>-0,3*(8,4*2)*3,1</t>
  </si>
  <si>
    <t>odpočet okna</t>
  </si>
  <si>
    <t>-0,3*(2*1,2+1,92*1,16)</t>
  </si>
  <si>
    <t>-1,455*2,155*0,3</t>
  </si>
  <si>
    <t>279351105</t>
  </si>
  <si>
    <t>Zřízení bednění základových zdí oboustranné</t>
  </si>
  <si>
    <t>-2002651757</t>
  </si>
  <si>
    <t>zaz1/0,3*2</t>
  </si>
  <si>
    <t>22</t>
  </si>
  <si>
    <t>279351106</t>
  </si>
  <si>
    <t>Odstranění bednění základových zdí oboustranné</t>
  </si>
  <si>
    <t>1132788948</t>
  </si>
  <si>
    <t>23</t>
  </si>
  <si>
    <t>279361821</t>
  </si>
  <si>
    <t>Výztuž základových zdí nosných betonářskou ocelí 10 505</t>
  </si>
  <si>
    <t>853612203</t>
  </si>
  <si>
    <t>zaz1*0,0941</t>
  </si>
  <si>
    <t>212</t>
  </si>
  <si>
    <t>Trativody</t>
  </si>
  <si>
    <t>24</t>
  </si>
  <si>
    <t>211971121</t>
  </si>
  <si>
    <t>Zřízení opláštění žeber nebo trativodů geotextilií v rýze nebo zářezu sklonu přes 1:2 š do 2,5 m</t>
  </si>
  <si>
    <t>-2114262171</t>
  </si>
  <si>
    <t>vsakovací jáma</t>
  </si>
  <si>
    <t>15*2*1,5+4*2*1,5+15*4*2</t>
  </si>
  <si>
    <t>vsak1*1,5</t>
  </si>
  <si>
    <t>25</t>
  </si>
  <si>
    <t>M</t>
  </si>
  <si>
    <t>693111460</t>
  </si>
  <si>
    <t xml:space="preserve">textilie  63 63/30 300 g/m2 do š 8,8 m</t>
  </si>
  <si>
    <t>-737234887</t>
  </si>
  <si>
    <t>26</t>
  </si>
  <si>
    <t>212752213</t>
  </si>
  <si>
    <t>Trativod z drenážních trubek plastových flexibilních D do 160 mm včetně lože otevřený výkop</t>
  </si>
  <si>
    <t>678202234</t>
  </si>
  <si>
    <t>šachty jsou součástí domovního vodovodu</t>
  </si>
  <si>
    <t>opěrné zdi</t>
  </si>
  <si>
    <t>6,3+2,3+6,3+10,62+15</t>
  </si>
  <si>
    <t>květníky</t>
  </si>
  <si>
    <t>10+9,35+7,14+3,58+1+4,75+3,3+10+8</t>
  </si>
  <si>
    <t>Objekt KC</t>
  </si>
  <si>
    <t>13*2+26*2+13*2+26+1,6*2+1,25*2</t>
  </si>
  <si>
    <t>27</t>
  </si>
  <si>
    <t>212752311</t>
  </si>
  <si>
    <t>Trativod z drenážních trubek plastových tuhých DN 100 mm včetně lože otevřený výkop</t>
  </si>
  <si>
    <t>-1820048609</t>
  </si>
  <si>
    <t>Přeložení tlakové kanalizace</t>
  </si>
  <si>
    <t>Vododvodní přípojka</t>
  </si>
  <si>
    <t>28</t>
  </si>
  <si>
    <t>212752313</t>
  </si>
  <si>
    <t>Trativod z drenážních trubek plastových tuhých DN 200 mm včetně lože otevřený výkop</t>
  </si>
  <si>
    <t>-1218989064</t>
  </si>
  <si>
    <t>Kanalizační přípojka</t>
  </si>
  <si>
    <t>4,5</t>
  </si>
  <si>
    <t>29</t>
  </si>
  <si>
    <t>451573111</t>
  </si>
  <si>
    <t>Lože pod potrubí otevřený výkop ze štěrkopísku</t>
  </si>
  <si>
    <t>1422908609</t>
  </si>
  <si>
    <t>vsak1*0,5*0,3</t>
  </si>
  <si>
    <t>30</t>
  </si>
  <si>
    <t>452311141</t>
  </si>
  <si>
    <t xml:space="preserve">Podkladní desky z betonu prostého tř. C 16/20 otevřený výkop </t>
  </si>
  <si>
    <t>-1802013675</t>
  </si>
  <si>
    <t>vsak1*0,1*0,3</t>
  </si>
  <si>
    <t>Svislé a kompletní konstrukce</t>
  </si>
  <si>
    <t>31</t>
  </si>
  <si>
    <t>311238113</t>
  </si>
  <si>
    <t xml:space="preserve">Zdivo nosné jednovrstvé z cihel děrovaných vnitřní  klasické, spojené na pero a drážku na maltu MVC, pevnost cihel P10, tl. zdiva 200 mm</t>
  </si>
  <si>
    <t>1295264557</t>
  </si>
  <si>
    <t>vyzdívka atik sál</t>
  </si>
  <si>
    <t>atik2</t>
  </si>
  <si>
    <t>(12*2+7,85)*0,5+10,48</t>
  </si>
  <si>
    <t>32</t>
  </si>
  <si>
    <t>311238116</t>
  </si>
  <si>
    <t>Zdivo nosné vnějších obvodových zdí z cihelných bloků děrovaných tl 300 mm pevnosti P 15 na MVC</t>
  </si>
  <si>
    <t>-1011768418</t>
  </si>
  <si>
    <t>I.PP</t>
  </si>
  <si>
    <t>2,825*(8,4*2)</t>
  </si>
  <si>
    <t>I.NP</t>
  </si>
  <si>
    <t>3,425*(12,62*2+6,36+0,25+13,365+25,57-0,6+8,8+1,6*2)</t>
  </si>
  <si>
    <t>Odstranění LOP u hlavního vstupu; nové vstupní dveře</t>
  </si>
  <si>
    <t>3,19</t>
  </si>
  <si>
    <t>Okna</t>
  </si>
  <si>
    <t>-(3*3,15+4*3,15+1,5*2,2+1*2,1+1*2,6+7*3,465+6,45*3,465+2,25*3,425+2,2*1,6+1,6*2,8)</t>
  </si>
  <si>
    <t>-(1,5*0,8*10)</t>
  </si>
  <si>
    <t>(5,1)*(8,4+12*2)</t>
  </si>
  <si>
    <t>-(7,38*4,25)*2</t>
  </si>
  <si>
    <t>33</t>
  </si>
  <si>
    <t>311238132</t>
  </si>
  <si>
    <t xml:space="preserve">Zdivo nosné jednovrstvé z cihel děrovaných vnitřní  zvukově izolační spojené na pero a drážku tl. zdiva 250 mm, pevnost cihel P10, P15 na maltu MC</t>
  </si>
  <si>
    <t>303084283</t>
  </si>
  <si>
    <t>schody vnější</t>
  </si>
  <si>
    <t>2,62*(10+1,2)</t>
  </si>
  <si>
    <t>angl dvorky</t>
  </si>
  <si>
    <t>2,28*(2,5+1,25)</t>
  </si>
  <si>
    <t>1,5*(2,5+1,25)</t>
  </si>
  <si>
    <t>1*2,5*2</t>
  </si>
  <si>
    <t>3*(10,7*2+8,4*2+3,8*2)</t>
  </si>
  <si>
    <t>-(1,5*2,2*2+1,3*2,2+0,9*2,2+0,8*2,2*3)</t>
  </si>
  <si>
    <t>3,75*(11,47*2+5,41*3)</t>
  </si>
  <si>
    <t>-(0,8*2,2*4+0,7*2,2*5)</t>
  </si>
  <si>
    <t>II.NP</t>
  </si>
  <si>
    <t>2,7*(11,47*2+5,41*2)</t>
  </si>
  <si>
    <t>-(1,3*2,2+0,8*2,2*4)</t>
  </si>
  <si>
    <t>III.NP</t>
  </si>
  <si>
    <t>7,6*5,7/2+7,6*5,7/2</t>
  </si>
  <si>
    <t>-(0,8*2,2*2)</t>
  </si>
  <si>
    <t>34</t>
  </si>
  <si>
    <t>311321411</t>
  </si>
  <si>
    <t>Nosná zeď ze ŽB tř. C 25/30 bez výztuže</t>
  </si>
  <si>
    <t>-1010604735</t>
  </si>
  <si>
    <t>zeď výtahové šachty</t>
  </si>
  <si>
    <t>(5,9*2+4,7)*(7+3,15+0,15+4,65)*0,2</t>
  </si>
  <si>
    <t>-0,2*(0,8*2+1,75*2,2*4+0,8*2)</t>
  </si>
  <si>
    <t>35</t>
  </si>
  <si>
    <t>311351101</t>
  </si>
  <si>
    <t>Zřízení jednostranného bednění zdí nosných</t>
  </si>
  <si>
    <t>1274815766</t>
  </si>
  <si>
    <t>36</t>
  </si>
  <si>
    <t>311351105</t>
  </si>
  <si>
    <t>Zřízení oboustranného bednění zdí nosných</t>
  </si>
  <si>
    <t>1779993716</t>
  </si>
  <si>
    <t>45,17/0,2*2</t>
  </si>
  <si>
    <t>37</t>
  </si>
  <si>
    <t>311351106</t>
  </si>
  <si>
    <t>Odstranění oboustranného bednění zdí nosných</t>
  </si>
  <si>
    <t>2089836908</t>
  </si>
  <si>
    <t>38</t>
  </si>
  <si>
    <t>311361821</t>
  </si>
  <si>
    <t>Výztuž nosných zdí betonářskou ocelí 10 505</t>
  </si>
  <si>
    <t>-1196727927</t>
  </si>
  <si>
    <t>45,15*0,07</t>
  </si>
  <si>
    <t>39</t>
  </si>
  <si>
    <t>317168122</t>
  </si>
  <si>
    <t>Překlad keramický plochý š 14,5 cm dl 125 cm</t>
  </si>
  <si>
    <t>kus</t>
  </si>
  <si>
    <t>-64382065</t>
  </si>
  <si>
    <t>6+12</t>
  </si>
  <si>
    <t>40</t>
  </si>
  <si>
    <t>317168124</t>
  </si>
  <si>
    <t>Překlad keramický plochý š 14,5 cm dl 175 cm</t>
  </si>
  <si>
    <t>-1577599614</t>
  </si>
  <si>
    <t>41</t>
  </si>
  <si>
    <t>317168125</t>
  </si>
  <si>
    <t>Překlad keramický plochý š 14,5 cm dl 200 cm</t>
  </si>
  <si>
    <t>-2072004081</t>
  </si>
  <si>
    <t>42</t>
  </si>
  <si>
    <t>330321410</t>
  </si>
  <si>
    <t>Sloupy nebo pilíře ze ŽB tř. C 25/30 bez výztuže</t>
  </si>
  <si>
    <t>1746806845</t>
  </si>
  <si>
    <t>5,1*0,2*0,2*5</t>
  </si>
  <si>
    <t>43</t>
  </si>
  <si>
    <t>332361821</t>
  </si>
  <si>
    <t>Výztuž sloupů oblých betonářskou ocelí 10 505</t>
  </si>
  <si>
    <t>1052291910</t>
  </si>
  <si>
    <t>18*0,001</t>
  </si>
  <si>
    <t>44</t>
  </si>
  <si>
    <t>342248342</t>
  </si>
  <si>
    <t xml:space="preserve">Příčky jednoduché z cihel děrovaných spojených na pero a drážku  broušených, lepených tenkovrstvou maltou, pevnost cihel P10, tl. příčky 140 mm</t>
  </si>
  <si>
    <t>-268371950</t>
  </si>
  <si>
    <t>2,9*(5,35*2+3,8+4+0,25+4,5+0,25+2+3,85*2+2,85+2,95+2+6)</t>
  </si>
  <si>
    <t>-(1,3*2,2*2+0,7*2,2+0,7*2,2+0,8*2,2*2+0,9*2,2)</t>
  </si>
  <si>
    <t>3,8*(5,35+9+3,5+2)</t>
  </si>
  <si>
    <t>-0,8*2,2*(5)</t>
  </si>
  <si>
    <t>Vodorovné konstrukce</t>
  </si>
  <si>
    <t>45</t>
  </si>
  <si>
    <t>411121125</t>
  </si>
  <si>
    <t>Montáž prefabrikovaných ŽB stropů ze stropních panelů š 1200 mm dl do 7000 mm</t>
  </si>
  <si>
    <t>-1513652030</t>
  </si>
  <si>
    <t>46</t>
  </si>
  <si>
    <t>593420930Vl</t>
  </si>
  <si>
    <t>panel stropní předpjatý dutinový PPD dílce tl.265</t>
  </si>
  <si>
    <t>-339598283</t>
  </si>
  <si>
    <t>47</t>
  </si>
  <si>
    <t>411321414</t>
  </si>
  <si>
    <t>Stropy deskové ze ŽB tř. C 25/30</t>
  </si>
  <si>
    <t>-1449378575</t>
  </si>
  <si>
    <t>12,46*25,41*0,25</t>
  </si>
  <si>
    <t>1,95*8,85*0,25</t>
  </si>
  <si>
    <t>12,46*24,41*0,25</t>
  </si>
  <si>
    <t>12,46*(25,41-5,4-0,4-6,15-0,4)*0,25</t>
  </si>
  <si>
    <t>beton okolo světlíků</t>
  </si>
  <si>
    <t>0,25*1,5*1,5*2</t>
  </si>
  <si>
    <t>odpočet šachty a schodíště</t>
  </si>
  <si>
    <t>-1,5*1,5*0,25*2</t>
  </si>
  <si>
    <t>-1,2*(3,38+4,3-1,2*1,4)*2*0,25</t>
  </si>
  <si>
    <t>-1,2*3,368*0,25</t>
  </si>
  <si>
    <t>48</t>
  </si>
  <si>
    <t>411351101</t>
  </si>
  <si>
    <t>Zřízení bednění stropů deskových</t>
  </si>
  <si>
    <t>580799373</t>
  </si>
  <si>
    <t>str1/0,25</t>
  </si>
  <si>
    <t>49</t>
  </si>
  <si>
    <t>411351102</t>
  </si>
  <si>
    <t>Odstranění bednění stropů deskových</t>
  </si>
  <si>
    <t>-1211358409</t>
  </si>
  <si>
    <t>50</t>
  </si>
  <si>
    <t>411361821</t>
  </si>
  <si>
    <t>Výztuž stropů betonářskou ocelí 10 505,sítí KARI dle výpisu</t>
  </si>
  <si>
    <t>502261558</t>
  </si>
  <si>
    <t>8,182+10,783+1,911</t>
  </si>
  <si>
    <t>51</t>
  </si>
  <si>
    <t>411362021</t>
  </si>
  <si>
    <t>Výztuž stropů svařovanými sítěmi Kari</t>
  </si>
  <si>
    <t>60716287</t>
  </si>
  <si>
    <t>D.1.2.2.4</t>
  </si>
  <si>
    <t>(387+38,8)*0,001</t>
  </si>
  <si>
    <t>52</t>
  </si>
  <si>
    <t>413321414</t>
  </si>
  <si>
    <t>Nosníky ze ŽB tř. C 25/30 - průvlaky</t>
  </si>
  <si>
    <t>-207764071</t>
  </si>
  <si>
    <t>Pr 1</t>
  </si>
  <si>
    <t>0,5*0,3*(7,5+6,95)</t>
  </si>
  <si>
    <t>Pr 2</t>
  </si>
  <si>
    <t>0,5*0,3*9,15</t>
  </si>
  <si>
    <t>Pr 3</t>
  </si>
  <si>
    <t>0,5*0,3*8,38*2</t>
  </si>
  <si>
    <t>Pr 4</t>
  </si>
  <si>
    <t>0,5*0,3*6,25</t>
  </si>
  <si>
    <t>Pr5</t>
  </si>
  <si>
    <t>11,55*0,5*0,3</t>
  </si>
  <si>
    <t>53</t>
  </si>
  <si>
    <t>413351107</t>
  </si>
  <si>
    <t>Zřízení bednění nosníků bez podpěrné konstrukce</t>
  </si>
  <si>
    <t>1771168431</t>
  </si>
  <si>
    <t>(7,2+8,4+8,9*2+4*2+1,4+2+1,92+2+2,5+1,5*2+1,8+0,8+5,85+2,4*4)*0,5</t>
  </si>
  <si>
    <t>54</t>
  </si>
  <si>
    <t>413351108</t>
  </si>
  <si>
    <t>Odstranění bednění nosníků bez podpěrné konstrukce</t>
  </si>
  <si>
    <t>1180455764</t>
  </si>
  <si>
    <t>55</t>
  </si>
  <si>
    <t>413351211</t>
  </si>
  <si>
    <t>Zřízení podpěrné konstrukce nosníků v do 4 m pro zatížení do 5 kPa</t>
  </si>
  <si>
    <t>1989763829</t>
  </si>
  <si>
    <t>0,3*(7,2+8,4+8,9*2+4*2+2*4+2,5+1,5*2+0,8+1,5+5,85+2,4*4)</t>
  </si>
  <si>
    <t>56</t>
  </si>
  <si>
    <t>413351212</t>
  </si>
  <si>
    <t>Odstranění podpěrné konstrukce nosníků v do 4 m pro zatížení do 5 kPa</t>
  </si>
  <si>
    <t>-109451099</t>
  </si>
  <si>
    <t>57</t>
  </si>
  <si>
    <t>413361821</t>
  </si>
  <si>
    <t>Výztuž nosníků, volných trámů nebo průvlaků volných trámů betonářskou ocelí 10 505</t>
  </si>
  <si>
    <t>1326246377</t>
  </si>
  <si>
    <t>18,631</t>
  </si>
  <si>
    <t>58</t>
  </si>
  <si>
    <t>417321515</t>
  </si>
  <si>
    <t>Ztužující pásy a věnce ze ŽB tř. C 25/30</t>
  </si>
  <si>
    <t>-136393307</t>
  </si>
  <si>
    <t>0,35*0,25*(11,55*2+25,5*2)*3</t>
  </si>
  <si>
    <t>0,25*0,25*(11,55*4+11,55*2+5,55*2+11,55*2+5,55*2)</t>
  </si>
  <si>
    <t>0,35*0,25*(15*2+7,83)</t>
  </si>
  <si>
    <t>59</t>
  </si>
  <si>
    <t>417351115</t>
  </si>
  <si>
    <t>Zřízení bednění ztužujících věnců</t>
  </si>
  <si>
    <t>-1041678814</t>
  </si>
  <si>
    <t>(12,55*2+25,55*2)*3*2*0,3</t>
  </si>
  <si>
    <t>(12*2+7,33)*2*0,3</t>
  </si>
  <si>
    <t>(11,55*2+5,55*2)*3*2*0,3</t>
  </si>
  <si>
    <t>(8+1,95*2)*2*2*0,3</t>
  </si>
  <si>
    <t>60</t>
  </si>
  <si>
    <t>417351116</t>
  </si>
  <si>
    <t>Odstranění bednění ztužujících věnců</t>
  </si>
  <si>
    <t>262127626</t>
  </si>
  <si>
    <t>61</t>
  </si>
  <si>
    <t>417361821</t>
  </si>
  <si>
    <t>Výztuž ztužujících pásů a věnců betonářskou ocelí 10 505</t>
  </si>
  <si>
    <t>-910016590</t>
  </si>
  <si>
    <t>(bed6/2)*0,3*0,01</t>
  </si>
  <si>
    <t>62</t>
  </si>
  <si>
    <t>430321414</t>
  </si>
  <si>
    <t>Schodišťová konstrukce a rampa ze ŽB tř. C 25/30</t>
  </si>
  <si>
    <t>-956841325</t>
  </si>
  <si>
    <t>schodiště 1.pp</t>
  </si>
  <si>
    <t>2,3</t>
  </si>
  <si>
    <t>schodiště 2.np</t>
  </si>
  <si>
    <t>3,5</t>
  </si>
  <si>
    <t>schodiště</t>
  </si>
  <si>
    <t>63</t>
  </si>
  <si>
    <t>430361821</t>
  </si>
  <si>
    <t>Výztuž schodišťové konstrukce a rampy betonářskou ocelí 10 505</t>
  </si>
  <si>
    <t>712963798</t>
  </si>
  <si>
    <t>0,514</t>
  </si>
  <si>
    <t>64</t>
  </si>
  <si>
    <t>431351121</t>
  </si>
  <si>
    <t>Zřízení bednění podest schodišť a ramp přímočarých v do 4 m</t>
  </si>
  <si>
    <t>10959872</t>
  </si>
  <si>
    <t>1,2*(3,2+2,1+3,2*2+2,5+3,2+2,1)+1,2*1,2*6</t>
  </si>
  <si>
    <t>65</t>
  </si>
  <si>
    <t>431351122</t>
  </si>
  <si>
    <t>Odstranění bednění podest schodišť a ramp přímočarých v do 4 m</t>
  </si>
  <si>
    <t>-1305866850</t>
  </si>
  <si>
    <t>66</t>
  </si>
  <si>
    <t>431351128</t>
  </si>
  <si>
    <t>Příplatek ke zřízení bednění podest křivočarých schodišť za podpěrnou konstrukci přes 4 do 6 m</t>
  </si>
  <si>
    <t>1281730285</t>
  </si>
  <si>
    <t>67</t>
  </si>
  <si>
    <t>431351129</t>
  </si>
  <si>
    <t>Příplatek k odstranění bednění podest schodišť za podpěrnou konstrukci přes 4 do 6 m</t>
  </si>
  <si>
    <t>299177236</t>
  </si>
  <si>
    <t>68</t>
  </si>
  <si>
    <t>433351131</t>
  </si>
  <si>
    <t>Zřízení bednění schodnic přímočarých schodišť v do 4 m</t>
  </si>
  <si>
    <t>-1443196912</t>
  </si>
  <si>
    <t>1,2*0,1777*18</t>
  </si>
  <si>
    <t>1,2*0,1777*24</t>
  </si>
  <si>
    <t>69</t>
  </si>
  <si>
    <t>433351132</t>
  </si>
  <si>
    <t>Odstranění bednění schodnic přímočarých schodišť v do 4 m</t>
  </si>
  <si>
    <t>-201150844</t>
  </si>
  <si>
    <t>70</t>
  </si>
  <si>
    <t>434311115</t>
  </si>
  <si>
    <t>Schodišťové stupně dusané na terén z betonu tř. C 20/25 bez potěru</t>
  </si>
  <si>
    <t>1424575071</t>
  </si>
  <si>
    <t>Schodiště venkovní</t>
  </si>
  <si>
    <t>13*0,3*0,18</t>
  </si>
  <si>
    <t>13*0,3*1,4</t>
  </si>
  <si>
    <t>71</t>
  </si>
  <si>
    <t>253746151</t>
  </si>
  <si>
    <t>0,35</t>
  </si>
  <si>
    <t>72</t>
  </si>
  <si>
    <t>434351141</t>
  </si>
  <si>
    <t>Zřízení bednění stupňů přímočarých schodišť</t>
  </si>
  <si>
    <t>-580660284</t>
  </si>
  <si>
    <t>1,4*12*0,2</t>
  </si>
  <si>
    <t>73</t>
  </si>
  <si>
    <t>434351142</t>
  </si>
  <si>
    <t>Odstranění bednění stupňů přímočarých schodišť</t>
  </si>
  <si>
    <t>-116105110</t>
  </si>
  <si>
    <t>Úpravy povrchů, podlahy a osazování výplní</t>
  </si>
  <si>
    <t>74</t>
  </si>
  <si>
    <t>631311116</t>
  </si>
  <si>
    <t>Mazanina tl do 80 mm z betonu prostého bez zvýšených nároků na prostředí tř. C 25/30</t>
  </si>
  <si>
    <t>-2026337334</t>
  </si>
  <si>
    <t>Stropní konstrukce nad 1.NP</t>
  </si>
  <si>
    <t>7,4</t>
  </si>
  <si>
    <t>Stropní konstrukce nad 1.PP</t>
  </si>
  <si>
    <t>75</t>
  </si>
  <si>
    <t>631311117</t>
  </si>
  <si>
    <t>Mazanina tl do 80 mm z betonu prostého bez zvýšených nároků na prostředí tř. C 30/37</t>
  </si>
  <si>
    <t>-1344996047</t>
  </si>
  <si>
    <t>Angl.dvorky</t>
  </si>
  <si>
    <t>(0,8*2,27+0,8*2,27)*0,075</t>
  </si>
  <si>
    <t>Vstup 1.PP</t>
  </si>
  <si>
    <t>(1,2*4,4)*0,075</t>
  </si>
  <si>
    <t>76</t>
  </si>
  <si>
    <t>632441225</t>
  </si>
  <si>
    <t>Potěr anhydritový samonivelační tl do 50 mm C30 litý</t>
  </si>
  <si>
    <t>1279590725</t>
  </si>
  <si>
    <t>275,51-5,97-4,83</t>
  </si>
  <si>
    <t>397,79-9,79-2,4</t>
  </si>
  <si>
    <t>260-2,4-9,79</t>
  </si>
  <si>
    <t>podkr</t>
  </si>
  <si>
    <t>70,63-2,92*4,79</t>
  </si>
  <si>
    <t>Úprava povrchů vnitřních</t>
  </si>
  <si>
    <t>77</t>
  </si>
  <si>
    <t>612111001</t>
  </si>
  <si>
    <t>Ubroušení výstupků betonu vnitřních neomítaných stěn po odbednění</t>
  </si>
  <si>
    <t>1778467446</t>
  </si>
  <si>
    <t>bed3+bed4+bed7</t>
  </si>
  <si>
    <t>78</t>
  </si>
  <si>
    <t>612131101</t>
  </si>
  <si>
    <t>Cementový postřik vnitřních stěn nanášený celoplošně ručně</t>
  </si>
  <si>
    <t>1534830319</t>
  </si>
  <si>
    <t>obr1+Př1+Př2*2-obkl1+stob1+stob2</t>
  </si>
  <si>
    <t>79</t>
  </si>
  <si>
    <t>612181001</t>
  </si>
  <si>
    <t>Sádrová stěrka tl.do 3 mm vnitřních stěn</t>
  </si>
  <si>
    <t>175155728</t>
  </si>
  <si>
    <t>v první etapě provedeno 70% prací</t>
  </si>
  <si>
    <t>1931,597*0,7 'Přepočtené koeficientem množství</t>
  </si>
  <si>
    <t>80</t>
  </si>
  <si>
    <t>612321141</t>
  </si>
  <si>
    <t>Vápenocementová omítka štuková dvouvrstvá vnitřních stěn nanášená ručně</t>
  </si>
  <si>
    <t>673052417</t>
  </si>
  <si>
    <t>81</t>
  </si>
  <si>
    <t>612321191</t>
  </si>
  <si>
    <t>Příplatek k vápenocementové omítce vnitřních stěn za každých dalších 5 mm tloušťky ručně</t>
  </si>
  <si>
    <t>-1535269136</t>
  </si>
  <si>
    <t>82</t>
  </si>
  <si>
    <t>613321141</t>
  </si>
  <si>
    <t>Omítka vápenocementová vnitřních ploch nanášená ručně dvouvrstvá, tloušťky jádrové omítky do 10 mm a tloušťky štuku do 3 mm štuková svislých konstrukcostění oken</t>
  </si>
  <si>
    <t>1643948922</t>
  </si>
  <si>
    <t>83</t>
  </si>
  <si>
    <t>619991011</t>
  </si>
  <si>
    <t>Obalení konstrukcí a prvků fólií přilepenou lepící páskou</t>
  </si>
  <si>
    <t>1755937620</t>
  </si>
  <si>
    <t>"I.PP"2*1,2+1,92*1,1+1,455</t>
  </si>
  <si>
    <t>"I.NP"4*3,8+3*3,8+1,335*3,6+1,295*2+2,06*1+1,15*3,2+2,56*1+7,2*4+8,405*4+1,8*2,8+8,9*4,5*2</t>
  </si>
  <si>
    <t>"II.NP"1,5*1*10+2*1,5*10</t>
  </si>
  <si>
    <t>"podkroví"1*2*2</t>
  </si>
  <si>
    <t>otv1</t>
  </si>
  <si>
    <t>84</t>
  </si>
  <si>
    <t>632450132</t>
  </si>
  <si>
    <t>Vyrovnávací cementový potěr tl do 30 mm ze suchých směsí provedený v ploše</t>
  </si>
  <si>
    <t>1774605194</t>
  </si>
  <si>
    <t>vyrovnání střechy sál pod folie HI</t>
  </si>
  <si>
    <t>8*12</t>
  </si>
  <si>
    <t>85</t>
  </si>
  <si>
    <t>612345301</t>
  </si>
  <si>
    <t>Sádrová hladká omítka ostění nebo nadpraží</t>
  </si>
  <si>
    <t>99828103</t>
  </si>
  <si>
    <t>1,45+2,15*2+2+1,2*2+1,95+1,16*2</t>
  </si>
  <si>
    <t>4+3,8*2+3+3,8*2+1,295+2*2+2+1*2+1,16+3,2*2+2,56+1*2+4+7,2+8,405+4+1,9+2,8*2+4,5*2+8,9+4,5*2+8,9</t>
  </si>
  <si>
    <t>II.MP</t>
  </si>
  <si>
    <t>1*10*2</t>
  </si>
  <si>
    <t>144,94*0,25 'Přepočtené koeficientem množství</t>
  </si>
  <si>
    <t>86</t>
  </si>
  <si>
    <t>622143003</t>
  </si>
  <si>
    <t>Montáž omítkových plastových nebo pozinkovaných rohových profilů s tkaninou - MIV vnitřní</t>
  </si>
  <si>
    <t>-1173243045</t>
  </si>
  <si>
    <t>144,94*0,7 'Přepočtené koeficientem množství</t>
  </si>
  <si>
    <t>87</t>
  </si>
  <si>
    <t>590514800</t>
  </si>
  <si>
    <t>lišta rohová Al 10/10 cm s tkaninou bal. 2,5 m</t>
  </si>
  <si>
    <t>458676534</t>
  </si>
  <si>
    <t>v první etapě provedeno 80% prací</t>
  </si>
  <si>
    <t>144,94*0,8 'Přepočtené koeficientem množství</t>
  </si>
  <si>
    <t>88</t>
  </si>
  <si>
    <t>622143004</t>
  </si>
  <si>
    <t>Montáž omítkových samolepících začišťovacích profilů (APU lišt) - vnitřní</t>
  </si>
  <si>
    <t>711008660</t>
  </si>
  <si>
    <t>89</t>
  </si>
  <si>
    <t>590514750</t>
  </si>
  <si>
    <t>profil okenní začišťovací se sklovláknitou armovací tkaninou 6 mm/2,4 m</t>
  </si>
  <si>
    <t>582841925</t>
  </si>
  <si>
    <t>Úprava povrchů vnějších</t>
  </si>
  <si>
    <t>90</t>
  </si>
  <si>
    <t>622273061</t>
  </si>
  <si>
    <t>Montáž odvětrávané fasády stěn nýtováním na hliníkový rošt tepelná izolace tl. 160 mm</t>
  </si>
  <si>
    <t>-962408986</t>
  </si>
  <si>
    <t>montáž tepelná izolace je součástí dodávky</t>
  </si>
  <si>
    <t>součástí dodávka je dodávka a montáž podkladového roštu a všech doplňků</t>
  </si>
  <si>
    <t>montáž desek dle PD a TS</t>
  </si>
  <si>
    <t>stob1+ost1+stob2+stenb2+stob3+atik1-9,16-fastěrk</t>
  </si>
  <si>
    <t>91</t>
  </si>
  <si>
    <t>591607600</t>
  </si>
  <si>
    <t xml:space="preserve">krytina VC  400/440/5,3 mm, červená, hnědá, grafitová, černá, šedá -barva dle PD</t>
  </si>
  <si>
    <t>980234069</t>
  </si>
  <si>
    <t>stob1*10+stob2*10-9,16*10</t>
  </si>
  <si>
    <t>3211,23*1,25 'Přepočtené koeficientem množství</t>
  </si>
  <si>
    <t>92</t>
  </si>
  <si>
    <t>591551000</t>
  </si>
  <si>
    <t>Cementovláknité desky profilované,15mm</t>
  </si>
  <si>
    <t>282184309</t>
  </si>
  <si>
    <t>stob2-fastěrk</t>
  </si>
  <si>
    <t>1,92*5,5+10*4,8+2,72*4,5+3,75*2,625/2</t>
  </si>
  <si>
    <t>1,875*3,75</t>
  </si>
  <si>
    <t>10,48</t>
  </si>
  <si>
    <t>146,118*1,25 'Přepočtené koeficientem množství</t>
  </si>
  <si>
    <t>93</t>
  </si>
  <si>
    <t>63155135.RKW</t>
  </si>
  <si>
    <t xml:space="preserve">deska izolační fasádní  600x1000x150 mm-tepelněizolační vlastnosti dle PD</t>
  </si>
  <si>
    <t>1804617588</t>
  </si>
  <si>
    <t>stob1+ost1+stob2+stob3+stenb2+atik1</t>
  </si>
  <si>
    <t>94</t>
  </si>
  <si>
    <t>622221031</t>
  </si>
  <si>
    <t>Montáž kontaktního zateplení vnějších stěn lepením a mechanickým kotvením desek z minerální vlny s podélnou orientací vláken tl do 160 mm</t>
  </si>
  <si>
    <t>531903254</t>
  </si>
  <si>
    <t>stěna sálu</t>
  </si>
  <si>
    <t>5,62*8,83</t>
  </si>
  <si>
    <t>95</t>
  </si>
  <si>
    <t>622251105</t>
  </si>
  <si>
    <t>Příplatek k cenám kontaktního zateplení stěn za použití tepelněizolačních zátek z minerální vlny</t>
  </si>
  <si>
    <t>1935038481</t>
  </si>
  <si>
    <t>96</t>
  </si>
  <si>
    <t>622331111Vl</t>
  </si>
  <si>
    <t>Betonová stěrka stěny sálu</t>
  </si>
  <si>
    <t>-1770033517</t>
  </si>
  <si>
    <t>příprava podkladu,pebetrace,betonová stěrka,lak</t>
  </si>
  <si>
    <t>Ostatní konstrukce a práce, bourání</t>
  </si>
  <si>
    <t>97</t>
  </si>
  <si>
    <t>941221111</t>
  </si>
  <si>
    <t>Montáž lešení řadového rámového těžkého zatížení do 300 kg/m2 š do 1,2 m v do 10 m</t>
  </si>
  <si>
    <t>-414803900</t>
  </si>
  <si>
    <t>10*(27,5*2+12*2)+2*5*2+3*5</t>
  </si>
  <si>
    <t>12*4*2+10*4</t>
  </si>
  <si>
    <t>98</t>
  </si>
  <si>
    <t>941221211</t>
  </si>
  <si>
    <t>Příplatek k lešení řadovému rámovému těžkému š 1,2 m v do 25 m za první a ZKD den použití</t>
  </si>
  <si>
    <t>1424633866</t>
  </si>
  <si>
    <t>le1*120</t>
  </si>
  <si>
    <t>99</t>
  </si>
  <si>
    <t>941221811</t>
  </si>
  <si>
    <t>Demontáž lešení řadového rámového těžkého zatížení do 300 kg/m2 š do 1,2 m v do 10 m</t>
  </si>
  <si>
    <t>-1362406170</t>
  </si>
  <si>
    <t>100</t>
  </si>
  <si>
    <t>944511111</t>
  </si>
  <si>
    <t>Montáž ochranné sítě z textilie z umělých vláken</t>
  </si>
  <si>
    <t>1042232734</t>
  </si>
  <si>
    <t>101</t>
  </si>
  <si>
    <t>944511211</t>
  </si>
  <si>
    <t>Příplatek k ochranné síti za první a ZKD den použití</t>
  </si>
  <si>
    <t>-1557201684</t>
  </si>
  <si>
    <t>90*le1</t>
  </si>
  <si>
    <t>102</t>
  </si>
  <si>
    <t>944511811</t>
  </si>
  <si>
    <t>Demontáž ochranné sítě z textilie z umělých vláken</t>
  </si>
  <si>
    <t>-1513235767</t>
  </si>
  <si>
    <t>103</t>
  </si>
  <si>
    <t>946111113</t>
  </si>
  <si>
    <t>Montáž pojízdných věží trubkových/dílcových š do 0,9 m dl do 3,2 m v do 3,5 m</t>
  </si>
  <si>
    <t>772354995</t>
  </si>
  <si>
    <t>104</t>
  </si>
  <si>
    <t>946111213</t>
  </si>
  <si>
    <t>Příplatek k pojízdným věžím š do 0,9 m dl do 3,2 m v do 3,5 m za první a ZKD den použití</t>
  </si>
  <si>
    <t>-1233037765</t>
  </si>
  <si>
    <t>80*5</t>
  </si>
  <si>
    <t>105</t>
  </si>
  <si>
    <t>946111813</t>
  </si>
  <si>
    <t>Demontáž pojízdných věží trubkových/dílcových š do 0,9 m dl do 3,2 m v do 3,5 m</t>
  </si>
  <si>
    <t>574967470</t>
  </si>
  <si>
    <t>998</t>
  </si>
  <si>
    <t>Přesun hmot</t>
  </si>
  <si>
    <t>106</t>
  </si>
  <si>
    <t>998011002</t>
  </si>
  <si>
    <t>Přesun hmot pro budovy zděné v do 12 m</t>
  </si>
  <si>
    <t>-277720189</t>
  </si>
  <si>
    <t>PSV</t>
  </si>
  <si>
    <t>Práce a dodávky PSV</t>
  </si>
  <si>
    <t>711</t>
  </si>
  <si>
    <t>Izolace proti vodě, vlhkosti a plynům</t>
  </si>
  <si>
    <t>107</t>
  </si>
  <si>
    <t>711111002</t>
  </si>
  <si>
    <t>Provedení izolace proti zemní vlhkosti vodorovné za studena lakem asfaltovým</t>
  </si>
  <si>
    <t>-51436703</t>
  </si>
  <si>
    <t>spodní stavba</t>
  </si>
  <si>
    <t>Izp1+izp2</t>
  </si>
  <si>
    <t xml:space="preserve">stěna  B3 </t>
  </si>
  <si>
    <t>30,4*2</t>
  </si>
  <si>
    <t>Vstup,angl,dvorky</t>
  </si>
  <si>
    <t>4,4*1,2+0,8*2,4*2</t>
  </si>
  <si>
    <t>108</t>
  </si>
  <si>
    <t>111631520</t>
  </si>
  <si>
    <t>lak asfaltový bal. 160 kg</t>
  </si>
  <si>
    <t>-423107862</t>
  </si>
  <si>
    <t>618,762*0,00035 'Přepočtené koeficientem množství</t>
  </si>
  <si>
    <t>109</t>
  </si>
  <si>
    <t>711112002</t>
  </si>
  <si>
    <t>Provedení izolace proti zemní vlhkosti svislé za studena lakem asfaltovým</t>
  </si>
  <si>
    <t>306242476</t>
  </si>
  <si>
    <t>(3,15+0,4)*(25,41*2+12,46*2+1,95*2+10)</t>
  </si>
  <si>
    <t>sál</t>
  </si>
  <si>
    <t>3,5*(12,1*2+7,93)</t>
  </si>
  <si>
    <t>0,5*(12*2+8)</t>
  </si>
  <si>
    <t>vstup,angl dvorky</t>
  </si>
  <si>
    <t>13*2,5+3*1,5*2</t>
  </si>
  <si>
    <t>110</t>
  </si>
  <si>
    <t>1081874010</t>
  </si>
  <si>
    <t>488,177*0,00045 'Přepočtené koeficientem množství</t>
  </si>
  <si>
    <t>111</t>
  </si>
  <si>
    <t>711141559</t>
  </si>
  <si>
    <t>Provedení izolace proti zemní vlhkosti pásy přitavením vodorovné NAIP vrstva 2x</t>
  </si>
  <si>
    <t>1764521011</t>
  </si>
  <si>
    <t>(izp1+izp2+(25,5*2+12,46*2+1,92*2)*0,5+sts1)*2</t>
  </si>
  <si>
    <t>112</t>
  </si>
  <si>
    <t>628361140</t>
  </si>
  <si>
    <t>pás asfaltovaný těžký vložka profilovaná kovová folie</t>
  </si>
  <si>
    <t>740546025</t>
  </si>
  <si>
    <t>1177,444*1,15 'Přepočtené koeficientem množství</t>
  </si>
  <si>
    <t>113</t>
  </si>
  <si>
    <t>711142559</t>
  </si>
  <si>
    <t>Provedení izolace proti zemní vlhkosti pásy přitavením svislé NAIP 2x</t>
  </si>
  <si>
    <t>-1406954642</t>
  </si>
  <si>
    <t>izs1+30,4*2,5</t>
  </si>
  <si>
    <t>564,177*2 'Přepočtené koeficientem množství</t>
  </si>
  <si>
    <t>114</t>
  </si>
  <si>
    <t>-53637892</t>
  </si>
  <si>
    <t>564,177*2,04 'Přepočtené koeficientem množství</t>
  </si>
  <si>
    <t>115</t>
  </si>
  <si>
    <t>711161215.DRK</t>
  </si>
  <si>
    <t xml:space="preserve">Izolace proti zemní vlhkosti nopovou fólií svislá, nopek v 20,0 mm, tl do 1,0 mm </t>
  </si>
  <si>
    <t>-41066271</t>
  </si>
  <si>
    <t>Izs1*1,05</t>
  </si>
  <si>
    <t>116</t>
  </si>
  <si>
    <t>711161361</t>
  </si>
  <si>
    <t>Izolace proti zemní vlhkosti foliemi nopovými střechy zatravněné desky perforované 2,5 x 1,2 m</t>
  </si>
  <si>
    <t>-464397222</t>
  </si>
  <si>
    <t>střecha sál,přístavek</t>
  </si>
  <si>
    <t>(12-0,2)*(8,9-0,4)+1,615*11</t>
  </si>
  <si>
    <t>117</t>
  </si>
  <si>
    <t>711192201</t>
  </si>
  <si>
    <t>Provedení izolace proti zemní vlhkosti hydroizolační stěrkou svislé na betonu, 2 vrstvy</t>
  </si>
  <si>
    <t>-435693519</t>
  </si>
  <si>
    <t>kristalizační HI nástřik</t>
  </si>
  <si>
    <t>30,4*2,5+(1,5*2,5+0,5)*2+13*4+2*4</t>
  </si>
  <si>
    <t>118</t>
  </si>
  <si>
    <t>24617152Vl</t>
  </si>
  <si>
    <t>Kristalizační nástřik - B3 a opěrná stěna</t>
  </si>
  <si>
    <t>litr</t>
  </si>
  <si>
    <t>611940762</t>
  </si>
  <si>
    <t>119</t>
  </si>
  <si>
    <t>711381022</t>
  </si>
  <si>
    <t>Provedení hydroizolace železničních mostovek pryskyřicemi plastbetonem 10 mm - pečetící vrstava</t>
  </si>
  <si>
    <t>2087913760</t>
  </si>
  <si>
    <t>Izp1+Izp2+Izs1</t>
  </si>
  <si>
    <t>120</t>
  </si>
  <si>
    <t>23521100</t>
  </si>
  <si>
    <t>nátěrová hmota epoxidová na vodní bázi betonových podlah RAL 7032, 7035</t>
  </si>
  <si>
    <t>kg</t>
  </si>
  <si>
    <t>1818257040</t>
  </si>
  <si>
    <t>918,954*3,63 'Přepočtené koeficientem množství</t>
  </si>
  <si>
    <t>121</t>
  </si>
  <si>
    <t>711491171</t>
  </si>
  <si>
    <t>Provedení izolace proti tlakové vodě vodorovné z textilií vrstva podkladní střechy</t>
  </si>
  <si>
    <t>1859599301</t>
  </si>
  <si>
    <t>sts1*2</t>
  </si>
  <si>
    <t>122</t>
  </si>
  <si>
    <t>693110050</t>
  </si>
  <si>
    <t>geotextilie tkaná polypropylenová okno střešní plastové - výsuvně kyvné křídlo 314 g/m2</t>
  </si>
  <si>
    <t>-976662572</t>
  </si>
  <si>
    <t>236,13*1,05 'Přepočtené koeficientem množství</t>
  </si>
  <si>
    <t>123</t>
  </si>
  <si>
    <t>711491172</t>
  </si>
  <si>
    <t>Provedení izolace proti tlakové vodě vodorovné z textilií vrstva ochranná</t>
  </si>
  <si>
    <t>769955861</t>
  </si>
  <si>
    <t>sts1+16</t>
  </si>
  <si>
    <t>124</t>
  </si>
  <si>
    <t>693110110</t>
  </si>
  <si>
    <t>geotextilie tkaná polyesterová 340 g/m2</t>
  </si>
  <si>
    <t>1748136592</t>
  </si>
  <si>
    <t>134,065*1,05 'Přepočtené koeficientem množství</t>
  </si>
  <si>
    <t>125</t>
  </si>
  <si>
    <t>711491272</t>
  </si>
  <si>
    <t>Provedení izolace proti tlakové vodě svislé z textilií vrstva ochranná</t>
  </si>
  <si>
    <t>908918490</t>
  </si>
  <si>
    <t>Izs1*1,1</t>
  </si>
  <si>
    <t>126</t>
  </si>
  <si>
    <t>69311035</t>
  </si>
  <si>
    <t>geotextilie tkaná PP 30kN/m</t>
  </si>
  <si>
    <t>440864710</t>
  </si>
  <si>
    <t>536,995*1,05 'Přepočtené koeficientem množství</t>
  </si>
  <si>
    <t>127</t>
  </si>
  <si>
    <t>711493001</t>
  </si>
  <si>
    <t>Opracování prostupu průměru do 200 mm dvojitého hydroizolačního systému spodní stavby</t>
  </si>
  <si>
    <t>-870351678</t>
  </si>
  <si>
    <t>128</t>
  </si>
  <si>
    <t>1010005Vl</t>
  </si>
  <si>
    <t>Prostupy hydroizolací s manžetou,do 50mm</t>
  </si>
  <si>
    <t>ks</t>
  </si>
  <si>
    <t>-434755477</t>
  </si>
  <si>
    <t>129</t>
  </si>
  <si>
    <t>1010007Vl</t>
  </si>
  <si>
    <t>Prostupy hydroizolací s manžetou,do 200mm</t>
  </si>
  <si>
    <t>1999601797</t>
  </si>
  <si>
    <t>130</t>
  </si>
  <si>
    <t>998711102</t>
  </si>
  <si>
    <t>Přesun hmot tonážní pro izolace proti vodě, vlhkosti a plynům v objektech výšky do 12 m</t>
  </si>
  <si>
    <t>-447145977</t>
  </si>
  <si>
    <t>131</t>
  </si>
  <si>
    <t>998711181</t>
  </si>
  <si>
    <t>Příplatek k přesunu hmot tonážní 711 prováděný bez použití mechanizace</t>
  </si>
  <si>
    <t>-1422192798</t>
  </si>
  <si>
    <t>16,911*3 'Přepočtené koeficientem množství</t>
  </si>
  <si>
    <t>712</t>
  </si>
  <si>
    <t>Povlakové krytiny</t>
  </si>
  <si>
    <t>132</t>
  </si>
  <si>
    <t>712363004</t>
  </si>
  <si>
    <t>Provedení povlakové krytiny střech do 10° nalepením fólie PVC lepidlem na oplechování v plné ploše</t>
  </si>
  <si>
    <t>2008123730</t>
  </si>
  <si>
    <t>sts1+atik1+ti2</t>
  </si>
  <si>
    <t>133</t>
  </si>
  <si>
    <t>283220530</t>
  </si>
  <si>
    <t xml:space="preserve">fóliem střešní mPVC pochůzná protiskluzová  1,5 mm</t>
  </si>
  <si>
    <t>1610490472</t>
  </si>
  <si>
    <t>205,519*1,15 'Přepočtené koeficientem množství</t>
  </si>
  <si>
    <t>134</t>
  </si>
  <si>
    <t>712363115</t>
  </si>
  <si>
    <t>Provedení povlakové krytiny střech do 10° zaizolování prostupů kruhového průřezu D do 300 mm</t>
  </si>
  <si>
    <t>-875655308</t>
  </si>
  <si>
    <t>Dodávka a montáž</t>
  </si>
  <si>
    <t>135</t>
  </si>
  <si>
    <t>712363122</t>
  </si>
  <si>
    <t>Provedení povlakové krytiny střech do 10° provedení rohů a koutů navařením izolačních tvarovek</t>
  </si>
  <si>
    <t>-1430047597</t>
  </si>
  <si>
    <t>8+4</t>
  </si>
  <si>
    <t>136</t>
  </si>
  <si>
    <t>283776000</t>
  </si>
  <si>
    <t>tvarovka koutová nopové fólie</t>
  </si>
  <si>
    <t>1641313330</t>
  </si>
  <si>
    <t>137</t>
  </si>
  <si>
    <t>283776050</t>
  </si>
  <si>
    <t>tvarovka rohová nopové fólie</t>
  </si>
  <si>
    <t>428844483</t>
  </si>
  <si>
    <t>138</t>
  </si>
  <si>
    <t>712363205</t>
  </si>
  <si>
    <t>Provedení povlakové krytiny střech plochých do 10 st. fólií ostatní činnosti při pokládání hydroizolačních fólií (materiál ve specifikaci) uchycení fólie do kovového profilu</t>
  </si>
  <si>
    <t>1394262726</t>
  </si>
  <si>
    <t>12*4+8*2+8+1,9*2+13*2</t>
  </si>
  <si>
    <t>139</t>
  </si>
  <si>
    <t>712363303</t>
  </si>
  <si>
    <t>Povlakové krytiny střech do 10° fóliové plechy délky 2 m koutová lišta vnější rš 100 mm</t>
  </si>
  <si>
    <t>810715076</t>
  </si>
  <si>
    <t>(8+12*2+8+1,92*2+13)/2</t>
  </si>
  <si>
    <t>140</t>
  </si>
  <si>
    <t>712363308</t>
  </si>
  <si>
    <t>Povlakové krytiny střech do 10° fóliové plechy délky 2 m závětrná lišta rš 250 mm</t>
  </si>
  <si>
    <t>-293521990</t>
  </si>
  <si>
    <t>141</t>
  </si>
  <si>
    <t>712771255</t>
  </si>
  <si>
    <t>Odvodnění vegetační střechy osazením kontrolní šachty</t>
  </si>
  <si>
    <t>-1508504914</t>
  </si>
  <si>
    <t>142</t>
  </si>
  <si>
    <t>693343300</t>
  </si>
  <si>
    <t>šachta kontrolní odvodnění vegetačních střech, 370x370 mm, v. 110 mm, recyklovaný plast</t>
  </si>
  <si>
    <t>1239441440</t>
  </si>
  <si>
    <t>143</t>
  </si>
  <si>
    <t>712771259</t>
  </si>
  <si>
    <t>Odvodnění vegetační střechy osazením výškového nástavce kontrolní šachty</t>
  </si>
  <si>
    <t>877931074</t>
  </si>
  <si>
    <t>144</t>
  </si>
  <si>
    <t>693343310</t>
  </si>
  <si>
    <t>nástavec šachty odvodňovacího systému vegetačních střech 370x370 mm, v. 100 mm, recyklovaný plast</t>
  </si>
  <si>
    <t>-290832922</t>
  </si>
  <si>
    <t>145</t>
  </si>
  <si>
    <t>712998202</t>
  </si>
  <si>
    <t xml:space="preserve">Montáž bezpečnostního přepadu z PVC DN 125 </t>
  </si>
  <si>
    <t>1611530566</t>
  </si>
  <si>
    <t>pojistný nouzový přepad</t>
  </si>
  <si>
    <t>146</t>
  </si>
  <si>
    <t>28342773</t>
  </si>
  <si>
    <t>přepad bezpečnostní PVC atikový DN 125</t>
  </si>
  <si>
    <t>1050374985</t>
  </si>
  <si>
    <t>147</t>
  </si>
  <si>
    <t>998712102</t>
  </si>
  <si>
    <t>Přesun hmot tonážní tonážní pro krytiny povlakové v objektech v přes 6 do 12 m</t>
  </si>
  <si>
    <t>-788760633</t>
  </si>
  <si>
    <t>148</t>
  </si>
  <si>
    <t>998712181</t>
  </si>
  <si>
    <t>Příplatek k přesunu hmot tonážní 712 prováděný bez použití mechanizace</t>
  </si>
  <si>
    <t>-1345080622</t>
  </si>
  <si>
    <t>0,45*2 'Přepočtené koeficientem množství</t>
  </si>
  <si>
    <t>713</t>
  </si>
  <si>
    <t>Izolace tepelné</t>
  </si>
  <si>
    <t>149</t>
  </si>
  <si>
    <t>713121111</t>
  </si>
  <si>
    <t>Montáž izolace tepelné podlah volně kladenými rohožemi, pásy, dílci, deskami 1 vrstva</t>
  </si>
  <si>
    <t>50482763</t>
  </si>
  <si>
    <t>25,41*12,46+1,92*8</t>
  </si>
  <si>
    <t>12,46*7,93</t>
  </si>
  <si>
    <t>150</t>
  </si>
  <si>
    <t>283759270</t>
  </si>
  <si>
    <t>deska z pěnového polystyrenu EPS 200 S 1000 x 500 x 120 mm</t>
  </si>
  <si>
    <t>-871063248</t>
  </si>
  <si>
    <t>izp2</t>
  </si>
  <si>
    <t>98,808*1,02 'Přepočtené koeficientem množství</t>
  </si>
  <si>
    <t>151</t>
  </si>
  <si>
    <t>283764250</t>
  </si>
  <si>
    <t>deska z polystyrénu XPS, hrana polodrážková a hladký povrch tl 160 mm</t>
  </si>
  <si>
    <t>-2001338854</t>
  </si>
  <si>
    <t>izp1</t>
  </si>
  <si>
    <t>331,969*1,02 'Přepočtené koeficientem množství</t>
  </si>
  <si>
    <t>152</t>
  </si>
  <si>
    <t>713131141</t>
  </si>
  <si>
    <t>Montáž izolace tepelné stěn a základů lepením celoplošně rohoží, pásů, dílců, desek</t>
  </si>
  <si>
    <t>-1250115342</t>
  </si>
  <si>
    <t>obvodová stěna suterénu(150mm)</t>
  </si>
  <si>
    <t>zaz1/0,3+8,5*0,8</t>
  </si>
  <si>
    <t>(10,05*2+7,83)*0,8</t>
  </si>
  <si>
    <t>153</t>
  </si>
  <si>
    <t>28372309</t>
  </si>
  <si>
    <t>deska EPS 100 pro trvalé zatížení v tlaku (max. 2000 kg/m2) tl 100mm</t>
  </si>
  <si>
    <t>1910509389</t>
  </si>
  <si>
    <t>22,344*1,02 'Přepočtené koeficientem množství</t>
  </si>
  <si>
    <t>154</t>
  </si>
  <si>
    <t>28376384</t>
  </si>
  <si>
    <t xml:space="preserve">deska z polystyrénu XPS, hrana polodrážková a hladký povrch s vyšší odolností  m3</t>
  </si>
  <si>
    <t>584456267</t>
  </si>
  <si>
    <t>zateplení pod povrchem 150mm</t>
  </si>
  <si>
    <t>ti1*0,15</t>
  </si>
  <si>
    <t>47,222*1,02 'Přepočtené koeficientem množství</t>
  </si>
  <si>
    <t>155</t>
  </si>
  <si>
    <t>713141131</t>
  </si>
  <si>
    <t>Montáž izolace tepelné střech plochých lepené za studena 1 vrstva rohoží, pásů, dílců, desek</t>
  </si>
  <si>
    <t>-2100738401</t>
  </si>
  <si>
    <t>horní část atik střech - sál,vstup</t>
  </si>
  <si>
    <t>0,9*(2,7*2+13,5+12*2+8,9*2)+10,48</t>
  </si>
  <si>
    <t>156</t>
  </si>
  <si>
    <t>28376366</t>
  </si>
  <si>
    <t>deska tvrzená hladký povrch λ=0,034 tl 50mm - jako spádový klín</t>
  </si>
  <si>
    <t>1438366807</t>
  </si>
  <si>
    <t>65,11*1,02 'Přepočtené koeficientem množství</t>
  </si>
  <si>
    <t>157</t>
  </si>
  <si>
    <t>713141151</t>
  </si>
  <si>
    <t>Montáž izolace tepelné střech plochých kladené volně 1 vrstva rohoží, pásů, dílců, desek</t>
  </si>
  <si>
    <t>-1974929009</t>
  </si>
  <si>
    <t>dvě vrstvy po 80 + 180mm</t>
  </si>
  <si>
    <t>158</t>
  </si>
  <si>
    <t>28372320</t>
  </si>
  <si>
    <t>deska EPS 100 pro trvalé zatížení v tlaku (max. 2000 kg/m2) tl 180mm</t>
  </si>
  <si>
    <t>1065417639</t>
  </si>
  <si>
    <t>118,065*1,02 'Přepočtené koeficientem množství</t>
  </si>
  <si>
    <t>159</t>
  </si>
  <si>
    <t>28376356.ISV</t>
  </si>
  <si>
    <t xml:space="preserve"> EPS soklový 80mm, λD = 0,034 (W·m-1·K-1),1250 x 600 x 80 mm, izolační desky s minimální nasákavostí pro konstrukce v přímém styku s vlhkostí a vysokým zatížením, např. základových desek apod. Maximální hloubka použití pod terénem 4,5 m.</t>
  </si>
  <si>
    <t>1442772098</t>
  </si>
  <si>
    <t>160</t>
  </si>
  <si>
    <t>713151111</t>
  </si>
  <si>
    <t>Montáž izolace tepelné střech šikmých kladené volně mezi krokve rohoží, pásů, desek</t>
  </si>
  <si>
    <t>-1784109922</t>
  </si>
  <si>
    <t>C1a realitě přizpůsobená izolace do C1b</t>
  </si>
  <si>
    <t>vložená TI z rozměrové stálé minerální vlny, tl. 100mm</t>
  </si>
  <si>
    <t>vložená (vecpaná) TI z měkké MV mezi dřevěné a ocelové krokve, tl. 40mm do 20mm mezery</t>
  </si>
  <si>
    <t>vložená TI z rozměrové stálé minerální vlny, tl. 180mm</t>
  </si>
  <si>
    <t>vyplněno TI s desek PIR 40mm, tl. 40mm</t>
  </si>
  <si>
    <t>161</t>
  </si>
  <si>
    <t>631481040</t>
  </si>
  <si>
    <t>deska izolační minerální střešní λ-0.038 600x1200 mm tl. 100 mm</t>
  </si>
  <si>
    <t>1031217130</t>
  </si>
  <si>
    <t>358,603*1,02 'Přepočtené koeficientem množství</t>
  </si>
  <si>
    <t>162</t>
  </si>
  <si>
    <t>631481000</t>
  </si>
  <si>
    <t>deska izolační minerální střešní λ-0.038 600x1200 mm tl. 40 mm</t>
  </si>
  <si>
    <t>446488476</t>
  </si>
  <si>
    <t>163</t>
  </si>
  <si>
    <t>631480100</t>
  </si>
  <si>
    <t>deska izolační minerální střešní λ-0.038 600x1200 mm tl. 180 mm</t>
  </si>
  <si>
    <t>-74767281</t>
  </si>
  <si>
    <t>164</t>
  </si>
  <si>
    <t>283765240</t>
  </si>
  <si>
    <t>deska izolační s oboustranným rounem s rastrem 1250 x 625 x 40 mm - Dle PD a zadání</t>
  </si>
  <si>
    <t>-374978364</t>
  </si>
  <si>
    <t>165</t>
  </si>
  <si>
    <t>998713102</t>
  </si>
  <si>
    <t>Přesun hmot tonážní pro izolace tepelné v objektech v do 12 m</t>
  </si>
  <si>
    <t>207071928</t>
  </si>
  <si>
    <t>166</t>
  </si>
  <si>
    <t>998713181</t>
  </si>
  <si>
    <t>Příplatek k přesunu hmot tonážní 713 prováděný bez použití mechanizace</t>
  </si>
  <si>
    <t>-958751637</t>
  </si>
  <si>
    <t>11,077*3 'Přepočtené koeficientem množství</t>
  </si>
  <si>
    <t>721</t>
  </si>
  <si>
    <t>Zdravotechnika - vnitřní kanalizace</t>
  </si>
  <si>
    <t>167</t>
  </si>
  <si>
    <t>721233112</t>
  </si>
  <si>
    <t>Střešní vtok polypropylen PP pro ploché střechy svislý odtok DN 110</t>
  </si>
  <si>
    <t>1161079835</t>
  </si>
  <si>
    <t>168</t>
  </si>
  <si>
    <t>998721102</t>
  </si>
  <si>
    <t>Přesun hmot tonážní pro vnitřní kanalizace v objektech v do 12 m</t>
  </si>
  <si>
    <t>1262250625</t>
  </si>
  <si>
    <t>0,004*100 'Přepočtené koeficientem množství</t>
  </si>
  <si>
    <t>727</t>
  </si>
  <si>
    <t>Zdravotechnika - požární ochrana</t>
  </si>
  <si>
    <t>169</t>
  </si>
  <si>
    <t>727111113</t>
  </si>
  <si>
    <t>Prostup předizolovaného kovového potrubí D 28 mm stěnou tl 10 cm požární odolnost EI 60-120</t>
  </si>
  <si>
    <t>936745517</t>
  </si>
  <si>
    <t>dodávka a montáž</t>
  </si>
  <si>
    <t>rozměry a přesný počet ucpávek bude proveden v rámci realizace</t>
  </si>
  <si>
    <t>742</t>
  </si>
  <si>
    <t>Elektroinstalace - slaboproud</t>
  </si>
  <si>
    <t>170</t>
  </si>
  <si>
    <t>742190004</t>
  </si>
  <si>
    <t>Požárně těsnící materiál do prostupu</t>
  </si>
  <si>
    <t>-1791332436</t>
  </si>
  <si>
    <t>přesný počet prostupů bude určen v rámci realizace stavby</t>
  </si>
  <si>
    <t>762</t>
  </si>
  <si>
    <t>Konstrukce tesařské</t>
  </si>
  <si>
    <t>171</t>
  </si>
  <si>
    <t>762083122</t>
  </si>
  <si>
    <t>Impregnace řeziva proti dřevokaznému hmyzu, houbám a plísním máčením třída ohrožení 3 a 4</t>
  </si>
  <si>
    <t>-948361209</t>
  </si>
  <si>
    <t>řez1+řez2+řez3</t>
  </si>
  <si>
    <t>172</t>
  </si>
  <si>
    <t>762332131</t>
  </si>
  <si>
    <t>Montáž vázaných kcí krovů pravidelných z hraněného řeziva průřezové plochy do 120 cm2</t>
  </si>
  <si>
    <t>-1701383588</t>
  </si>
  <si>
    <t>vložení trámků pro montáže podbití a SDK</t>
  </si>
  <si>
    <t>22,5*17*2+6,25*17*2</t>
  </si>
  <si>
    <t>173</t>
  </si>
  <si>
    <t>605121110</t>
  </si>
  <si>
    <t xml:space="preserve">řezivo jehličnaté hranol  středový jakost I-II 80x80 - 140x140 mm délka 3 - 5 m</t>
  </si>
  <si>
    <t>411761754</t>
  </si>
  <si>
    <t>977*0,1*0,1</t>
  </si>
  <si>
    <t>174</t>
  </si>
  <si>
    <t>762341285</t>
  </si>
  <si>
    <t>Montáž bednění střech rovných a šikmých sklonu do 60° z desek dřevovláknitých na pero a drážku</t>
  </si>
  <si>
    <t>1886064314</t>
  </si>
  <si>
    <t>C1a a C1b(index2x)</t>
  </si>
  <si>
    <t>Bednění je prováděno - pod krytinu a jako doplňková parozábrana</t>
  </si>
  <si>
    <t>Bednění z OSB/3 4P+D 18mm, tl. 18mm</t>
  </si>
  <si>
    <t>((25+20)/2)*(7,954)*2</t>
  </si>
  <si>
    <t>(6,2*5,04)*2</t>
  </si>
  <si>
    <t>odpočet okna střešní</t>
  </si>
  <si>
    <t>-1,5*3,365*11+-3,15*2</t>
  </si>
  <si>
    <t>175</t>
  </si>
  <si>
    <t>607262840</t>
  </si>
  <si>
    <t>deska dřevoštěpková OSB 3 PD4 broušená 2500x675x18 mm</t>
  </si>
  <si>
    <t>-1526235119</t>
  </si>
  <si>
    <t>176</t>
  </si>
  <si>
    <t>762342211</t>
  </si>
  <si>
    <t>Montáž laťování na střechách jednoduchých sklonu do 60° osové vzdálenosti do 150 mm</t>
  </si>
  <si>
    <t>-1561514054</t>
  </si>
  <si>
    <t>177</t>
  </si>
  <si>
    <t>605141010</t>
  </si>
  <si>
    <t>řezivo jehličnaté lať jakost I 10 - 25 cm2</t>
  </si>
  <si>
    <t>1068445222</t>
  </si>
  <si>
    <t>24*((25,5+20)/2)*2*0,05*0,06</t>
  </si>
  <si>
    <t>(12,45/2)*24*2*0,05*0,06</t>
  </si>
  <si>
    <t>178</t>
  </si>
  <si>
    <t>765191031</t>
  </si>
  <si>
    <t>Montáž pojistné hydroizolační fólie lepení těsnících pásků pod kontralatě</t>
  </si>
  <si>
    <t>-652884377</t>
  </si>
  <si>
    <t>179</t>
  </si>
  <si>
    <t>762342441</t>
  </si>
  <si>
    <t>Montáž lišt trojúhelníkových nebo kontralatí na střechách sklonu do 60°</t>
  </si>
  <si>
    <t>-837838190</t>
  </si>
  <si>
    <t>8*26+7*4+7,5*4+4*4+2*4</t>
  </si>
  <si>
    <t>180</t>
  </si>
  <si>
    <t>605141020</t>
  </si>
  <si>
    <t>řezivo jehličnaté lať jakost II 10 - 25 cm2</t>
  </si>
  <si>
    <t>-1340256505</t>
  </si>
  <si>
    <t>290*0,05*0,06</t>
  </si>
  <si>
    <t>0,87*1,1 'Přepočtené koeficientem množství</t>
  </si>
  <si>
    <t>181</t>
  </si>
  <si>
    <t>762395000</t>
  </si>
  <si>
    <t>Spojovací prostředky pro montáž krovu, bednění, laťování, světlíky, klíny</t>
  </si>
  <si>
    <t>-1923494893</t>
  </si>
  <si>
    <t>stř5*0,05+4</t>
  </si>
  <si>
    <t>182</t>
  </si>
  <si>
    <t>762511237</t>
  </si>
  <si>
    <t>Podlahové kce podkladové z desek OSB tl 25 mm broušených na pero a drážku lepených</t>
  </si>
  <si>
    <t>-1819836417</t>
  </si>
  <si>
    <t>atika sálu</t>
  </si>
  <si>
    <t>0,55*(12*2+8)</t>
  </si>
  <si>
    <t>183</t>
  </si>
  <si>
    <t>998762102</t>
  </si>
  <si>
    <t>Přesun hmot tonážní pro kce tesařské v objektech v do 12 m</t>
  </si>
  <si>
    <t>757886797</t>
  </si>
  <si>
    <t>184</t>
  </si>
  <si>
    <t>998762181</t>
  </si>
  <si>
    <t>Příplatek k přesunu hmot tonážní 762 prováděný bez použití mechanizace</t>
  </si>
  <si>
    <t>560685052</t>
  </si>
  <si>
    <t>763</t>
  </si>
  <si>
    <t>Konstrukce suché výstavby</t>
  </si>
  <si>
    <t>185</t>
  </si>
  <si>
    <t>76300003</t>
  </si>
  <si>
    <t>Vnitřní stěny - SDK - zvláštní - dělící, 3.NP+4.NP, strojovna / chodba tl.205</t>
  </si>
  <si>
    <t>-763225282</t>
  </si>
  <si>
    <t>I.etapa 70% z konečné jednotkové ceny dokončení</t>
  </si>
  <si>
    <t>2 x SDK desky 12,5 mm, akustické</t>
  </si>
  <si>
    <t>Svislý ocelový rošt, CW 75, minerální iz. 80mm</t>
  </si>
  <si>
    <t xml:space="preserve"> Těsnění, 5mm</t>
  </si>
  <si>
    <t xml:space="preserve"> Svislý ocelový rošt, prošroubované dvojice CW 75mm, minerální iz. 80mm</t>
  </si>
  <si>
    <t xml:space="preserve"> 2 x SDK desky 12,5 mm, akustické</t>
  </si>
  <si>
    <t>sadrvn3</t>
  </si>
  <si>
    <t>6*2,2</t>
  </si>
  <si>
    <t>186</t>
  </si>
  <si>
    <t>76300004</t>
  </si>
  <si>
    <t>Vnitřní stěny - SDK - zvláštní - dělící, 1.NP, sál / předsálí 150mm-B9d</t>
  </si>
  <si>
    <t>1338101028</t>
  </si>
  <si>
    <t>2 x SDK desky 12,5 mm, vysokopevnostní</t>
  </si>
  <si>
    <t xml:space="preserve"> Svislý ocelový rošt, výztužný (UA) 100, minerální iz. 80mm</t>
  </si>
  <si>
    <t xml:space="preserve"> 2 x SDK desky 12,5 mm, vysokopevnostní</t>
  </si>
  <si>
    <t>sadrvn4</t>
  </si>
  <si>
    <t>(1,65+2,845)*5,25</t>
  </si>
  <si>
    <t>187</t>
  </si>
  <si>
    <t>76300005</t>
  </si>
  <si>
    <t>B6 - Vnitřní stěny - SDK - běžné dělící 150mm</t>
  </si>
  <si>
    <t>2028768509</t>
  </si>
  <si>
    <t>I.etapa 80% z konečné jednotkové ceny dokončení</t>
  </si>
  <si>
    <t>150mm</t>
  </si>
  <si>
    <t>- 1 x SDK deska 12,5 mm</t>
  </si>
  <si>
    <t>- 1 x SDV deska 12,5 mm</t>
  </si>
  <si>
    <t>- Svislý ocelový rošt CW 100 + minerální iz. tl. min. 80 mm</t>
  </si>
  <si>
    <t>1.PP</t>
  </si>
  <si>
    <t>3*(3,65)</t>
  </si>
  <si>
    <t>3*(6,1+1,55+0,85+1+1,05+4,5*2+1,95*2+1,8*2+6,7)</t>
  </si>
  <si>
    <t>-(0,7*2+0,9*2,2)</t>
  </si>
  <si>
    <t>2,6*(4,66+9,5+4+1,5+1,5)</t>
  </si>
  <si>
    <t>5,255*5,525</t>
  </si>
  <si>
    <t>-(0,7*2*2)</t>
  </si>
  <si>
    <t>2,5*(0,9+1,5+0,8)</t>
  </si>
  <si>
    <t>sadrvn5</t>
  </si>
  <si>
    <t>188</t>
  </si>
  <si>
    <t>76300006</t>
  </si>
  <si>
    <t>B6 - Vnitřní stěny - SDK - běžné dělící - 100mm</t>
  </si>
  <si>
    <t>-897956232</t>
  </si>
  <si>
    <t>1 x SDK deska 12,5 mm</t>
  </si>
  <si>
    <t xml:space="preserve"> 1 x SDV deska 12,5 mm</t>
  </si>
  <si>
    <t xml:space="preserve"> Svislý ocelový rošt CW 50 + minerální iz. tl. min. 40 mm</t>
  </si>
  <si>
    <t xml:space="preserve"> 1 x SDK deska 12,5 green</t>
  </si>
  <si>
    <t>3*(1,8*2+1,45+1,9)</t>
  </si>
  <si>
    <t>-(0,7*2*4)</t>
  </si>
  <si>
    <t>3*(1,7+1,65+1,325*4+1,9*2)</t>
  </si>
  <si>
    <t>-(6*0,7*2)</t>
  </si>
  <si>
    <t>3*(1,275*2+1,25+1,8+0,92+1)</t>
  </si>
  <si>
    <t>3*(1,885+1,8)</t>
  </si>
  <si>
    <t>sadrvn6</t>
  </si>
  <si>
    <t>189</t>
  </si>
  <si>
    <t>76300007</t>
  </si>
  <si>
    <t>B7b - Vnitřní stěny - SDK - předstěny - akustické</t>
  </si>
  <si>
    <t>1263539092</t>
  </si>
  <si>
    <t>Svislý ocelový rošt CW 50 + minerální iz. 40 mm</t>
  </si>
  <si>
    <t>- 1 x SDK deska 12,5 mm, akustická</t>
  </si>
  <si>
    <t>3,4*(5,25*2+6*2+3,6+3,7-1,3*2,2+1,95)</t>
  </si>
  <si>
    <t>4,5*4,6</t>
  </si>
  <si>
    <t>sadrvn7</t>
  </si>
  <si>
    <t>190</t>
  </si>
  <si>
    <t>76300008</t>
  </si>
  <si>
    <t>B7a - Vnitřní stěny - SDK - předstěny - instalační</t>
  </si>
  <si>
    <t>-1700238933</t>
  </si>
  <si>
    <t>Svislý ocelový rošt CW 50-100</t>
  </si>
  <si>
    <t>1 x SDV deska 12,5 mm</t>
  </si>
  <si>
    <t xml:space="preserve"> 1 x SDK deska 12,5 mm green</t>
  </si>
  <si>
    <t>3,4*(1,9+0,9)</t>
  </si>
  <si>
    <t>3,2*(1,9+1,9*2+0,9+1,8)</t>
  </si>
  <si>
    <t>1,5*(1,8)</t>
  </si>
  <si>
    <t>3,2*(1,8)</t>
  </si>
  <si>
    <t>4,3*(2+2,5+0,75+1,275)</t>
  </si>
  <si>
    <t>2,5*1,885</t>
  </si>
  <si>
    <t>Schodiště</t>
  </si>
  <si>
    <t>2,1*2,7</t>
  </si>
  <si>
    <t>rozvaděče UT</t>
  </si>
  <si>
    <t>0,8*2,6</t>
  </si>
  <si>
    <t>0,82*2,6</t>
  </si>
  <si>
    <t>sadrvn8</t>
  </si>
  <si>
    <t>191</t>
  </si>
  <si>
    <t>763121423</t>
  </si>
  <si>
    <t>SDK stěna předsazená tl 87,5 mm profil CW+UW 75 deska 1xDF 12,5 TI 40 mm EI 30</t>
  </si>
  <si>
    <t>1944198357</t>
  </si>
  <si>
    <t>půda</t>
  </si>
  <si>
    <t>4,25*2+3,5</t>
  </si>
  <si>
    <t>3,5*2+3,5</t>
  </si>
  <si>
    <t>sadrvn11</t>
  </si>
  <si>
    <t>192</t>
  </si>
  <si>
    <t>763122425</t>
  </si>
  <si>
    <t>SDK stěna šachtová tl 125 mm profil CW+UW 100 desky 2xH2DF 12,5 bez TI EI 30</t>
  </si>
  <si>
    <t>-1847762533</t>
  </si>
  <si>
    <t>3,4*(1,7+0,9)</t>
  </si>
  <si>
    <t>3*(0,75+0,5+1,7)</t>
  </si>
  <si>
    <t>7*(0,625+0,75*2+1,25+0,5*2)</t>
  </si>
  <si>
    <t>193</t>
  </si>
  <si>
    <t>763111742</t>
  </si>
  <si>
    <t>Montáž jedné vrstvy tepelné izolace do šachtové stěny</t>
  </si>
  <si>
    <t>541202175</t>
  </si>
  <si>
    <t>194</t>
  </si>
  <si>
    <t>63150968</t>
  </si>
  <si>
    <t>plsť tepelně izolační příčková akustická λ=0,037 tl 100mm</t>
  </si>
  <si>
    <t>-358002485</t>
  </si>
  <si>
    <t>48,315*1,02 'Přepočtené koeficientem množství</t>
  </si>
  <si>
    <t>195</t>
  </si>
  <si>
    <t>763131411</t>
  </si>
  <si>
    <t>SDK podhled desky 1xA 12,5 bez izolace dvouvrstvá spodní kce profil CD+UD</t>
  </si>
  <si>
    <t>-1755573342</t>
  </si>
  <si>
    <t>I.etapa přepočet koeficientem 80% jednotkové ceny</t>
  </si>
  <si>
    <t>147,18</t>
  </si>
  <si>
    <t>6,75</t>
  </si>
  <si>
    <t>6,97</t>
  </si>
  <si>
    <t>196</t>
  </si>
  <si>
    <t>763131452</t>
  </si>
  <si>
    <t>SDK podhled deska 1xH2 12,5 s izolací dvouvrstvá spodní kce profil CD+UD</t>
  </si>
  <si>
    <t>-693066461</t>
  </si>
  <si>
    <t>83,08</t>
  </si>
  <si>
    <t>70,98</t>
  </si>
  <si>
    <t>22,83</t>
  </si>
  <si>
    <t>197</t>
  </si>
  <si>
    <t>763131471</t>
  </si>
  <si>
    <t>SDK podhled deska 1xH2DF 12,5 bez TI dvouvrstvá spodní kce profil CD+UD</t>
  </si>
  <si>
    <t>1473412959</t>
  </si>
  <si>
    <t>stropy impregnované</t>
  </si>
  <si>
    <t>2.NP</t>
  </si>
  <si>
    <t>16,63</t>
  </si>
  <si>
    <t>sádrz1</t>
  </si>
  <si>
    <t>198</t>
  </si>
  <si>
    <t>763131491</t>
  </si>
  <si>
    <t>SDK podhled deska 1x akustická s izolací dvouvrstvá spodní kce profil CD+UD REI 90 Rw 60 dB</t>
  </si>
  <si>
    <t>-244267861</t>
  </si>
  <si>
    <t>I.etapa přepočet jednotkové ceny na 80%</t>
  </si>
  <si>
    <t>akustický hladký</t>
  </si>
  <si>
    <t>121,74</t>
  </si>
  <si>
    <t>220,6</t>
  </si>
  <si>
    <t>83,91</t>
  </si>
  <si>
    <t>92,07</t>
  </si>
  <si>
    <t>odpočet podhled</t>
  </si>
  <si>
    <t>-podhskl</t>
  </si>
  <si>
    <t>199</t>
  </si>
  <si>
    <t>763131713</t>
  </si>
  <si>
    <t>SDK podhled napojení na obvodové konstrukce profilem</t>
  </si>
  <si>
    <t>1800428788</t>
  </si>
  <si>
    <t>sadr2-sadr1</t>
  </si>
  <si>
    <t>200</t>
  </si>
  <si>
    <t>763132111Vl</t>
  </si>
  <si>
    <t>SDK podhled samostatný pro podvěšení design podhledu CW ,UW profil 100mm,deska DF 12,5mm</t>
  </si>
  <si>
    <t>362703700</t>
  </si>
  <si>
    <t>podhled pod podlahou půdy</t>
  </si>
  <si>
    <t>místností 2.05,2,15,2,16</t>
  </si>
  <si>
    <t>201</t>
  </si>
  <si>
    <t>763135002</t>
  </si>
  <si>
    <t>Montáž SDK podhledu z desek perforovaných celoplošně s hranami speciálně tmelenými na dvouvrstvé kci z CD+UD</t>
  </si>
  <si>
    <t>818166899</t>
  </si>
  <si>
    <t>podvěšený strop pod stropem samonosným(podlaha půdy)</t>
  </si>
  <si>
    <t>místnosti 2,15;2,16;2,05</t>
  </si>
  <si>
    <t>202</t>
  </si>
  <si>
    <t>59030599</t>
  </si>
  <si>
    <t>deska pro bezesparý deskový podhled s celoplošnou perforací</t>
  </si>
  <si>
    <t>-795012281</t>
  </si>
  <si>
    <t>60*1,05 'Přepočtené koeficientem množství</t>
  </si>
  <si>
    <t>203</t>
  </si>
  <si>
    <t>763161751</t>
  </si>
  <si>
    <t>SDK podkroví desky 2xA 12,5 TI 200 mm dvouvrstvá spodní kce profil CD+UD REI 30</t>
  </si>
  <si>
    <t>-1902103598</t>
  </si>
  <si>
    <t>7,5*((19,5+25,5)/2)</t>
  </si>
  <si>
    <t>(12,62*5,62/2)*2</t>
  </si>
  <si>
    <t>-(8*3,15*1,5+3,15*1,5*2+3,15*1,5*2)</t>
  </si>
  <si>
    <t>odpočet impregnovaný</t>
  </si>
  <si>
    <t>-16,63</t>
  </si>
  <si>
    <t>podkr1</t>
  </si>
  <si>
    <t>204</t>
  </si>
  <si>
    <t>763164316</t>
  </si>
  <si>
    <t>SDK obklad dřevěných kcí uzavřeného tvaru š do 0,8 m desky 1xDF 15</t>
  </si>
  <si>
    <t>2125487565</t>
  </si>
  <si>
    <t>5*2</t>
  </si>
  <si>
    <t>205</t>
  </si>
  <si>
    <t>763164513</t>
  </si>
  <si>
    <t>SDK obklad kcí tvaru L š do 0,4 m desky 1x akustická 12,5</t>
  </si>
  <si>
    <t>-1969061611</t>
  </si>
  <si>
    <t>kastlíky</t>
  </si>
  <si>
    <t>23,32</t>
  </si>
  <si>
    <t>206</t>
  </si>
  <si>
    <t>763173112</t>
  </si>
  <si>
    <t>Montáž úchytu pro pisoár v SDK kci</t>
  </si>
  <si>
    <t>-1945846868</t>
  </si>
  <si>
    <t>207</t>
  </si>
  <si>
    <t>590307280</t>
  </si>
  <si>
    <t>konstrukce pro uchycení pisoáru, osová rozteč CW profilů 450 - 625 mm</t>
  </si>
  <si>
    <t>11537589</t>
  </si>
  <si>
    <t>208</t>
  </si>
  <si>
    <t>763181311</t>
  </si>
  <si>
    <t>Montáž jednokřídlové kovové zárubně v do 2,75 m SDK příčka</t>
  </si>
  <si>
    <t>-272257435</t>
  </si>
  <si>
    <t>209</t>
  </si>
  <si>
    <t>55331521</t>
  </si>
  <si>
    <t>zárubeň ocelová pro sádrokarton 100 700/2200 L/P</t>
  </si>
  <si>
    <t>1263821198</t>
  </si>
  <si>
    <t>210</t>
  </si>
  <si>
    <t>55331594</t>
  </si>
  <si>
    <t>zárubeň jednokřídlá ocelová pro sádrokartonové příčky tl stěny 110-150mm rozměru 700/2200,mm</t>
  </si>
  <si>
    <t>-1633117423</t>
  </si>
  <si>
    <t>211</t>
  </si>
  <si>
    <t>55331596</t>
  </si>
  <si>
    <t>zárubeň jednokřídlá ocelová pro sádrokartonové příčky tl stěny 110-150mm rozměru 900/ 2200mm</t>
  </si>
  <si>
    <t>-99255382</t>
  </si>
  <si>
    <t>zárubeň včetně kyvného závěsu</t>
  </si>
  <si>
    <t>55331701</t>
  </si>
  <si>
    <t>zárubeň jednokřídlá ocelová pro sádrokartonové příčky tl stěny 160-200mm rozměru 900/ 2200mm protipožární</t>
  </si>
  <si>
    <t>1841947568</t>
  </si>
  <si>
    <t>213</t>
  </si>
  <si>
    <t>763182411</t>
  </si>
  <si>
    <t>SDK opláštění obvodu střešního okna z desek a UA profilů hloubky do 0,5 m</t>
  </si>
  <si>
    <t>985624056</t>
  </si>
  <si>
    <t>(2*3,15+2,2*2+1,5*2)*10</t>
  </si>
  <si>
    <t>(2*3,15+1,5*2)*2</t>
  </si>
  <si>
    <t>214</t>
  </si>
  <si>
    <t>763431031</t>
  </si>
  <si>
    <t>Montáž minerálního podhledu s vyjímatelnými panely na zavěšený skrytý rošt</t>
  </si>
  <si>
    <t>367462570</t>
  </si>
  <si>
    <t>H4a</t>
  </si>
  <si>
    <t>I.PP 0,13</t>
  </si>
  <si>
    <t>2,4*3,6</t>
  </si>
  <si>
    <t>I.NP 1,17+1,18</t>
  </si>
  <si>
    <t>3,95*4,713+3,95*3,863</t>
  </si>
  <si>
    <t>5,4*5,8</t>
  </si>
  <si>
    <t>215</t>
  </si>
  <si>
    <t>59036115</t>
  </si>
  <si>
    <t>panel akustický nízký světelný odraz skrytý rošt, zvukově odrazivý</t>
  </si>
  <si>
    <t>384254698</t>
  </si>
  <si>
    <t>73,835*1,05 'Přepočtené koeficientem množství</t>
  </si>
  <si>
    <t>216</t>
  </si>
  <si>
    <t>763431201</t>
  </si>
  <si>
    <t>Napojení minerálního podhledu na stěnu obvodovou lištou</t>
  </si>
  <si>
    <t>1134830652</t>
  </si>
  <si>
    <t>5,4*2+5,8*5+3,95*2+4,7*2+3,85*2+3,863*2+2,4*2+3,6*2</t>
  </si>
  <si>
    <t>217</t>
  </si>
  <si>
    <t>998763302</t>
  </si>
  <si>
    <t>Přesun hmot tonážní pro sádrokartonové konstrukce v objektech v do 12 m</t>
  </si>
  <si>
    <t>-741152279</t>
  </si>
  <si>
    <t>218</t>
  </si>
  <si>
    <t>998763381</t>
  </si>
  <si>
    <t>Příplatek k přesunu hmot tonážní 763 SDK prováděný bez použití mechanizace</t>
  </si>
  <si>
    <t>1166912422</t>
  </si>
  <si>
    <t>42,045*3 'Přepočtené koeficientem množství</t>
  </si>
  <si>
    <t>765</t>
  </si>
  <si>
    <t>Krytina skládaná</t>
  </si>
  <si>
    <t>219</t>
  </si>
  <si>
    <t>765125302</t>
  </si>
  <si>
    <t>Montáž střešního výlezu plochy jednotlivě přes 0,25 m2 pro betonovu krytinu</t>
  </si>
  <si>
    <t>-969214366</t>
  </si>
  <si>
    <t>V-4</t>
  </si>
  <si>
    <t>220</t>
  </si>
  <si>
    <t>611406070</t>
  </si>
  <si>
    <t>Střešní výlez 640x650,dřevěný rám s Al vnější vrstvou,zasklení čiré,včetně lemování a veškerého příslušenství</t>
  </si>
  <si>
    <t>73931375</t>
  </si>
  <si>
    <t>221</t>
  </si>
  <si>
    <t>765131051</t>
  </si>
  <si>
    <t xml:space="preserve">Montáž vláknocementové krytiny  do 30° skládané ze šablon jednoduché krytí počtu do 10ks/m2</t>
  </si>
  <si>
    <t>2013736502</t>
  </si>
  <si>
    <t>stř5-3,5</t>
  </si>
  <si>
    <t>-1442201265</t>
  </si>
  <si>
    <t xml:space="preserve"> krytina VC  400/440/5,3 mm</t>
  </si>
  <si>
    <t>barevné provedení dle PD</t>
  </si>
  <si>
    <t>stř5*10</t>
  </si>
  <si>
    <t>591607400</t>
  </si>
  <si>
    <t>hřebenáč VC konický červený 480/230/4</t>
  </si>
  <si>
    <t>875225084</t>
  </si>
  <si>
    <t>(20+9*4)/0,48</t>
  </si>
  <si>
    <t>591607490</t>
  </si>
  <si>
    <t>hřebenáč rozbočovací /laminát/ 400x400 mm, v barvách krytiny</t>
  </si>
  <si>
    <t>564038947</t>
  </si>
  <si>
    <t>591611410</t>
  </si>
  <si>
    <t>hřebíky konvexní Cu D 9 x 2,8 x 32 mm, příslušenství VC střešní krytiny</t>
  </si>
  <si>
    <t>tis kus</t>
  </si>
  <si>
    <t>-318830733</t>
  </si>
  <si>
    <t>591611560</t>
  </si>
  <si>
    <t>větrací pás pod hřebenáč 120 x 50 x 1000 mm plast červený, černý</t>
  </si>
  <si>
    <t>14690197</t>
  </si>
  <si>
    <t>20*2+9*4*2</t>
  </si>
  <si>
    <t>227</t>
  </si>
  <si>
    <t>591611580</t>
  </si>
  <si>
    <t>hák protisněhový 400 mm barevný,pro VC krytin</t>
  </si>
  <si>
    <t>135207675</t>
  </si>
  <si>
    <t>228</t>
  </si>
  <si>
    <t>765135023</t>
  </si>
  <si>
    <t>Montáž stoupací plošiny skládané vláknocementové krytiny délky přes 1,0m</t>
  </si>
  <si>
    <t>24941619</t>
  </si>
  <si>
    <t>229</t>
  </si>
  <si>
    <t>Stoupací plošina</t>
  </si>
  <si>
    <t>1184967056</t>
  </si>
  <si>
    <t>K-16-2</t>
  </si>
  <si>
    <t>230</t>
  </si>
  <si>
    <t>765135061</t>
  </si>
  <si>
    <t>Zabarvení řezu skládané vláknocementové krytiny</t>
  </si>
  <si>
    <t>-1265505572</t>
  </si>
  <si>
    <t>231</t>
  </si>
  <si>
    <t>765135141</t>
  </si>
  <si>
    <t>Opracování skládané vláknocementové krytiny prostupů přes 1,0 m2 do 30°jednoduché krytí</t>
  </si>
  <si>
    <t>-277244590</t>
  </si>
  <si>
    <t>3*2*12+1*2*10</t>
  </si>
  <si>
    <t>1,5*2*12</t>
  </si>
  <si>
    <t>232</t>
  </si>
  <si>
    <t>765191023</t>
  </si>
  <si>
    <t>Montáž pojistné hydroizolační fólie kladené ve sklonu přes 20° s lepenými spoji na bednění</t>
  </si>
  <si>
    <t>28630182</t>
  </si>
  <si>
    <t>dle skladeb C1a a C1b 2x</t>
  </si>
  <si>
    <t>stř5*2</t>
  </si>
  <si>
    <t>233</t>
  </si>
  <si>
    <t>283292950</t>
  </si>
  <si>
    <t>membrána podstřešní (reakce na oheň - třída E) 150 g/m2 s aplikovanou spojovací páskou</t>
  </si>
  <si>
    <t>1634103388</t>
  </si>
  <si>
    <t>717,206*1,1 'Přepočtené koeficientem množství</t>
  </si>
  <si>
    <t>234</t>
  </si>
  <si>
    <t>998765102</t>
  </si>
  <si>
    <t>Přesun hmot tonážní pro krytiny skládané v objektech v do 12 m</t>
  </si>
  <si>
    <t>-2057467970</t>
  </si>
  <si>
    <t>235</t>
  </si>
  <si>
    <t>998765181</t>
  </si>
  <si>
    <t>Příplatek k přesunu hmot tonážní 765 prováděný bez použití mechanizace</t>
  </si>
  <si>
    <t>-1551262207</t>
  </si>
  <si>
    <t>7,239*3 'Přepočtené koeficientem množství</t>
  </si>
  <si>
    <t>767</t>
  </si>
  <si>
    <t>Konstrukce zámečnické</t>
  </si>
  <si>
    <t>236</t>
  </si>
  <si>
    <t>767851104</t>
  </si>
  <si>
    <t>Montáž lávek komínových - kompletní celé lávky</t>
  </si>
  <si>
    <t>-859195503</t>
  </si>
  <si>
    <t>K-16-1</t>
  </si>
  <si>
    <t>237</t>
  </si>
  <si>
    <t>767851104mat</t>
  </si>
  <si>
    <t>Komínová lávka</t>
  </si>
  <si>
    <t>-424475059</t>
  </si>
  <si>
    <t>238</t>
  </si>
  <si>
    <t>767995111</t>
  </si>
  <si>
    <t>Montáž držáků pro podbytí a SDK konstrukce</t>
  </si>
  <si>
    <t>1427302157</t>
  </si>
  <si>
    <t>Montáž a dodávka držáků pro podbytí a SDK konstrukce</t>
  </si>
  <si>
    <t>16*38</t>
  </si>
  <si>
    <t>239</t>
  </si>
  <si>
    <t>767995112</t>
  </si>
  <si>
    <t xml:space="preserve">Dodávka a  Montáž dodávka  krovu,stěny obvodové 2.NP ,včetně povrchové úpravy-nátěr základní,v.č. D1.2.2.10 - ocelový krov,v.č. D1.2.2.11 - krov - detaily</t>
  </si>
  <si>
    <t>1596440563</t>
  </si>
  <si>
    <t>Ocelový krov včetně 2.NP</t>
  </si>
  <si>
    <t>15972,3</t>
  </si>
  <si>
    <t>Krov detaily</t>
  </si>
  <si>
    <t>395,9</t>
  </si>
  <si>
    <t>krov1</t>
  </si>
  <si>
    <t>240</t>
  </si>
  <si>
    <t>767995114</t>
  </si>
  <si>
    <t xml:space="preserve">Montáž a dodávka  atypických zámečnických konstrukcí hmotnosti do 20 kg - v.č. D1.2.2.5 - stropní konstrukce nad 1.NP  - výkres tvaru a výztuže</t>
  </si>
  <si>
    <t>-59188918</t>
  </si>
  <si>
    <t>Z8 nosník HEB 300</t>
  </si>
  <si>
    <t>P14 podkladní plech P5-150/8150</t>
  </si>
  <si>
    <t>P15 výztuha P5-150/176</t>
  </si>
  <si>
    <t>1017,1</t>
  </si>
  <si>
    <t>241</t>
  </si>
  <si>
    <t>767995115</t>
  </si>
  <si>
    <t>Dodávka a montáž v.č. D1.2.2.7 - sloupy S1, S2 a S3</t>
  </si>
  <si>
    <t>1698039645</t>
  </si>
  <si>
    <t>včetně povrchové úpravy</t>
  </si>
  <si>
    <t>1303,1</t>
  </si>
  <si>
    <t>242</t>
  </si>
  <si>
    <t>767995116</t>
  </si>
  <si>
    <t>Dodávka a montáž v.č. D1.2.2.13 - terasa</t>
  </si>
  <si>
    <t>-1334760583</t>
  </si>
  <si>
    <t>v.č. D1.2.2.13 - terasa</t>
  </si>
  <si>
    <t>montáž včetně povrchové úpravy</t>
  </si>
  <si>
    <t>1509</t>
  </si>
  <si>
    <t>243</t>
  </si>
  <si>
    <t>998767102</t>
  </si>
  <si>
    <t>Přesun hmot tonážní pro zámečnické konstrukce v objektech v do 12 m</t>
  </si>
  <si>
    <t>-1403616648</t>
  </si>
  <si>
    <t>244</t>
  </si>
  <si>
    <t>998767181</t>
  </si>
  <si>
    <t>Příplatek k přesunu hmot tonážní 767 prováděný bez použití mechanizace</t>
  </si>
  <si>
    <t>-152435692</t>
  </si>
  <si>
    <t>19,567*3 'Přepočtené koeficientem množství</t>
  </si>
  <si>
    <t>OST</t>
  </si>
  <si>
    <t>Ostatní</t>
  </si>
  <si>
    <t>245</t>
  </si>
  <si>
    <t xml:space="preserve">Pronájem jeřábu </t>
  </si>
  <si>
    <t>den</t>
  </si>
  <si>
    <t>512</t>
  </si>
  <si>
    <t>379035526</t>
  </si>
  <si>
    <t>osazení sropních panelů</t>
  </si>
  <si>
    <t>osazení ocelovách konsrukcí krovů</t>
  </si>
  <si>
    <t>osazení schodnic</t>
  </si>
  <si>
    <t>246</t>
  </si>
  <si>
    <t>0,02</t>
  </si>
  <si>
    <t>Domovní výtah</t>
  </si>
  <si>
    <t>-166316685</t>
  </si>
  <si>
    <t>Z-10-1</t>
  </si>
  <si>
    <t>opláštění výtahové šachty-neprůhledné vrstvené sklo,skleněné tabule bodově kotveny skrze konzolky do nosné konstukce výtahu,nerezové terče -115m2</t>
  </si>
  <si>
    <t>ocelová nosná konstrukce - dle výpisu výkazu oceli D1.2.2.16 -2842,7 kg</t>
  </si>
  <si>
    <t>výměra plochy pro zasklení 115m2</t>
  </si>
  <si>
    <t>výtah včetně technologie</t>
  </si>
  <si>
    <t>247</t>
  </si>
  <si>
    <t>0,07</t>
  </si>
  <si>
    <t>Montáž a dodávka atypických dřevěných předokenních žaluzií z exotických dřev</t>
  </si>
  <si>
    <t>-922396046</t>
  </si>
  <si>
    <t>Z-7-1</t>
  </si>
  <si>
    <t>Z-7-2</t>
  </si>
  <si>
    <t>Z-7-3</t>
  </si>
  <si>
    <t>Z-7-4</t>
  </si>
  <si>
    <t>Exteriérová skládací konstrukce před LOP - nosný rošt z L profilů + dřevěné svislé hranoly + kolejnnice,panty a kotvení,spodní kolejnice kotvena do ŽB</t>
  </si>
  <si>
    <t>horní kolejnice kotvena do zdiva,vložená samostatně oteviraná část před deřmi LOP-viz.Detail 3-5,3-4,3-3,3-2,</t>
  </si>
  <si>
    <t>(33+30+33+33)</t>
  </si>
  <si>
    <t>248</t>
  </si>
  <si>
    <t>0,08</t>
  </si>
  <si>
    <t>Atipycký výrobek - zastřešení vstupu do KC - hlavní vstup</t>
  </si>
  <si>
    <t>soubr</t>
  </si>
  <si>
    <t>-1416838191</t>
  </si>
  <si>
    <t>Z-4-1</t>
  </si>
  <si>
    <t xml:space="preserve">Dodávka a montáž </t>
  </si>
  <si>
    <t>Zadání dle tabulky zámečnických konstrukcí a PD</t>
  </si>
  <si>
    <t>Žár. Zink. + nátěr / ochranný nátěr na dřevo</t>
  </si>
  <si>
    <t>Beton + ocel + dřevo C22 + CV obklad</t>
  </si>
  <si>
    <t>249</t>
  </si>
  <si>
    <t>0,09</t>
  </si>
  <si>
    <t>Atipický výrobek - Stříška nad vstupem do zázemí gastro</t>
  </si>
  <si>
    <t>soub</t>
  </si>
  <si>
    <t>1478221410</t>
  </si>
  <si>
    <t>Z-4-2</t>
  </si>
  <si>
    <t>Konstrukce dle Tabulky zámečnických konstrukcí a PD</t>
  </si>
  <si>
    <t>250</t>
  </si>
  <si>
    <t>0,12</t>
  </si>
  <si>
    <t>Atipický výrobek-Stříška nad vstupem do 1.PP</t>
  </si>
  <si>
    <t>-1899430278</t>
  </si>
  <si>
    <t>Z-4-3</t>
  </si>
  <si>
    <t>Stříška nad vstupem do 1.PP - jackelová konstrukce + opláštění z</t>
  </si>
  <si>
    <t>cementovláknitých vodovzdorných desek + oplechování horního líce,</t>
  </si>
  <si>
    <t>viditelná část 1,25x0,4</t>
  </si>
  <si>
    <t>kob1</t>
  </si>
  <si>
    <t>koberec</t>
  </si>
  <si>
    <t>33,3</t>
  </si>
  <si>
    <t>mal2</t>
  </si>
  <si>
    <t>výmalba bílou</t>
  </si>
  <si>
    <t>2999,05</t>
  </si>
  <si>
    <t>nát</t>
  </si>
  <si>
    <t>nátěr</t>
  </si>
  <si>
    <t>415,6</t>
  </si>
  <si>
    <t>242,2</t>
  </si>
  <si>
    <t>podl1</t>
  </si>
  <si>
    <t>podlahy epoxid</t>
  </si>
  <si>
    <t>257,93</t>
  </si>
  <si>
    <t>podl3</t>
  </si>
  <si>
    <t>nátěr epoxidový</t>
  </si>
  <si>
    <t>45,8</t>
  </si>
  <si>
    <t>podl4</t>
  </si>
  <si>
    <t>ochranný nátěr podlah</t>
  </si>
  <si>
    <t>24,12</t>
  </si>
  <si>
    <t>podlc1</t>
  </si>
  <si>
    <t>celkové podlahy</t>
  </si>
  <si>
    <t>702,2</t>
  </si>
  <si>
    <t>přlin1</t>
  </si>
  <si>
    <t>přírodní lino</t>
  </si>
  <si>
    <t>341,05</t>
  </si>
  <si>
    <t>Zárub1</t>
  </si>
  <si>
    <t>Zárubně 70</t>
  </si>
  <si>
    <t>222/2021/Kcep - Profese</t>
  </si>
  <si>
    <t>Zárub2</t>
  </si>
  <si>
    <t>zárubně 80</t>
  </si>
  <si>
    <t>zárub3</t>
  </si>
  <si>
    <t>zárubně 90</t>
  </si>
  <si>
    <t xml:space="preserve">    764 - Konstrukce klempířské</t>
  </si>
  <si>
    <t xml:space="preserve">    766 - Konstrukce truhlářské</t>
  </si>
  <si>
    <t xml:space="preserve">    776 - Podlahy povlakové</t>
  </si>
  <si>
    <t xml:space="preserve">    777 - Podlahy lité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</si>
  <si>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</si>
  <si>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</si>
  <si>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</si>
  <si>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642942611</t>
  </si>
  <si>
    <t>Osazování zárubní nebo rámů dveřních kovových do 2,5 m2 na montážní pěnu</t>
  </si>
  <si>
    <t>-233865208</t>
  </si>
  <si>
    <t>zárub1+zárub2+zárub3+2</t>
  </si>
  <si>
    <t>55331220 mat</t>
  </si>
  <si>
    <t>Zárubeň ocelová se stínovou drážkou 70</t>
  </si>
  <si>
    <t>1986913772</t>
  </si>
  <si>
    <t>31-22</t>
  </si>
  <si>
    <t>55331222mat</t>
  </si>
  <si>
    <t>Zárubeň ocelová se stínovou drážkou 80</t>
  </si>
  <si>
    <t>307892507</t>
  </si>
  <si>
    <t>1.NP</t>
  </si>
  <si>
    <t>7+1</t>
  </si>
  <si>
    <t>3.NP</t>
  </si>
  <si>
    <t>55331224</t>
  </si>
  <si>
    <t>Zárubeň ocelová se stínovou drážkou 90 L/P</t>
  </si>
  <si>
    <t>-1449018577</t>
  </si>
  <si>
    <t>2+1</t>
  </si>
  <si>
    <t>PBŘ</t>
  </si>
  <si>
    <t>-2</t>
  </si>
  <si>
    <t>55331568</t>
  </si>
  <si>
    <t>zárubeň jednokřídlá ocelová pro zdění s protipožární úpravou tl stěny 160-200mm rozměru 900/1970, 2100mm</t>
  </si>
  <si>
    <t>739790285</t>
  </si>
  <si>
    <t>642942721</t>
  </si>
  <si>
    <t>Osazování zárubní nebo rámů dveřních kovových do 4 m2 na montážní pěnu</t>
  </si>
  <si>
    <t>-1234925968</t>
  </si>
  <si>
    <t>Zárubeň ocelová se stínovou drážkou</t>
  </si>
  <si>
    <t>55331526</t>
  </si>
  <si>
    <t xml:space="preserve">zárubeň ocelová  100 1450 dvoukřídlá</t>
  </si>
  <si>
    <t>-305653861</t>
  </si>
  <si>
    <t>642945112</t>
  </si>
  <si>
    <t>Osazování protipožárních nebo protiplynových zárubní dveří dvoukřídlových do 6,5 m2</t>
  </si>
  <si>
    <t>954214688</t>
  </si>
  <si>
    <t>55331229</t>
  </si>
  <si>
    <t xml:space="preserve">zárubeň ocelová pro běžné zdění hranatý profil s drážkou  dvoukřídlá</t>
  </si>
  <si>
    <t>-254518948</t>
  </si>
  <si>
    <t>2132445027</t>
  </si>
  <si>
    <t>998011014</t>
  </si>
  <si>
    <t>Příplatek k přesunu hmot pro budovy zděné za zvětšený přesun do 500 m</t>
  </si>
  <si>
    <t>585983503</t>
  </si>
  <si>
    <t>764</t>
  </si>
  <si>
    <t>Konstrukce klempířské</t>
  </si>
  <si>
    <t>712998201Vl</t>
  </si>
  <si>
    <t>Montáž bezpečnostního přepadu z Pzn ocel+lak do DN 50</t>
  </si>
  <si>
    <t>-553692066</t>
  </si>
  <si>
    <t>Pojistný přepad střechy západního vstupu DN 50mm</t>
  </si>
  <si>
    <t>28342475</t>
  </si>
  <si>
    <t>přepad bezpečnostní Pzn ocel DN 50</t>
  </si>
  <si>
    <t>1728966732</t>
  </si>
  <si>
    <t>712998202Vl</t>
  </si>
  <si>
    <t>Montáž bezpečnostního přepadu z Pzn ocel+lak do DN 100x100</t>
  </si>
  <si>
    <t>140020860</t>
  </si>
  <si>
    <t>Pojistný přepad střechy sálu ,DN 100x 100mm</t>
  </si>
  <si>
    <t>přepad bezpečnostní Pzn ocel Dn100x100</t>
  </si>
  <si>
    <t>2015550385</t>
  </si>
  <si>
    <t>764000001</t>
  </si>
  <si>
    <t>Odvětrávací komínek pro větrání střešního souvrství zelené střechy</t>
  </si>
  <si>
    <t>1735552467</t>
  </si>
  <si>
    <t>plast DN 80</t>
  </si>
  <si>
    <t>764000002</t>
  </si>
  <si>
    <t>Kompletní řešení střešního kotvení pro bezpečný pohyb na šikmé střeše</t>
  </si>
  <si>
    <t>-1173401385</t>
  </si>
  <si>
    <t xml:space="preserve"> Kotvící zařízení bude provedeno dle ČSN EN 795. Přesná podoba není</t>
  </si>
  <si>
    <t>požadována. Řešení bude upřesněno po výběru konkrétního subdodavatele</t>
  </si>
  <si>
    <t>zařízení. Jako referenční řešení lze uvažovat bezpečnostní střešní háky dle</t>
  </si>
  <si>
    <t>ČSN EN 517 celoplošně rozmístěné v počtu cca 18 ks. </t>
  </si>
  <si>
    <t>320</t>
  </si>
  <si>
    <t>764000003</t>
  </si>
  <si>
    <t>Komplexní řešení kotvení pro bezpečný pohyb na ploché střeše sálu</t>
  </si>
  <si>
    <t>71724280</t>
  </si>
  <si>
    <t>- Kotvící zařízení bude provedeno dle ČSN EN 795. Přesná podoba není</t>
  </si>
  <si>
    <t>požadována. Řešení bude upřesněno po výběru konkrétního subdodavatele</t>
  </si>
  <si>
    <t>zařízení. Jako referenční řešení lze uvažovat systém jednotlivých kotvících</t>
  </si>
  <si>
    <t>prvků v počtu 6 ks. </t>
  </si>
  <si>
    <t>764121401</t>
  </si>
  <si>
    <t>Krytina střechy rovné drážkováním ze svitků z Al plechu rš 500 mm sklonu do 30°</t>
  </si>
  <si>
    <t>-151343555</t>
  </si>
  <si>
    <t>K-10-1</t>
  </si>
  <si>
    <t>RAL 7016</t>
  </si>
  <si>
    <t>Plechová krytina přístřešku u hlavního vstupu,včetně okapnice,vytažení na LOP ,žlábku a veškerého příslušenství</t>
  </si>
  <si>
    <t>K-10-2</t>
  </si>
  <si>
    <t>Plechová krytina přístřešku u zadního vstupu,včetně okapnice,vytažení na stěnu ,žlábku a veškerého příslušenství</t>
  </si>
  <si>
    <t>2*0,5</t>
  </si>
  <si>
    <t>K-10-3</t>
  </si>
  <si>
    <t>Plechová krytina střešní nástavby nad výtahem, včetně okapnice, štítové</t>
  </si>
  <si>
    <t>hrany, vytažení na střechu a veškerého příslušenství</t>
  </si>
  <si>
    <t>764223458Vl</t>
  </si>
  <si>
    <t>Sněhový lopatkový zachytávač(část západní strany šikmé střechy,v ploše mezi ateliérovými okny)1ks/2m2</t>
  </si>
  <si>
    <t>604870611</t>
  </si>
  <si>
    <t>Sněhový lopatkový zachytávač(část západní šikmé střechy,v ploše mezi ateliérovými okny)1ks/2m2</t>
  </si>
  <si>
    <t>764225403</t>
  </si>
  <si>
    <t>Oplechování horních ploch a nadezdívek (atik) bez rohů z Al plechu celoplošně lepené rš 250 mm-osvětlovací šachta</t>
  </si>
  <si>
    <t>-398521331</t>
  </si>
  <si>
    <t>K-4-4</t>
  </si>
  <si>
    <t>Oplechování ukončení podlahy osvětlovací šachty rš 205mm</t>
  </si>
  <si>
    <t>3*2</t>
  </si>
  <si>
    <t>764225406</t>
  </si>
  <si>
    <t>Oplechování horních ploch a nadezdívek (atik) bez rohů z Al plechu celoplošně lepené rš 500 mm</t>
  </si>
  <si>
    <t>589781501</t>
  </si>
  <si>
    <t>K-4-2</t>
  </si>
  <si>
    <t>Oplechování atiky-střecha sálu podél hlavního objektu,kotvící háky z oceli Pzn</t>
  </si>
  <si>
    <t>8,5</t>
  </si>
  <si>
    <t>764225411</t>
  </si>
  <si>
    <t>Oplechování horních ploch a nadezdívek (atik) bez rohů z Al plechu celoplošně lepené rš přes 800 mm</t>
  </si>
  <si>
    <t>1679293863</t>
  </si>
  <si>
    <t>K-4-1,K-4-3</t>
  </si>
  <si>
    <t>Oplechování atiky -střecha sálupodél hlavního objektu,kotvící háky z pásové oceli Pzn</t>
  </si>
  <si>
    <t>32,02</t>
  </si>
  <si>
    <t>Oplechování atiky-západní plochá střecha,kotvící háky z pásové oceli Pzn</t>
  </si>
  <si>
    <t>764225445</t>
  </si>
  <si>
    <t>Příplatek za zvýšenou pracnost při oplechování rohů nadezdívek (atik) z Al plechu rš do 400 mm</t>
  </si>
  <si>
    <t>-577695489</t>
  </si>
  <si>
    <t>764225446</t>
  </si>
  <si>
    <t>Příplatek za zvýšenou pracnost při oplechování rohů nadezdívek (atik) z Al plechu rš přes 400 mm</t>
  </si>
  <si>
    <t>1009751310</t>
  </si>
  <si>
    <t>764226444</t>
  </si>
  <si>
    <t>Oplechování parapetů rovných celoplošně lepené z Al plechu rš 330 mm</t>
  </si>
  <si>
    <t>2098672665</t>
  </si>
  <si>
    <t>K-1-0-1 až K-1-1-3</t>
  </si>
  <si>
    <t>Parapety běžných oken</t>
  </si>
  <si>
    <t>1,7*2+2,3+2,3+1,25</t>
  </si>
  <si>
    <t>K-2-1;K-2-2</t>
  </si>
  <si>
    <t>Parapety střešních oken</t>
  </si>
  <si>
    <t>1,5*9+1,5*2</t>
  </si>
  <si>
    <t>764226465</t>
  </si>
  <si>
    <t>Příplatek za zvýšenou pracnost oplechování rohů parapetů rovných z Al plechu rš do 400 mm</t>
  </si>
  <si>
    <t>312977157</t>
  </si>
  <si>
    <t>Parapety běžných oken +parapety střešních oken</t>
  </si>
  <si>
    <t>5+9+2</t>
  </si>
  <si>
    <t>764228404</t>
  </si>
  <si>
    <t>Oplechování římsy rovné mechanicky kotvené z Al plechu rš 330 mm</t>
  </si>
  <si>
    <t>192103569</t>
  </si>
  <si>
    <t>K-8-1</t>
  </si>
  <si>
    <t>Oplechování kotvící konstrukce skleněného zábradlí</t>
  </si>
  <si>
    <t>764228424</t>
  </si>
  <si>
    <t>Oplechování římsy rovné celoplošně lepené z Al plechu rš 330 mm - 150 mm</t>
  </si>
  <si>
    <t>-1482511640</t>
  </si>
  <si>
    <t>Al (ohýb.),tl. min. 0,8</t>
  </si>
  <si>
    <t>Soklové plechy a parapety LOP</t>
  </si>
  <si>
    <t>Soklový plech - LOP L-3</t>
  </si>
  <si>
    <t>K-3-4</t>
  </si>
  <si>
    <t>7,5</t>
  </si>
  <si>
    <t>764228425</t>
  </si>
  <si>
    <t>Oplechování římsy rovné celoplošně lepené z Al plechu rš 400 mm</t>
  </si>
  <si>
    <t>560753678</t>
  </si>
  <si>
    <t>Al (ohýb.), tl. min. 0,8</t>
  </si>
  <si>
    <t xml:space="preserve"> Soklový plech - LOP L-1-1</t>
  </si>
  <si>
    <t>Soklový plech - LOP L-1-2</t>
  </si>
  <si>
    <t>Soklový plech - LOP L-2</t>
  </si>
  <si>
    <t>Soklový plech - LOP L-4</t>
  </si>
  <si>
    <t>Soklový plech - LOP L-5</t>
  </si>
  <si>
    <t>764321414</t>
  </si>
  <si>
    <t>Lemování rovných zdí střech s krytinou skládanou z Al plechu rš 330 mm</t>
  </si>
  <si>
    <t>1154598997</t>
  </si>
  <si>
    <t>K-14-1</t>
  </si>
  <si>
    <t>Krycí plech ve styku obvodových stěn a terénu</t>
  </si>
  <si>
    <t>764326422</t>
  </si>
  <si>
    <t>Lemování ventilačních nástavců z Al plechu na skládané krytině průměru do 100 mm</t>
  </si>
  <si>
    <t>720639729</t>
  </si>
  <si>
    <t>K-11-2</t>
  </si>
  <si>
    <t>Oplechování VZT výdechů a sání</t>
  </si>
  <si>
    <t>764326441</t>
  </si>
  <si>
    <t>Ventilační turbína z Al plechu na skládané nebo plechové krytině průměru do 300 mm</t>
  </si>
  <si>
    <t>2044883635</t>
  </si>
  <si>
    <t>Z-8-1</t>
  </si>
  <si>
    <t>Turbína: odstín krytiny</t>
  </si>
  <si>
    <t>764508131</t>
  </si>
  <si>
    <t>Montáž kruhového svodu,včetně objímek ,ukotvení- plast</t>
  </si>
  <si>
    <t>-1545324495</t>
  </si>
  <si>
    <t>9*7+4*6+4,1*2</t>
  </si>
  <si>
    <t>28341013</t>
  </si>
  <si>
    <t>trubka svodová okapu plast hnědý DN 75 x 1 m</t>
  </si>
  <si>
    <t>-1059766892</t>
  </si>
  <si>
    <t>764525411</t>
  </si>
  <si>
    <t>Žlaby mezistřešní nebo zaatikové uložené v lůžku z Al plechu rš 1100 mm</t>
  </si>
  <si>
    <t>-240800861</t>
  </si>
  <si>
    <t>K-6-1</t>
  </si>
  <si>
    <t>RŠ 650mm+400mm</t>
  </si>
  <si>
    <t>Zaatikový žlab, čtyřhranný,150x150, okapové háky + bednění z desek z</t>
  </si>
  <si>
    <t xml:space="preserve">tvrzené PU pěny  + oplechování včetně okapové hrany a</t>
  </si>
  <si>
    <t>bočních hran + oplechování okapové hrany střechy</t>
  </si>
  <si>
    <t>63,5</t>
  </si>
  <si>
    <t>764522446</t>
  </si>
  <si>
    <t>Příplatek k cenám hranatého nadřímsového žlabu z Al plechu rš 500 mm za provedení rohu nebo koutu</t>
  </si>
  <si>
    <t>-1159706782</t>
  </si>
  <si>
    <t>10*2+4</t>
  </si>
  <si>
    <t>765125202</t>
  </si>
  <si>
    <t>Montáž nástavce pro odvětrání kanalizace pro betonovou krytinu</t>
  </si>
  <si>
    <t>-1727909562</t>
  </si>
  <si>
    <t>K-11-1</t>
  </si>
  <si>
    <t>Odvětrávací komínekpro potrubí ZTI,pro šikmou střechu,včetně příslušenství(průchodka,manžeta,kotvení)-materiál dle výrobce DN 100</t>
  </si>
  <si>
    <t>59244019</t>
  </si>
  <si>
    <t>komplet odvětrání kanalizace-průchozí taška, napojovací trubka (100,125mm),nástavec, kryt</t>
  </si>
  <si>
    <t>1204314789</t>
  </si>
  <si>
    <t>998764102</t>
  </si>
  <si>
    <t>Přesun hmot tonážní pro konstrukce klempířské v objektech v do 12 m</t>
  </si>
  <si>
    <t>594185538</t>
  </si>
  <si>
    <t>998764181</t>
  </si>
  <si>
    <t>Příplatek k přesunu hmot tonážní 764 prováděný bez použití mechanizace</t>
  </si>
  <si>
    <t>-307976490</t>
  </si>
  <si>
    <t>766</t>
  </si>
  <si>
    <t>Konstrukce truhlářské</t>
  </si>
  <si>
    <t>766621724</t>
  </si>
  <si>
    <t>Dodávka a montáž parotěsných a poropropustných pásek			</t>
  </si>
  <si>
    <t>1486650637</t>
  </si>
  <si>
    <t>ost1*2</t>
  </si>
  <si>
    <t>766660001</t>
  </si>
  <si>
    <t>Montáž dveřních křídel otvíravých 1křídlových š do 0,8 m do ocelové zárubně</t>
  </si>
  <si>
    <t>-1056865666</t>
  </si>
  <si>
    <t>zárub1+22</t>
  </si>
  <si>
    <t>61161717</t>
  </si>
  <si>
    <t xml:space="preserve">dveře vnitřní hladké dýhované plné 1křídlové 70x197cm </t>
  </si>
  <si>
    <t>-1003563912</t>
  </si>
  <si>
    <t>766660002</t>
  </si>
  <si>
    <t>Montáž dveřních křídel otvíravých 1křídlových š přes 0,8 m do ocelové zárubně</t>
  </si>
  <si>
    <t>1277682966</t>
  </si>
  <si>
    <t>Montáž dveří včetně montáže kování,zámků</t>
  </si>
  <si>
    <t>61161721</t>
  </si>
  <si>
    <t xml:space="preserve">dveře vnitřní hladké dýhované plné 1křídlové 80x197cm </t>
  </si>
  <si>
    <t>-722970725</t>
  </si>
  <si>
    <t>dodávka dveří včetně zámků a kování</t>
  </si>
  <si>
    <t>61162407</t>
  </si>
  <si>
    <t xml:space="preserve">dveře vnitřní hladké dýhované sklo 1křídlové 80x197cm </t>
  </si>
  <si>
    <t>740625455</t>
  </si>
  <si>
    <t xml:space="preserve">sklo pruh </t>
  </si>
  <si>
    <t>Zasklení čiré, bezpečnostní dle ČSN</t>
  </si>
  <si>
    <t>Di-1-8</t>
  </si>
  <si>
    <t>Di -3-1</t>
  </si>
  <si>
    <t>61162410</t>
  </si>
  <si>
    <t xml:space="preserve">dveře vnitřní hladké dýhované sklo 1křídlové 90x197cm </t>
  </si>
  <si>
    <t>828962120</t>
  </si>
  <si>
    <t>Di-1-7</t>
  </si>
  <si>
    <t>61161725R</t>
  </si>
  <si>
    <t xml:space="preserve">dveře vnitřní hladké dýhované plné 1křídlové 90x197cm </t>
  </si>
  <si>
    <t>1157896626</t>
  </si>
  <si>
    <t>dodávka dveří včetně kování a zámků</t>
  </si>
  <si>
    <t>Di-0-4b AKU</t>
  </si>
  <si>
    <t>766660022</t>
  </si>
  <si>
    <t>Montáž dveřních křídel otvíravých jednokřídlových š přes 0,8 m požárních do ocelové zárubně</t>
  </si>
  <si>
    <t>165937507</t>
  </si>
  <si>
    <t>Di-04a</t>
  </si>
  <si>
    <t>dveře jednokřídlé ocelové interierové protipožární 900x2200</t>
  </si>
  <si>
    <t>-741083401</t>
  </si>
  <si>
    <t>Di-3-2</t>
  </si>
  <si>
    <t>dveře vnitřní hladké dýhované plné 1křídlové 900x2200</t>
  </si>
  <si>
    <t>1577584679</t>
  </si>
  <si>
    <t>Protipožární dle PBŘS</t>
  </si>
  <si>
    <t>Protihlukové (strojovna)</t>
  </si>
  <si>
    <t>3.NP Di-3-2</t>
  </si>
  <si>
    <t>3,04a/3.04b</t>
  </si>
  <si>
    <t>766660012</t>
  </si>
  <si>
    <t>Montáž dveřních křídel otvíravých 2křídlových š přes 1,45 m do ocelové zárubně</t>
  </si>
  <si>
    <t>673297571</t>
  </si>
  <si>
    <t>včetně dodávky kování a zámků,tyto jsou součástí dodávky dveří</t>
  </si>
  <si>
    <t>766660031</t>
  </si>
  <si>
    <t>Montáž dveřních křídel otvíravých 2křídlových požárních do ocelové zárubně</t>
  </si>
  <si>
    <t>-1622128812</t>
  </si>
  <si>
    <t>včetně montáže zámků a kování jenž jsou součástí dodávky dveří</t>
  </si>
  <si>
    <t>Di-0-1</t>
  </si>
  <si>
    <t xml:space="preserve">Vnitřní dvoukřídlé plné /prosklené dveře protipožární .Křídlo plné ocelové 900x2200,křídlo prosklené 375x2200  s bočním proskleným světlíkem 375x2200</t>
  </si>
  <si>
    <t>37165816</t>
  </si>
  <si>
    <t>Cena za kompletní dodávku dle výpisu výplní otvorů</t>
  </si>
  <si>
    <t>0.01 / 0.04,</t>
  </si>
  <si>
    <t>Di-0-2a</t>
  </si>
  <si>
    <t>Vnitřní dvoukřídlé plné dveře ,Křídlo plné ocelové 1300x2200</t>
  </si>
  <si>
    <t>-905122798</t>
  </si>
  <si>
    <t xml:space="preserve">"0.04 /  0.09"</t>
  </si>
  <si>
    <t>Di-0-2b</t>
  </si>
  <si>
    <t>Vnitřní dvoukřídlé plné dveře ,Křídlo plné dřevěné dýhované/prosklené 1300x2200</t>
  </si>
  <si>
    <t>-116168287</t>
  </si>
  <si>
    <t>0.04 / 0.12a</t>
  </si>
  <si>
    <t>Di-0-3a</t>
  </si>
  <si>
    <t>Vnitřní dvoukřídlé plné dveře 1300x2200,Křídlo plné ocelové 1300x2200</t>
  </si>
  <si>
    <t>1305567843</t>
  </si>
  <si>
    <t>Di-0-3b</t>
  </si>
  <si>
    <t>14915046</t>
  </si>
  <si>
    <t>0.04 / 0.08,</t>
  </si>
  <si>
    <t>Di-1-1</t>
  </si>
  <si>
    <t>Vnitřní dvoukřídlé dveře plné/prosklené dveře s bočním světlíkem 375 x2200,Křídlo plné dřevěné dýhované úprosklené1275x2200</t>
  </si>
  <si>
    <t>795367065</t>
  </si>
  <si>
    <t>- 1.01 / 1.10a</t>
  </si>
  <si>
    <t>Di-1-2</t>
  </si>
  <si>
    <t>Vnitřní dvoukřídlé dveře plné/prosklené dveře s bočními světlíkem 375 x2200,Křídlo plné dřevěné dýhované/prosklené 1275x2200</t>
  </si>
  <si>
    <t>430082361</t>
  </si>
  <si>
    <t>Cena za kompletní dodávku dle výpisu výplní prvků</t>
  </si>
  <si>
    <t>1.01 / 1.O4</t>
  </si>
  <si>
    <t>Di-1-3</t>
  </si>
  <si>
    <t>Vnitřní dvoukřídlé dveře plné /prosklené dveřní křídlo,s proskleným bočním světlíkem 950x 2200+ 1350x2200</t>
  </si>
  <si>
    <t>-68593157</t>
  </si>
  <si>
    <t>- 1.19 / 1.10a</t>
  </si>
  <si>
    <t>Di-1-4</t>
  </si>
  <si>
    <t>Vnitřní dvoukřídlé plné dveře s proskleným bočním světlíkem,Křídlo plné dřevěné dýhované 900x2200(1300x2200)</t>
  </si>
  <si>
    <t>-426385288</t>
  </si>
  <si>
    <t>- 1.10a / 1.10b</t>
  </si>
  <si>
    <t>Di-1-5</t>
  </si>
  <si>
    <t>Vnitřní dvoukřídlé plné dveře s proskleným bočním světlíkem,Křídlo plné dřevěné dýhované 900x2200 (2200x1300)</t>
  </si>
  <si>
    <t>-1342950448</t>
  </si>
  <si>
    <t>Cena za kompletní dodávku</t>
  </si>
  <si>
    <t>- 1.15 / 1.10b</t>
  </si>
  <si>
    <t>Di-1-6</t>
  </si>
  <si>
    <t>Vnitřní dvoukřídlé plné dveře s proskleným bočním světlíkem,Křídlo plné dřevěné dýhované 900x2200(1500x2230)</t>
  </si>
  <si>
    <t>11119545</t>
  </si>
  <si>
    <t>- 1.16 / 1.15,</t>
  </si>
  <si>
    <t>D-2-1</t>
  </si>
  <si>
    <t>Vnitřní dvoukřídlé plné dveře s proskleným bočním světlíkem,Křídlo plné dřevěné dýhované 375x2200+1275 x 2200+375x2200</t>
  </si>
  <si>
    <t>819879383</t>
  </si>
  <si>
    <t>poloha -schodiště</t>
  </si>
  <si>
    <t>Di-2-2</t>
  </si>
  <si>
    <t>Vnitřní dvoukřídlé plné/prosklené dveře s bočním světlíkem 375x2200+1275x 2200+372x2200</t>
  </si>
  <si>
    <t>-157910142</t>
  </si>
  <si>
    <t>kompletní dodávka dle výpisu výplní otvorů</t>
  </si>
  <si>
    <t>Poloha - schodiště</t>
  </si>
  <si>
    <t>Di-2-3</t>
  </si>
  <si>
    <t>Vnitřní dvoukřídlé plné/prosklené dveře s bočním světlíkem a zsíleným rámem 375x2200+1300x 2200+425x2200</t>
  </si>
  <si>
    <t>-167031491</t>
  </si>
  <si>
    <t>766671009Vl</t>
  </si>
  <si>
    <t>Montáž střešního okna lomeného do střešní krytiny V1,V2</t>
  </si>
  <si>
    <t>-1256748215</t>
  </si>
  <si>
    <t>V-1,V-2</t>
  </si>
  <si>
    <t>montáž oken</t>
  </si>
  <si>
    <t>montáž doplňkových oken svislých</t>
  </si>
  <si>
    <t>montáž doplňků dle popisu</t>
  </si>
  <si>
    <t>9+2</t>
  </si>
  <si>
    <t>V1</t>
  </si>
  <si>
    <t>Ateliérové okno s pevným zasklením 3150x1500+2200x1500</t>
  </si>
  <si>
    <t>2003166000</t>
  </si>
  <si>
    <t>Dřevěný masivní rám s hliníkovou vnější vrstvou</t>
  </si>
  <si>
    <t xml:space="preserve"> Zasklení křídla: čiré izolační dvojsklo nebo trosklo</t>
  </si>
  <si>
    <t>Včetně systémového lemování,zateplení a veškerého příslušenství</t>
  </si>
  <si>
    <t>Vnější (předokenní) šikmá markýza s elektrickým dálkovým ovládáním</t>
  </si>
  <si>
    <t xml:space="preserve"> Vnitřní žaluzie typu Plissé při svislé části s elektrickým ovládáním</t>
  </si>
  <si>
    <t>jemně žlutá - barvu skonzultovat s autorwm PD</t>
  </si>
  <si>
    <t>Uw=1,1W/m2K</t>
  </si>
  <si>
    <t>(3,15*1,5+2,2*1,5)*9</t>
  </si>
  <si>
    <t>V2</t>
  </si>
  <si>
    <t>Ateliérové okno s pevným zasklením 3150x1500+1150x1500</t>
  </si>
  <si>
    <t>1579706273</t>
  </si>
  <si>
    <t>2*(3,15*1,5+1,15*1,5)</t>
  </si>
  <si>
    <t>766671009VlI</t>
  </si>
  <si>
    <t xml:space="preserve">Montáž střešního okna  do střešní krytiny V3</t>
  </si>
  <si>
    <t>sm2</t>
  </si>
  <si>
    <t>284306493</t>
  </si>
  <si>
    <t>V-3</t>
  </si>
  <si>
    <t>V3</t>
  </si>
  <si>
    <t>Ateliérové okno s pevným zasklením 3150x1500</t>
  </si>
  <si>
    <t>-1812693552</t>
  </si>
  <si>
    <t>2*(3,15*1,5)</t>
  </si>
  <si>
    <t>766694124</t>
  </si>
  <si>
    <t>Montáž parapetních dřevěných nebo plastových šířky přes 30 cm délky přes 2,6 m</t>
  </si>
  <si>
    <t>126227446</t>
  </si>
  <si>
    <t>TS-1-1,2,3</t>
  </si>
  <si>
    <t>TS-1-4</t>
  </si>
  <si>
    <t>par1</t>
  </si>
  <si>
    <t>607941040</t>
  </si>
  <si>
    <t>deska parapetní - truhlářský výrobek</t>
  </si>
  <si>
    <t>-1702723747</t>
  </si>
  <si>
    <t>8,4+15</t>
  </si>
  <si>
    <t>766699742</t>
  </si>
  <si>
    <t>Montáž a dodávka ostatních truhlářských konstrukcí řešení detailů u vnějších prosklených st</t>
  </si>
  <si>
    <t>1045941918</t>
  </si>
  <si>
    <t>par2</t>
  </si>
  <si>
    <t>7,2+8,405+8,9*2</t>
  </si>
  <si>
    <t>998766102</t>
  </si>
  <si>
    <t>Přesun hmot tonážní pro konstrukce truhlářské v objektech v do 12 m</t>
  </si>
  <si>
    <t>-73716296</t>
  </si>
  <si>
    <t>998766181</t>
  </si>
  <si>
    <t>Příplatek k přesunu hmot tonážní 766 prováděný bez použití mechanizace</t>
  </si>
  <si>
    <t>1837778344</t>
  </si>
  <si>
    <t>3,499*3 'Přepočtené koeficientem množství</t>
  </si>
  <si>
    <t>7640003</t>
  </si>
  <si>
    <t>Ocelové zábradlí při vstupu do suterénu</t>
  </si>
  <si>
    <t>-624067685</t>
  </si>
  <si>
    <t>Z-2-3</t>
  </si>
  <si>
    <t xml:space="preserve">Ocelové kolem opěrné stěny při vstupu do suterénu s otevíravou brankou na severní straně,svařeno z ocelových jaklů 40x40x4mm,zátky,sloupky kotveny do </t>
  </si>
  <si>
    <t>hlavy opěrné zdi přes ocelové patky a chemické kotvy,výška 1000.Otevíraná branka bude s bezpečnostní záklopkou.</t>
  </si>
  <si>
    <t>lanková výplň</t>
  </si>
  <si>
    <t>Ocel,žárový zinek,Alt.RAl: 7016</t>
  </si>
  <si>
    <t>7640004</t>
  </si>
  <si>
    <t>Ocelové zábradlí zadní vstup 1.NP</t>
  </si>
  <si>
    <t>mOcelové z</t>
  </si>
  <si>
    <t>-536387591</t>
  </si>
  <si>
    <t>Z-2-4</t>
  </si>
  <si>
    <t xml:space="preserve">Ocelové zábradí zadního vstupu 1.NP </t>
  </si>
  <si>
    <t>svařeno z icelových jaklů 40x40x4,výška 1000mm</t>
  </si>
  <si>
    <t>Žárový pozink,RAL 7016</t>
  </si>
  <si>
    <t>7640005</t>
  </si>
  <si>
    <t>Madlo u vnitřního schodiště</t>
  </si>
  <si>
    <t>889431570</t>
  </si>
  <si>
    <t>Z-3-1</t>
  </si>
  <si>
    <t>Madlo u vnitřního schodiště-kulaté madlo s podsvětlením LED pásků,kotvené do zdi</t>
  </si>
  <si>
    <t>Ocel</t>
  </si>
  <si>
    <t>I.etapa - II.etapa</t>
  </si>
  <si>
    <t>52-19,2</t>
  </si>
  <si>
    <t>7640006</t>
  </si>
  <si>
    <t>Madlo u venkovního schodiště</t>
  </si>
  <si>
    <t>-2072418661</t>
  </si>
  <si>
    <t>Z-3-2</t>
  </si>
  <si>
    <t>Madlo u venkovního schodiště do suterénu</t>
  </si>
  <si>
    <t>40x40x4 ,ocel,žárový pozink,nátěr,RAL 7016</t>
  </si>
  <si>
    <t>5,3</t>
  </si>
  <si>
    <t>7640007</t>
  </si>
  <si>
    <t>Nadpražní nosník</t>
  </si>
  <si>
    <t>610163793</t>
  </si>
  <si>
    <t>Nadpražní nosník-U profil,včetně kotvení mezi sloupy</t>
  </si>
  <si>
    <t>žárový pozink</t>
  </si>
  <si>
    <t>2*3*28</t>
  </si>
  <si>
    <t>7640009</t>
  </si>
  <si>
    <t>Konstrukce pro umístění antén na střeše - ocelová tyč + ramena + kotvení na sřechu - bude upřesněno dle požadavku slaboproudu</t>
  </si>
  <si>
    <t>898610248</t>
  </si>
  <si>
    <t>Z-9-1</t>
  </si>
  <si>
    <t>Žár. Zink + nátěr + lak</t>
  </si>
  <si>
    <t>7640010</t>
  </si>
  <si>
    <t>Venkovní čistící zóna</t>
  </si>
  <si>
    <t>388230107</t>
  </si>
  <si>
    <t>Z-11-1</t>
  </si>
  <si>
    <t>Žár. Zink</t>
  </si>
  <si>
    <t>767316313</t>
  </si>
  <si>
    <t xml:space="preserve">Montáž střešního bodového světlíku </t>
  </si>
  <si>
    <t>533242947</t>
  </si>
  <si>
    <t>V-5</t>
  </si>
  <si>
    <t>montáž včetně začištění v interiéru</t>
  </si>
  <si>
    <t>56245357vl</t>
  </si>
  <si>
    <t>Plochý kruhový bodový světlík průměru 1000,výška rámu cca 500</t>
  </si>
  <si>
    <t>-485352634</t>
  </si>
  <si>
    <t>Zasklení čiré,izolační,bezpečnostní,Uw=max.0,7W/m2K</t>
  </si>
  <si>
    <t>767330111</t>
  </si>
  <si>
    <t>Montáž tubusového světlovodu kopule s lemováním zabudovaného v šikmé střeše</t>
  </si>
  <si>
    <t>947623043</t>
  </si>
  <si>
    <t>V-6</t>
  </si>
  <si>
    <t>55381004</t>
  </si>
  <si>
    <t>světlovod tubusový základní sada bez světlovodného tubusu průměr 440 mm</t>
  </si>
  <si>
    <t>sada</t>
  </si>
  <si>
    <t>-893542839</t>
  </si>
  <si>
    <t>55381112</t>
  </si>
  <si>
    <t>světlovodný tubus průměr 440 mm</t>
  </si>
  <si>
    <t>-1453790202</t>
  </si>
  <si>
    <t>55381054</t>
  </si>
  <si>
    <t>difuzér tubusového světlovodu dekor hliník</t>
  </si>
  <si>
    <t>-1488732626</t>
  </si>
  <si>
    <t>55381052</t>
  </si>
  <si>
    <t>prodlužovací díl tubusového světlovodu 64 cm</t>
  </si>
  <si>
    <t>-1887587877</t>
  </si>
  <si>
    <t>767531111</t>
  </si>
  <si>
    <t>Montáž vstupních kovových nebo plastových rohoží čistících zón</t>
  </si>
  <si>
    <t>1231990266</t>
  </si>
  <si>
    <t>Z-11-2</t>
  </si>
  <si>
    <t>Z-11-3</t>
  </si>
  <si>
    <t>697520060</t>
  </si>
  <si>
    <t>rohož vstupní provedení hliník super 17 mm</t>
  </si>
  <si>
    <t>-2146686985</t>
  </si>
  <si>
    <t>767531121</t>
  </si>
  <si>
    <t>Osazení zapuštěného rámu z L profilů k čistícím rohožím</t>
  </si>
  <si>
    <t>-1023454172</t>
  </si>
  <si>
    <t>pro Z-11-1</t>
  </si>
  <si>
    <t>1,63*2+0,75*2</t>
  </si>
  <si>
    <t>69752160</t>
  </si>
  <si>
    <t>rám pro zapuštění profil L-30/30 25/25 20/30 15/30-Al</t>
  </si>
  <si>
    <t>-1379992979</t>
  </si>
  <si>
    <t>767620128</t>
  </si>
  <si>
    <t>Montáž výplní otvorů vnějších</t>
  </si>
  <si>
    <t>1004359529</t>
  </si>
  <si>
    <t>O-0-1</t>
  </si>
  <si>
    <t>1,8*1,7*2</t>
  </si>
  <si>
    <t>O-1-1</t>
  </si>
  <si>
    <t>2,4*1</t>
  </si>
  <si>
    <t>O-1-2</t>
  </si>
  <si>
    <t>O-1-3</t>
  </si>
  <si>
    <t>1*1,6*2,925</t>
  </si>
  <si>
    <t>De-0-1</t>
  </si>
  <si>
    <t>1*1,05*2,5</t>
  </si>
  <si>
    <t>De-0-2</t>
  </si>
  <si>
    <t>1*1,55*2,5</t>
  </si>
  <si>
    <t>De-1-1</t>
  </si>
  <si>
    <t>1*1,63*3,215</t>
  </si>
  <si>
    <t>De-1-2</t>
  </si>
  <si>
    <t>1*2,375*1,6</t>
  </si>
  <si>
    <t>De-1-3</t>
  </si>
  <si>
    <t>1*2,925*1,08</t>
  </si>
  <si>
    <t>L1-1</t>
  </si>
  <si>
    <t>1*6,95*4,2</t>
  </si>
  <si>
    <t>L1-2</t>
  </si>
  <si>
    <t>1*6,4*4,2</t>
  </si>
  <si>
    <t>L2</t>
  </si>
  <si>
    <t>1*7,33*4,2</t>
  </si>
  <si>
    <t>L3</t>
  </si>
  <si>
    <t>L4</t>
  </si>
  <si>
    <t>1*3,95*4</t>
  </si>
  <si>
    <t>L5</t>
  </si>
  <si>
    <t>1*2,95*4</t>
  </si>
  <si>
    <t>Vnější jednokřídlé okno Al otvíravé sklápěcím křídlem 1800 x 1700 ,Uw=max.1,2W/m2K,Zasklení čiré,izolační,bezpečnostní</t>
  </si>
  <si>
    <t>599933829</t>
  </si>
  <si>
    <t>Systémové podkladníprofily,kotvení a veškeré příslušenství</t>
  </si>
  <si>
    <t>kování ,kličky</t>
  </si>
  <si>
    <t>Vnější jednokřídlé okno Al s otevíravě sklápěcím křídlem 2400 x 1000,Zasklení čiré,izolační,bezpečnostní,Uw=max.1,2W/m2K</t>
  </si>
  <si>
    <t>864378526</t>
  </si>
  <si>
    <t>kování,kličky</t>
  </si>
  <si>
    <t>230735399</t>
  </si>
  <si>
    <t>0-1-3</t>
  </si>
  <si>
    <t>Vnější jednokřídlé okno Al s pevným křídlem 1600x2925,Zasklení čiré,izolační,bezpečnostní,Uw=max.1,2W/m2K</t>
  </si>
  <si>
    <t>-40957767</t>
  </si>
  <si>
    <t>Vnější jednokřídlé dveře AL 1050 x 2500 pravé,Zasklení čiré,izolační,bezpečnostní,Uw=max.1,2W/m2K</t>
  </si>
  <si>
    <t>-37903253</t>
  </si>
  <si>
    <t>včetně kování a zámků,panková klika</t>
  </si>
  <si>
    <t>Eletromechanický samozamykací</t>
  </si>
  <si>
    <t>zámek s napojením na domácí telefon</t>
  </si>
  <si>
    <t>Vnější asymetrické dvoukřídlé plné dveře Al Vnější jednokřídlé dveře AL 1550 x 2500 pravé,Zasklení čiré,izolační,bezpečnostní,Uw=max.1,2W/m2K</t>
  </si>
  <si>
    <t>466072055</t>
  </si>
  <si>
    <t>kování,zámky elektronické samozamykací</t>
  </si>
  <si>
    <t>Vnější dvoukřídlé dveře s jedním plným a druhým proskleným křídlem 1630x3215,Zasklení čiré,izolační,bezpečnostní,Uw=max.1,2W/m2K</t>
  </si>
  <si>
    <t>1762998432</t>
  </si>
  <si>
    <t>Bezpečnostní kování</t>
  </si>
  <si>
    <t>Paniková funkce (klika)</t>
  </si>
  <si>
    <t>Systém pro otáčivé dveře s</t>
  </si>
  <si>
    <t>automatickým pohonem spustitelným</t>
  </si>
  <si>
    <t xml:space="preserve">pomocí tlačítka </t>
  </si>
  <si>
    <t>Vnější jednokřídlé dveře plné hladké Al seproskleným pevným bočním 1 600x2375,Ud = max. 1,2 W/m2K</t>
  </si>
  <si>
    <t>1104681735</t>
  </si>
  <si>
    <t>Ext. svislé madlo - Int. klika</t>
  </si>
  <si>
    <t>- Eletromechanický samozamykací</t>
  </si>
  <si>
    <t>- Bezpečnostní kování</t>
  </si>
  <si>
    <t>- Paniková funkce (klika)</t>
  </si>
  <si>
    <t>- Samozavírač s možností trvalého</t>
  </si>
  <si>
    <t xml:space="preserve">otevření </t>
  </si>
  <si>
    <t>- Vodorovné madlo pro ZTP</t>
  </si>
  <si>
    <t>Vnější jednokřídlé plné hladké dveře s otevíravě sklopným nadsvětlíkem 1080x2925 ,Zasklení čiré,izolační,bezpečnostní,Uw=max.1,2W/m2K</t>
  </si>
  <si>
    <t>-2065400295</t>
  </si>
  <si>
    <t>Ext. klika - Int. klika</t>
  </si>
  <si>
    <t>Vnější sloupko-příčková prosklená fasáda (LOP) s integrovanými dveřmi 6950 x 4200,Zasklení čiré,izolační,bezpečnostní,Uw=max.1,1W/m2K</t>
  </si>
  <si>
    <t>-313408843</t>
  </si>
  <si>
    <t>Těsnící práh,navazující lišty,vnější oplechování,kotvení a veškeré příslušenství</t>
  </si>
  <si>
    <t>vybavení dle tabulky výplní</t>
  </si>
  <si>
    <t>Vnější sloupko-příčková prosklená fasáda Al (LOP) s integrovanými dveřmi a lokálními plnými panely 6400x4200,Zasklení čiré,izolační,bezpečnostní,Uw=max.1,1W/m2K</t>
  </si>
  <si>
    <t>-1108284134</t>
  </si>
  <si>
    <t>Těsnící práh pro ZTP,navazující lišty,vnější oplechování,kotvení a veškeré příslušenství</t>
  </si>
  <si>
    <t>vybavení dle tabulky výplní otvorů</t>
  </si>
  <si>
    <t>L2,L3</t>
  </si>
  <si>
    <t>Vnější sloupko-příčková prosklená fasáda(LOP) AL s integrovanými dveřmi 7330 x 4200,Zasklení čiré,izolační,bezpečnostní,Uw=max.1,1W/m2K</t>
  </si>
  <si>
    <t>52668747</t>
  </si>
  <si>
    <t>Vnější sloupko-příčková prosklená fasáda Al s integrovanými dveřmi a oknem 3950 x 4000,Zasklení čiré,izolační,bezpečnostní,Uw=max.1,1W/m2K</t>
  </si>
  <si>
    <t>676203497</t>
  </si>
  <si>
    <t>Vnější sloupko-příčková prosklená fasáda (LOP) s integrovanými dveřmi 2950 x 4000,Zasklení čiré,izolační,bezpečnostní,Uw=max.1,1W/m2K</t>
  </si>
  <si>
    <t>-1748835988</t>
  </si>
  <si>
    <t>767810113</t>
  </si>
  <si>
    <t>Montáž mřížek větracích čtyřhranných průřezu do 0,09 m2</t>
  </si>
  <si>
    <t>-1186242034</t>
  </si>
  <si>
    <t>Z-8-1;Z-8-2</t>
  </si>
  <si>
    <t>400x400</t>
  </si>
  <si>
    <t>767810113Vl</t>
  </si>
  <si>
    <t>Mřížky k VZT</t>
  </si>
  <si>
    <t>-242096914</t>
  </si>
  <si>
    <t>767995111vl</t>
  </si>
  <si>
    <t>Dodávka a montá pororštů včetně nosné konstrukce</t>
  </si>
  <si>
    <t>-1820877843</t>
  </si>
  <si>
    <t>Z-1-1.2,3,</t>
  </si>
  <si>
    <t>krycí pororošty 75*50*6,rozteče 33*33</t>
  </si>
  <si>
    <t>4,5m2</t>
  </si>
  <si>
    <t>767995111Vll</t>
  </si>
  <si>
    <t>Podlaha v kanalizační jímce</t>
  </si>
  <si>
    <t>1507998829</t>
  </si>
  <si>
    <t>Z-1-4</t>
  </si>
  <si>
    <t>Dodávka a montáž podlahy v kanalizačníjímce 1.PP-nosná konstrukce"U!+podlaha pororoštů +akustické uchycení čerpadla-silentbloky</t>
  </si>
  <si>
    <t>767995111VllI</t>
  </si>
  <si>
    <t>Poklop</t>
  </si>
  <si>
    <t>-1947949375</t>
  </si>
  <si>
    <t>Z-6-1</t>
  </si>
  <si>
    <t>Šachtový kryt řadový pro betonáž, uloženo na betonový nebo pozinkovaný podlahový kanál pro vedení kanalizace</t>
  </si>
  <si>
    <t>-403190569</t>
  </si>
  <si>
    <t>774038707</t>
  </si>
  <si>
    <t>776</t>
  </si>
  <si>
    <t>Podlahy povlakové</t>
  </si>
  <si>
    <t>776111111</t>
  </si>
  <si>
    <t>Broušení anhydritového podkladu povlakových podlah</t>
  </si>
  <si>
    <t>485859039</t>
  </si>
  <si>
    <t xml:space="preserve">přlin1+kob1+podl3+podl1+podl4 </t>
  </si>
  <si>
    <t>776111311</t>
  </si>
  <si>
    <t>Vysátí podkladu povlakových podlah</t>
  </si>
  <si>
    <t>-1922871562</t>
  </si>
  <si>
    <t>776141112</t>
  </si>
  <si>
    <t>Vyrovnání podkladu povlakových podlah stěrkou pevnosti 20 MPa tl 5 mm</t>
  </si>
  <si>
    <t>1884493108</t>
  </si>
  <si>
    <t>vystěrkování všech podlah do požadované roviny</t>
  </si>
  <si>
    <t>podl2</t>
  </si>
  <si>
    <t>776211131</t>
  </si>
  <si>
    <t>Lepení textilních pásů tkaných</t>
  </si>
  <si>
    <t>-1224339448</t>
  </si>
  <si>
    <t>697510840</t>
  </si>
  <si>
    <t>koberec tkaná smyčka, role 4m, vlákno PA 1100g/m2, zátěž 33, Cfl-S1, útlum 26 dB</t>
  </si>
  <si>
    <t>725752468</t>
  </si>
  <si>
    <t>33,52*1,1 'Přepočtené koeficientem množství</t>
  </si>
  <si>
    <t>776251111</t>
  </si>
  <si>
    <t>Lepení pásů z přírodního linolea (marmolea) standardním lepidlem</t>
  </si>
  <si>
    <t>-402383527</t>
  </si>
  <si>
    <t>668,75-327,7</t>
  </si>
  <si>
    <t>28411069</t>
  </si>
  <si>
    <t>linoleum přírodní ze 100% dřevité moučky, tl. 2,50 mm, zátěž 34/43, R9, Cfl S1</t>
  </si>
  <si>
    <t>-226229304</t>
  </si>
  <si>
    <t>341,05*1,1 'Přepočtené koeficientem množství</t>
  </si>
  <si>
    <t>776421111</t>
  </si>
  <si>
    <t>Montáž obvodových lišt lepením</t>
  </si>
  <si>
    <t>1625976053</t>
  </si>
  <si>
    <t>kob1+přlin1</t>
  </si>
  <si>
    <t>284110100</t>
  </si>
  <si>
    <t>lišta speciální soklová PVC 10340 20 x 100 mm role 50 m</t>
  </si>
  <si>
    <t>48295693</t>
  </si>
  <si>
    <t>374,35*1,02 'Přepočtené koeficientem množství</t>
  </si>
  <si>
    <t>998776102</t>
  </si>
  <si>
    <t>Přesun hmot tonážní pro podlahy povlakové v objektech v do 12 m</t>
  </si>
  <si>
    <t>582218892</t>
  </si>
  <si>
    <t>998776181</t>
  </si>
  <si>
    <t>Příplatek k přesunu hmot tonážní 776 prováděný bez použití mechanizace</t>
  </si>
  <si>
    <t>-1220635110</t>
  </si>
  <si>
    <t>777</t>
  </si>
  <si>
    <t>Podlahy lité</t>
  </si>
  <si>
    <t>777111111</t>
  </si>
  <si>
    <t>Vysátí podkladu před provedením lité podlahy</t>
  </si>
  <si>
    <t>-1016372378</t>
  </si>
  <si>
    <t>podl1+podl3</t>
  </si>
  <si>
    <t>777111123</t>
  </si>
  <si>
    <t>Strojní broušení podkladu před provedením lité podlahy</t>
  </si>
  <si>
    <t>1886453358</t>
  </si>
  <si>
    <t>777131111</t>
  </si>
  <si>
    <t>Penetrační epoxidový nátěr podlahy plněný pískem</t>
  </si>
  <si>
    <t>-1116789195</t>
  </si>
  <si>
    <t>777510003</t>
  </si>
  <si>
    <t>Podlahy ze stěrky epoxidové systém tl 2 mm</t>
  </si>
  <si>
    <t>691483579</t>
  </si>
  <si>
    <t>285,49-27,56</t>
  </si>
  <si>
    <t>777511103</t>
  </si>
  <si>
    <t>Krycí epoxidová stěrka tloušťky přes 1 do 2 mm dekorativní lité podlahy</t>
  </si>
  <si>
    <t>1688951233</t>
  </si>
  <si>
    <t>777612101</t>
  </si>
  <si>
    <t>Uzavírací epoxidový barevný nátěr podlahy</t>
  </si>
  <si>
    <t>1472573703</t>
  </si>
  <si>
    <t>998777102</t>
  </si>
  <si>
    <t>Přesun hmot tonážní pro podlahy lité v objektech v do 12 m</t>
  </si>
  <si>
    <t>-1567251315</t>
  </si>
  <si>
    <t>998777181</t>
  </si>
  <si>
    <t>Příplatek k přesunu hmot tonážní 777 prováděný bez použití mechanizace</t>
  </si>
  <si>
    <t>-222779464</t>
  </si>
  <si>
    <t>2,177*3 'Přepočtené koeficientem množství</t>
  </si>
  <si>
    <t>781</t>
  </si>
  <si>
    <t>Dokončovací práce - obklady</t>
  </si>
  <si>
    <t>781473112</t>
  </si>
  <si>
    <t>Montáž obkladů vnitřních keramických hladkých do 12 ks/m2 lepených standardním lepidlem</t>
  </si>
  <si>
    <t>-1375054425</t>
  </si>
  <si>
    <t>Obklad lepený do výšky 2,25m</t>
  </si>
  <si>
    <t>302,2-60</t>
  </si>
  <si>
    <t>597610000</t>
  </si>
  <si>
    <t>obkladačky keramické dle vlastního výběru investora</t>
  </si>
  <si>
    <t>-224543610</t>
  </si>
  <si>
    <t>242,2*1,1 'Přepočtené koeficientem množství</t>
  </si>
  <si>
    <t>781479191</t>
  </si>
  <si>
    <t>Příplatek k montáži obkladů vnitřních keramických hladkých za plochu do 10 m2</t>
  </si>
  <si>
    <t>1240626805</t>
  </si>
  <si>
    <t>781491012</t>
  </si>
  <si>
    <t>Montáž zrcadel plochy přes 1 m2 lepených silikonovým tmelem na podkladní omítku</t>
  </si>
  <si>
    <t>-1364196993</t>
  </si>
  <si>
    <t>0,6*0,9*2</t>
  </si>
  <si>
    <t>0,9*0,6</t>
  </si>
  <si>
    <t>0,9*1,8</t>
  </si>
  <si>
    <t>0,4*0,6</t>
  </si>
  <si>
    <t>1,75*0,9</t>
  </si>
  <si>
    <t>1,8*0,9</t>
  </si>
  <si>
    <t>1,2*0,9</t>
  </si>
  <si>
    <t>63465134</t>
  </si>
  <si>
    <t>zrcadlo nemontované bronzové tl4mm max. rozměr 3210x2250mm</t>
  </si>
  <si>
    <t>-2144153058</t>
  </si>
  <si>
    <t>9,915*1,1 'Přepočtené koeficientem množství</t>
  </si>
  <si>
    <t>781491021</t>
  </si>
  <si>
    <t>Montáž zrcadel plochy do 1 m2 lepených silikonovým tmelem na keramický obklad</t>
  </si>
  <si>
    <t>1226432215</t>
  </si>
  <si>
    <t>2+5+3+3</t>
  </si>
  <si>
    <t>634651220</t>
  </si>
  <si>
    <t>zrcadlo nemontované čiré tl. 3 mm, max. rozměr 3210 x 2250 mm</t>
  </si>
  <si>
    <t>528666127</t>
  </si>
  <si>
    <t>13*1,1 'Přepočtené koeficientem množství</t>
  </si>
  <si>
    <t>781494111</t>
  </si>
  <si>
    <t>Plastové profily rohové lepené flexibilním lepidlem</t>
  </si>
  <si>
    <t>1714259134</t>
  </si>
  <si>
    <t>781494511</t>
  </si>
  <si>
    <t>Plastové profily ukončovací lepené flexibilním lepidlem</t>
  </si>
  <si>
    <t>481759420</t>
  </si>
  <si>
    <t>5,1*2+4,7*2</t>
  </si>
  <si>
    <t>9*5</t>
  </si>
  <si>
    <t>4,3*6+3,65*5</t>
  </si>
  <si>
    <t>781495111</t>
  </si>
  <si>
    <t>Penetrace podkladu vnitřních obkladů</t>
  </si>
  <si>
    <t>725331743</t>
  </si>
  <si>
    <t>283293040</t>
  </si>
  <si>
    <t>páska těsnící jednostranně lepící parotěsných folií 3x30 mm</t>
  </si>
  <si>
    <t>1456599504</t>
  </si>
  <si>
    <t>290*1,1 'Přepočtené koeficientem množství</t>
  </si>
  <si>
    <t>781495115</t>
  </si>
  <si>
    <t>Spárování vnitřních obkladů silikonem</t>
  </si>
  <si>
    <t>-1966003003</t>
  </si>
  <si>
    <t>781495146</t>
  </si>
  <si>
    <t>Průnik obkladem kruhový do DN 90 s izolací</t>
  </si>
  <si>
    <t>-182422792</t>
  </si>
  <si>
    <t>6*5+21*5+12*5+2*5</t>
  </si>
  <si>
    <t>781495185</t>
  </si>
  <si>
    <t>Řezání rovné keramických obkládaček</t>
  </si>
  <si>
    <t>-216447122</t>
  </si>
  <si>
    <t>Obkl1*4</t>
  </si>
  <si>
    <t>998781102</t>
  </si>
  <si>
    <t>Přesun hmot tonážní pro obklady keramické v objektech v do 12 m</t>
  </si>
  <si>
    <t>-1193982031</t>
  </si>
  <si>
    <t>998781181</t>
  </si>
  <si>
    <t>Příplatek k přesunu hmot tonážní 781 prováděný bez použití mechanizace</t>
  </si>
  <si>
    <t>502207560</t>
  </si>
  <si>
    <t>783</t>
  </si>
  <si>
    <t>Dokončovací práce - nátěry</t>
  </si>
  <si>
    <t>783801403</t>
  </si>
  <si>
    <t>Oprášení omítek před provedením nátěru</t>
  </si>
  <si>
    <t>-1541918587</t>
  </si>
  <si>
    <t>Přepočtené koeficientem množství I.etapa 70%</t>
  </si>
  <si>
    <t>415,6*0,7 'Přepočtené koeficientem množství</t>
  </si>
  <si>
    <t>783823155</t>
  </si>
  <si>
    <t>Penetrační silikonový nátěr hrubých betonových povrchů a hrubých, rýhovaných a škrábaných omítek</t>
  </si>
  <si>
    <t>-1882298164</t>
  </si>
  <si>
    <t>I.etapa 70% výměry</t>
  </si>
  <si>
    <t>783827225</t>
  </si>
  <si>
    <t>Krycí jednonásobný silikonový hrubých betonových povrchů nebo hrubých omítek</t>
  </si>
  <si>
    <t>14646188</t>
  </si>
  <si>
    <t>Nátěr pohledového betonu</t>
  </si>
  <si>
    <t>dvojnásobný</t>
  </si>
  <si>
    <t>I.etapa 70% množství</t>
  </si>
  <si>
    <t>332,8+82,8</t>
  </si>
  <si>
    <t>784</t>
  </si>
  <si>
    <t>Dokončovací práce - malby a tapety</t>
  </si>
  <si>
    <t>784181101</t>
  </si>
  <si>
    <t>Základní akrylátová jednonásobná penetrace podkladu v místnostech výšky do 3,80m</t>
  </si>
  <si>
    <t>-2004840889</t>
  </si>
  <si>
    <t>I.etapa 40% prací</t>
  </si>
  <si>
    <t>Bílá barva</t>
  </si>
  <si>
    <t>otěruvzdorná barva</t>
  </si>
  <si>
    <t>mal3</t>
  </si>
  <si>
    <t>29,43</t>
  </si>
  <si>
    <t>mal1</t>
  </si>
  <si>
    <t>3028,48*0,4 'Přepočtené koeficientem množství</t>
  </si>
  <si>
    <t>784221103</t>
  </si>
  <si>
    <t xml:space="preserve">Dvojnásobné bílé malby  ze směsí za sucha dobře otěruvzdorných v místnostech do 5,00 m</t>
  </si>
  <si>
    <t>1160950898</t>
  </si>
  <si>
    <t>2999,05*0,4 'Přepočtené koeficientem množství</t>
  </si>
  <si>
    <t>222/2021/KCVod - Domovní vodovod,zařizovací předměty</t>
  </si>
  <si>
    <t>722 - Zdravotechnika - vnitřní vodovod</t>
  </si>
  <si>
    <t>4240 - Požární vodovod</t>
  </si>
  <si>
    <t>422 - Instalační materiál,zařizovací předměty</t>
  </si>
  <si>
    <t xml:space="preserve">    4221 - Ventily</t>
  </si>
  <si>
    <t xml:space="preserve">    4222 - Vnitřní vybavení</t>
  </si>
  <si>
    <t xml:space="preserve">    4223 - Vodovodní potrubí _x000d_
</t>
  </si>
  <si>
    <t xml:space="preserve">    4224 - Potrubní izolace, síla stěny 9 a 13 mm_x000d_
</t>
  </si>
  <si>
    <t xml:space="preserve">    4225 - Potrubní izolace , síla stěny 20 a 30 mm_x000d_
</t>
  </si>
  <si>
    <t>423 - Zařizovací předměty</t>
  </si>
  <si>
    <t xml:space="preserve">    4226 - Dřezy</t>
  </si>
  <si>
    <t xml:space="preserve">    4227 - Umyvadla,baterie</t>
  </si>
  <si>
    <t xml:space="preserve">    4228 - Pisoáry</t>
  </si>
  <si>
    <t xml:space="preserve">    4229 - WC</t>
  </si>
  <si>
    <t xml:space="preserve">    42210 - Výlevka</t>
  </si>
  <si>
    <t xml:space="preserve">    4230 - Sprchové kouty</t>
  </si>
  <si>
    <t>722</t>
  </si>
  <si>
    <t>Zdravotechnika - vnitřní vodovod</t>
  </si>
  <si>
    <t>72200001</t>
  </si>
  <si>
    <t>Montážní práce vnitřního vodovodu a zařizovacích předmětů ,požárního vodovodu</t>
  </si>
  <si>
    <t>656843957</t>
  </si>
  <si>
    <t>85% plánovaných prací</t>
  </si>
  <si>
    <t>Kompletní montážní práce</t>
  </si>
  <si>
    <t>vnitřního vodovodu a zařizovacích předmětů</t>
  </si>
  <si>
    <t>1*0,85 'Přepočtené koeficientem množství</t>
  </si>
  <si>
    <t>722290215</t>
  </si>
  <si>
    <t>Zkouška těsnosti vodovodního potrubí hrdlového nebo přírubového do DN 100,včetně požárního vodovodu</t>
  </si>
  <si>
    <t>-247071651</t>
  </si>
  <si>
    <t>600+37</t>
  </si>
  <si>
    <t>4240</t>
  </si>
  <si>
    <t>Požární vodovod</t>
  </si>
  <si>
    <t>42400065</t>
  </si>
  <si>
    <t>Požární hydrant D25 19/30 Rozměry a povrchovou úpravu hydrantových skříní je nutno koordinovat se stavební částí.</t>
  </si>
  <si>
    <t>67121878</t>
  </si>
  <si>
    <t>42400066</t>
  </si>
  <si>
    <t xml:space="preserve">K. K. - 5/4" s vypouštěním </t>
  </si>
  <si>
    <t>1986139326</t>
  </si>
  <si>
    <t>42400067</t>
  </si>
  <si>
    <t xml:space="preserve">zpětná klapka – 5/4“ </t>
  </si>
  <si>
    <t>1367784697</t>
  </si>
  <si>
    <t>42400068</t>
  </si>
  <si>
    <t>ocelové potrubí pozinkované, včetně tvarovek a upevnění DN25</t>
  </si>
  <si>
    <t>520033782</t>
  </si>
  <si>
    <t>42400069</t>
  </si>
  <si>
    <t>ocelové potrubí pozinkované, včetně tvarovek a upevnění DN32</t>
  </si>
  <si>
    <t>1213867312</t>
  </si>
  <si>
    <t>42400070</t>
  </si>
  <si>
    <t>Tvarovky, fitinky, zástřiky, přechody</t>
  </si>
  <si>
    <t>-862609112</t>
  </si>
  <si>
    <t>42400071</t>
  </si>
  <si>
    <t>DG 32 x9</t>
  </si>
  <si>
    <t>1949791318</t>
  </si>
  <si>
    <t>42400072</t>
  </si>
  <si>
    <t>DG 40 x 9</t>
  </si>
  <si>
    <t>-670731837</t>
  </si>
  <si>
    <t>42400073</t>
  </si>
  <si>
    <t>závěsy, kotvení, upevnění, objímky</t>
  </si>
  <si>
    <t>847316665</t>
  </si>
  <si>
    <t>422</t>
  </si>
  <si>
    <t>Instalační materiál,zařizovací předměty</t>
  </si>
  <si>
    <t>4221</t>
  </si>
  <si>
    <t>Ventily</t>
  </si>
  <si>
    <t>42210001</t>
  </si>
  <si>
    <t>Zpětný ventil– 1"</t>
  </si>
  <si>
    <t>42210002</t>
  </si>
  <si>
    <t xml:space="preserve">Zpětný ventil  – 3/4"</t>
  </si>
  <si>
    <t>42210003</t>
  </si>
  <si>
    <t>K. K. - 3/4"</t>
  </si>
  <si>
    <t>42210004</t>
  </si>
  <si>
    <t>K. K. - 1"</t>
  </si>
  <si>
    <t>42210005</t>
  </si>
  <si>
    <t xml:space="preserve">K. K. - 1/2" </t>
  </si>
  <si>
    <t>-1265020073</t>
  </si>
  <si>
    <t>42210006</t>
  </si>
  <si>
    <t xml:space="preserve">K. K. -1/2 " s vypouštěním </t>
  </si>
  <si>
    <t>893112441</t>
  </si>
  <si>
    <t>42210007</t>
  </si>
  <si>
    <t xml:space="preserve">K. K. - 3/4" s vypouštěním </t>
  </si>
  <si>
    <t>42210008</t>
  </si>
  <si>
    <t xml:space="preserve">K. K. - 1" s vypouštěním </t>
  </si>
  <si>
    <t>42200009</t>
  </si>
  <si>
    <t xml:space="preserve">K. K. - 6/4" s vypouštěním </t>
  </si>
  <si>
    <t>4222</t>
  </si>
  <si>
    <t>42220010</t>
  </si>
  <si>
    <t xml:space="preserve">Expanzní nádoba  DD 18/10</t>
  </si>
  <si>
    <t>42220011</t>
  </si>
  <si>
    <t>Připojení flowjet 3/4“</t>
  </si>
  <si>
    <t>42220012</t>
  </si>
  <si>
    <t>Pojišťovací ventil DN15 x DN20 (0,6 MPa)</t>
  </si>
  <si>
    <t>42220013</t>
  </si>
  <si>
    <t>Redukční ventil DN25 (0,4 MPa)</t>
  </si>
  <si>
    <t>42220014</t>
  </si>
  <si>
    <t>Filtr-DN20</t>
  </si>
  <si>
    <t>42220015</t>
  </si>
  <si>
    <t>tlakoměr</t>
  </si>
  <si>
    <t>42220016</t>
  </si>
  <si>
    <t>teploměr</t>
  </si>
  <si>
    <t>42220017</t>
  </si>
  <si>
    <t>K. K. rohový DN15 x DN10</t>
  </si>
  <si>
    <t>42220018</t>
  </si>
  <si>
    <t>K. K. rohový DN15 x DN15</t>
  </si>
  <si>
    <t>-161073846</t>
  </si>
  <si>
    <t>42220019</t>
  </si>
  <si>
    <t>P. K. K. rohový DN15 x DN20</t>
  </si>
  <si>
    <t>842700771</t>
  </si>
  <si>
    <t>42220020</t>
  </si>
  <si>
    <t>Směšovací ventil R156-DN25</t>
  </si>
  <si>
    <t>42220021</t>
  </si>
  <si>
    <t>Cirkulační ventil MTCV-15</t>
  </si>
  <si>
    <t>-1027799724</t>
  </si>
  <si>
    <t>42220022</t>
  </si>
  <si>
    <t>Zahradní mrazuvzdorný ventil DN15</t>
  </si>
  <si>
    <t>-364492465</t>
  </si>
  <si>
    <t>42220023</t>
  </si>
  <si>
    <t xml:space="preserve">K. K. zahradní na hadici - 1/2" x 1/2", chrom </t>
  </si>
  <si>
    <t>-2454987</t>
  </si>
  <si>
    <t>42220024</t>
  </si>
  <si>
    <t xml:space="preserve">Cirkulační čarpadlo  Z15 TT</t>
  </si>
  <si>
    <t>-2048039004</t>
  </si>
  <si>
    <t>42220025</t>
  </si>
  <si>
    <t>Spínací hodiny</t>
  </si>
  <si>
    <t>626699431</t>
  </si>
  <si>
    <t>42220026</t>
  </si>
  <si>
    <t>Dvířka 300/300mm</t>
  </si>
  <si>
    <t>-1185627755</t>
  </si>
  <si>
    <t>42220027</t>
  </si>
  <si>
    <t>Dvířka 200/200mm</t>
  </si>
  <si>
    <t>2102883939</t>
  </si>
  <si>
    <t>4223</t>
  </si>
  <si>
    <t xml:space="preserve">Vodovodní potrubí _x000d_
</t>
  </si>
  <si>
    <t>42230028</t>
  </si>
  <si>
    <t>trubka DN15 (20/2,3)</t>
  </si>
  <si>
    <t>42230029</t>
  </si>
  <si>
    <t>trubka DN20 (25/2,8)</t>
  </si>
  <si>
    <t>42230030</t>
  </si>
  <si>
    <t>trubka DN25 (32/3,6)</t>
  </si>
  <si>
    <t>42230031</t>
  </si>
  <si>
    <t>trubka DN32 (40/4,5)</t>
  </si>
  <si>
    <t>1420755005</t>
  </si>
  <si>
    <t>42230032</t>
  </si>
  <si>
    <t>trubka DN40 (50/5,6)</t>
  </si>
  <si>
    <t>1942519306</t>
  </si>
  <si>
    <t>42230033</t>
  </si>
  <si>
    <t>trubka DN50 (63/7,1)</t>
  </si>
  <si>
    <t>174621838</t>
  </si>
  <si>
    <t>42230034</t>
  </si>
  <si>
    <t>soubor</t>
  </si>
  <si>
    <t>4224</t>
  </si>
  <si>
    <t xml:space="preserve">Potrubní izolace, síla stěny 9 a 13 mm_x000d_
</t>
  </si>
  <si>
    <t>42240035</t>
  </si>
  <si>
    <t>DG 20 x 9</t>
  </si>
  <si>
    <t>1208283709</t>
  </si>
  <si>
    <t>42240036</t>
  </si>
  <si>
    <t>DG 25 x 9</t>
  </si>
  <si>
    <t>1689536981</t>
  </si>
  <si>
    <t>42240037</t>
  </si>
  <si>
    <t>DG 32 x 9</t>
  </si>
  <si>
    <t>-1702988441</t>
  </si>
  <si>
    <t>42240038</t>
  </si>
  <si>
    <t>42240039</t>
  </si>
  <si>
    <t>DG 50 x 13</t>
  </si>
  <si>
    <t>42240040</t>
  </si>
  <si>
    <t>DG 25 x 13</t>
  </si>
  <si>
    <t>4225</t>
  </si>
  <si>
    <t xml:space="preserve">Potrubní izolace , síla stěny 20 a 30 mm_x000d_
</t>
  </si>
  <si>
    <t>42250041</t>
  </si>
  <si>
    <t>DG 22 x 20</t>
  </si>
  <si>
    <t>42250042</t>
  </si>
  <si>
    <t>DG 28 x 20</t>
  </si>
  <si>
    <t>42250043</t>
  </si>
  <si>
    <t>DG 35 x 30</t>
  </si>
  <si>
    <t>42250044</t>
  </si>
  <si>
    <t>DG 42 x 30</t>
  </si>
  <si>
    <t>-1758127487</t>
  </si>
  <si>
    <t>42250045</t>
  </si>
  <si>
    <t>DG 54 x 30</t>
  </si>
  <si>
    <t>-778090243</t>
  </si>
  <si>
    <t>423</t>
  </si>
  <si>
    <t>Zařizovací předměty</t>
  </si>
  <si>
    <t>4226</t>
  </si>
  <si>
    <t>Dřezy</t>
  </si>
  <si>
    <t>4220034</t>
  </si>
  <si>
    <t>6-3</t>
  </si>
  <si>
    <t>4220034.1</t>
  </si>
  <si>
    <t>Dřez nerezový vestavný</t>
  </si>
  <si>
    <t>-1807308146</t>
  </si>
  <si>
    <t>4220035</t>
  </si>
  <si>
    <t>Dřezový sifon</t>
  </si>
  <si>
    <t>-1292302263</t>
  </si>
  <si>
    <t>4220036</t>
  </si>
  <si>
    <t>Dřezová stojánková jednopáková baterie otočná</t>
  </si>
  <si>
    <t>2033824638</t>
  </si>
  <si>
    <t>4227</t>
  </si>
  <si>
    <t>Umyvadla,baterie</t>
  </si>
  <si>
    <t>4220038</t>
  </si>
  <si>
    <t xml:space="preserve">Umyvadlová stojánková jednopáková baterie s automatickou výpustí </t>
  </si>
  <si>
    <t>-1669392485</t>
  </si>
  <si>
    <t>17-4</t>
  </si>
  <si>
    <t>4220039</t>
  </si>
  <si>
    <t>Montážní příslušenství – šrouby</t>
  </si>
  <si>
    <t>-175264724</t>
  </si>
  <si>
    <t>16-4</t>
  </si>
  <si>
    <t>4220040</t>
  </si>
  <si>
    <t xml:space="preserve">Umyvadlový sifon chrom -  (pro automatickou výpust)</t>
  </si>
  <si>
    <t>-1393394246</t>
  </si>
  <si>
    <t>4220041</t>
  </si>
  <si>
    <t>umyvadlo klasické 500mm s otvorem a přepadem bílá 5661B003-0001 včetně krytu na sifon</t>
  </si>
  <si>
    <t>769276758</t>
  </si>
  <si>
    <t>2+7+5+1+1-4</t>
  </si>
  <si>
    <t>4220044</t>
  </si>
  <si>
    <t>884350325</t>
  </si>
  <si>
    <t>4220045</t>
  </si>
  <si>
    <t xml:space="preserve">Umyvadlo invalidní 60cm </t>
  </si>
  <si>
    <t>2127321735</t>
  </si>
  <si>
    <t>4220046</t>
  </si>
  <si>
    <t>1068981656</t>
  </si>
  <si>
    <t>4220048</t>
  </si>
  <si>
    <t>Podomítkový sifon</t>
  </si>
  <si>
    <t>1742910225</t>
  </si>
  <si>
    <t>4220049</t>
  </si>
  <si>
    <t xml:space="preserve">Připojovací souprava 5/4“ </t>
  </si>
  <si>
    <t>-260323587</t>
  </si>
  <si>
    <t>4228</t>
  </si>
  <si>
    <t>Pisoáry</t>
  </si>
  <si>
    <t>4220051</t>
  </si>
  <si>
    <t>napájecí zdroj 230 V</t>
  </si>
  <si>
    <t>1871898125</t>
  </si>
  <si>
    <t>4220052</t>
  </si>
  <si>
    <t>pisoár 31x39 , bílý</t>
  </si>
  <si>
    <t>-1101707755</t>
  </si>
  <si>
    <t>1+3+1-1</t>
  </si>
  <si>
    <t>55161308</t>
  </si>
  <si>
    <t>Zápachový sifon vnitřní k pisoáru</t>
  </si>
  <si>
    <t>1800339583</t>
  </si>
  <si>
    <t>5-1</t>
  </si>
  <si>
    <t>4220053</t>
  </si>
  <si>
    <t>montážní šrouby k připevnění pisoáru</t>
  </si>
  <si>
    <t>pár</t>
  </si>
  <si>
    <t>2093482109</t>
  </si>
  <si>
    <t>4229</t>
  </si>
  <si>
    <t>WC</t>
  </si>
  <si>
    <t>4220054</t>
  </si>
  <si>
    <t xml:space="preserve">závěsné WC 365x540mm,  bílá </t>
  </si>
  <si>
    <t>-2130369164</t>
  </si>
  <si>
    <t>2+8+4-3</t>
  </si>
  <si>
    <t>4220055</t>
  </si>
  <si>
    <t xml:space="preserve">kompatibilní sedátko: </t>
  </si>
  <si>
    <t>-172376047</t>
  </si>
  <si>
    <t>14-3</t>
  </si>
  <si>
    <t>554310960</t>
  </si>
  <si>
    <t xml:space="preserve">dávkovač tekutého mýdla elektronický  - 2600 ml</t>
  </si>
  <si>
    <t>1506909066</t>
  </si>
  <si>
    <t>podkroví</t>
  </si>
  <si>
    <t>554310900</t>
  </si>
  <si>
    <t>zásobníky toaletních papírů nerez d = 310 mm</t>
  </si>
  <si>
    <t>2075859789</t>
  </si>
  <si>
    <t>15-3</t>
  </si>
  <si>
    <t>554310600</t>
  </si>
  <si>
    <t>osušovač rukou elektrický SLO 01L bílý kryt</t>
  </si>
  <si>
    <t>1444765474</t>
  </si>
  <si>
    <t>11-3</t>
  </si>
  <si>
    <t>554310840</t>
  </si>
  <si>
    <t>zásobníky papírových ručníků skládaných nerezové provedení Z 202</t>
  </si>
  <si>
    <t>1141400275</t>
  </si>
  <si>
    <t>554310820</t>
  </si>
  <si>
    <t>koš odpadkový drátěný závěsný 350x290x190, nerezový</t>
  </si>
  <si>
    <t>1091437363</t>
  </si>
  <si>
    <t>4220056</t>
  </si>
  <si>
    <t>příslušenství - k závěsnému klozetu</t>
  </si>
  <si>
    <t>1839228757</t>
  </si>
  <si>
    <t>4220057</t>
  </si>
  <si>
    <t>zvukoizolační vložka k WC</t>
  </si>
  <si>
    <t>-140974241</t>
  </si>
  <si>
    <t>4220058</t>
  </si>
  <si>
    <t>WC-modul pro závěsné WC</t>
  </si>
  <si>
    <t>591985021</t>
  </si>
  <si>
    <t>4220059</t>
  </si>
  <si>
    <t>WC ovládací deska - dvojí splachování</t>
  </si>
  <si>
    <t>1852546942</t>
  </si>
  <si>
    <t>4220060</t>
  </si>
  <si>
    <t xml:space="preserve">Závěsný klozet s hlubokým splachováním invalidní </t>
  </si>
  <si>
    <t>-2044467988</t>
  </si>
  <si>
    <t>4220061</t>
  </si>
  <si>
    <t>Klozetové sedátko s poklopem</t>
  </si>
  <si>
    <t>2045249020</t>
  </si>
  <si>
    <t>4220062</t>
  </si>
  <si>
    <t>-1254078312</t>
  </si>
  <si>
    <t>4220063</t>
  </si>
  <si>
    <t xml:space="preserve">WC-modul </t>
  </si>
  <si>
    <t>-1463279208</t>
  </si>
  <si>
    <t>4220064</t>
  </si>
  <si>
    <t xml:space="preserve">WC ovládací deska  - dvojí splachování</t>
  </si>
  <si>
    <t>1769957087</t>
  </si>
  <si>
    <t>4220065</t>
  </si>
  <si>
    <t>-1834473424</t>
  </si>
  <si>
    <t>4220066</t>
  </si>
  <si>
    <t xml:space="preserve">sklopné madlo </t>
  </si>
  <si>
    <t>1691034559</t>
  </si>
  <si>
    <t>42210</t>
  </si>
  <si>
    <t>Výlevka</t>
  </si>
  <si>
    <t>4220067</t>
  </si>
  <si>
    <t>Výlevka se sklopnou mřížkou + Nádržka splachovací 9 l</t>
  </si>
  <si>
    <t>1279936206</t>
  </si>
  <si>
    <t>4-1</t>
  </si>
  <si>
    <t>4220068</t>
  </si>
  <si>
    <t xml:space="preserve">Dřezová nástěnná jednopáková baterie s ramínkem </t>
  </si>
  <si>
    <t>1792170536</t>
  </si>
  <si>
    <t>2-1</t>
  </si>
  <si>
    <t>4220069</t>
  </si>
  <si>
    <t>Montážní příslušenství-šrouby</t>
  </si>
  <si>
    <t>1866954995</t>
  </si>
  <si>
    <t>4-3</t>
  </si>
  <si>
    <t>4230</t>
  </si>
  <si>
    <t>Sprchové kouty</t>
  </si>
  <si>
    <t>423001</t>
  </si>
  <si>
    <t>Sprchový kout vestavěný čtvercový 90,zástěna sklo</t>
  </si>
  <si>
    <t>1441162742</t>
  </si>
  <si>
    <t>423002</t>
  </si>
  <si>
    <t>Sprchový kout vestavěný čtvercový 80,zástěna sklo</t>
  </si>
  <si>
    <t>-837468878</t>
  </si>
  <si>
    <t>42302</t>
  </si>
  <si>
    <t xml:space="preserve">Baterie sprchová </t>
  </si>
  <si>
    <t>-1689047428</t>
  </si>
  <si>
    <t>42303</t>
  </si>
  <si>
    <t>Odtoková souprava</t>
  </si>
  <si>
    <t>1534400400</t>
  </si>
  <si>
    <t>Žlb1</t>
  </si>
  <si>
    <t>žlaby</t>
  </si>
  <si>
    <t>222/2021/KCpr - Přípojky kanalizace a vodovodu</t>
  </si>
  <si>
    <t>8.1. - VODOVODNÍ PŘÍPOJKA</t>
  </si>
  <si>
    <t xml:space="preserve">    8.1.1. - Materiál</t>
  </si>
  <si>
    <t xml:space="preserve">    8.1.2. - Montáž,zkoušky</t>
  </si>
  <si>
    <t>8.2. - KANALIZAČNÍ PŘÍPOJKA</t>
  </si>
  <si>
    <t>8.3. - PŘELOŽKA TLAKOVÉ KANALIZACE</t>
  </si>
  <si>
    <t xml:space="preserve">    8.3.1. - Montáže</t>
  </si>
  <si>
    <t>8.4. - VODOVODNÍ PŘÍPOJKA PRO VODNÍ PRVEK</t>
  </si>
  <si>
    <t>9 - Ostatní konstrukce a práce, bourání</t>
  </si>
  <si>
    <t xml:space="preserve">    9.1. - Odvodňovací žlaby</t>
  </si>
  <si>
    <t>8.1.</t>
  </si>
  <si>
    <t>VODOVODNÍ PŘÍPOJKA</t>
  </si>
  <si>
    <t>8.1.1.</t>
  </si>
  <si>
    <t>Materiál</t>
  </si>
  <si>
    <t>Pol22</t>
  </si>
  <si>
    <t xml:space="preserve">Navrtávací pas  </t>
  </si>
  <si>
    <t>Pol23</t>
  </si>
  <si>
    <t xml:space="preserve">Šoupátko pro domovní přípojky </t>
  </si>
  <si>
    <t>Pol24</t>
  </si>
  <si>
    <t xml:space="preserve">Zemní teleskopická souprava </t>
  </si>
  <si>
    <t>Pol25</t>
  </si>
  <si>
    <t xml:space="preserve">Teleskopický uliční poklop </t>
  </si>
  <si>
    <t>Pol26</t>
  </si>
  <si>
    <t xml:space="preserve">Podkladová deska </t>
  </si>
  <si>
    <t>Pol27</t>
  </si>
  <si>
    <t>Přechodka D63/DN50</t>
  </si>
  <si>
    <t>Pol28</t>
  </si>
  <si>
    <t xml:space="preserve">K. K. - 2" </t>
  </si>
  <si>
    <t>Pol29</t>
  </si>
  <si>
    <t xml:space="preserve">K. K. - 2" s vypouštěním </t>
  </si>
  <si>
    <t>Pol30</t>
  </si>
  <si>
    <t xml:space="preserve">Zpětný ventil  – 2"</t>
  </si>
  <si>
    <t>Pol31</t>
  </si>
  <si>
    <t>Filtr závitový EMS – 2“</t>
  </si>
  <si>
    <t>Pol32</t>
  </si>
  <si>
    <t>Vodoměr Qn=6,0 m3/hod</t>
  </si>
  <si>
    <t>Pol33</t>
  </si>
  <si>
    <t xml:space="preserve">Potrubí PE100RC,SDR11  D63/5,8</t>
  </si>
  <si>
    <t>Pol34</t>
  </si>
  <si>
    <t>PE koleno d63/90o</t>
  </si>
  <si>
    <t>Pol35</t>
  </si>
  <si>
    <t>Signalizační vodič</t>
  </si>
  <si>
    <t>Pol36</t>
  </si>
  <si>
    <t>Výstražná folie</t>
  </si>
  <si>
    <t>Pol37</t>
  </si>
  <si>
    <t>chránička DN100</t>
  </si>
  <si>
    <t>Pol38</t>
  </si>
  <si>
    <t>drobný montážní a kotevní materiál</t>
  </si>
  <si>
    <t>8.1.2.</t>
  </si>
  <si>
    <t>Montáž,zkoušky</t>
  </si>
  <si>
    <t>Pol39</t>
  </si>
  <si>
    <t>Tlakové zkoušky vodovodu</t>
  </si>
  <si>
    <t>Pol40</t>
  </si>
  <si>
    <t>Proplach a dezinfekce potrubí</t>
  </si>
  <si>
    <t>Pol41</t>
  </si>
  <si>
    <t>montáž vodovodní přípojky</t>
  </si>
  <si>
    <t>8.2.</t>
  </si>
  <si>
    <t>KANALIZAČNÍ PŘÍPOJKA</t>
  </si>
  <si>
    <t>Pol42</t>
  </si>
  <si>
    <t>Odbočka 300/200/45o</t>
  </si>
  <si>
    <t>Pol43</t>
  </si>
  <si>
    <t>Koleno kamenina 200/45°</t>
  </si>
  <si>
    <t>Pol44</t>
  </si>
  <si>
    <t>Potrubí kamenina DN200, třída C240</t>
  </si>
  <si>
    <t>Pol45</t>
  </si>
  <si>
    <t>Vstupní revizní šachta splaškové kanalizace DN1000 - prefabrikát, mat. beton, hl. Šachty 1,63mm</t>
  </si>
  <si>
    <t>Pol46</t>
  </si>
  <si>
    <t>Poklop DN600 tř. zatížení D, včetně rámu</t>
  </si>
  <si>
    <t>Pol47</t>
  </si>
  <si>
    <t>Zkoušky těsnosti kanalizace</t>
  </si>
  <si>
    <t>Pol48</t>
  </si>
  <si>
    <t>Montáž kanalizační přípojky</t>
  </si>
  <si>
    <t>8.3.</t>
  </si>
  <si>
    <t>PŘELOŽKA TLAKOVÉ KANALIZACE</t>
  </si>
  <si>
    <t>8.3.1.</t>
  </si>
  <si>
    <t>Montáže</t>
  </si>
  <si>
    <t>Pol49</t>
  </si>
  <si>
    <t>zrušení stávající tlakové kanalizace</t>
  </si>
  <si>
    <t>Pol50</t>
  </si>
  <si>
    <t>přeložka stávající kanalizace PE100RC,SDR11 d63/5,8</t>
  </si>
  <si>
    <t>Pol51</t>
  </si>
  <si>
    <t>Tlakové zkoušky kanalizace</t>
  </si>
  <si>
    <t>Pol52</t>
  </si>
  <si>
    <t>8.4.</t>
  </si>
  <si>
    <t>VODOVODNÍ PŘÍPOJKA PRO VODNÍ PRVEK</t>
  </si>
  <si>
    <t>Pol53</t>
  </si>
  <si>
    <t>Pol54</t>
  </si>
  <si>
    <t>Montáž přípojky</t>
  </si>
  <si>
    <t>Pol55</t>
  </si>
  <si>
    <t>Dvířka 200/200 mm</t>
  </si>
  <si>
    <t>Pol56</t>
  </si>
  <si>
    <t>Přechodka D25/DN20</t>
  </si>
  <si>
    <t>Pol57</t>
  </si>
  <si>
    <t>Pol58</t>
  </si>
  <si>
    <t>Zpětný ventil – 3/4"</t>
  </si>
  <si>
    <t>Pol59</t>
  </si>
  <si>
    <t xml:space="preserve">Potrubí PE100RC,SDR11  D25/3,0</t>
  </si>
  <si>
    <t>Pol60</t>
  </si>
  <si>
    <t>PE koleno d25/90o</t>
  </si>
  <si>
    <t>Pol61</t>
  </si>
  <si>
    <t>chránička DN50</t>
  </si>
  <si>
    <t>9.1.</t>
  </si>
  <si>
    <t>Odvodňovací žlaby</t>
  </si>
  <si>
    <t>935932211</t>
  </si>
  <si>
    <t>Odvodňovací plastový žlab pro zatížení B125 vnitřní š 100 mm s roštem mřížkovým z Pz oceli</t>
  </si>
  <si>
    <t>-913177591</t>
  </si>
  <si>
    <t>Dle výpisu PD</t>
  </si>
  <si>
    <t>OŽ - 1-8</t>
  </si>
  <si>
    <t>včetně žlabové vpusti a kalového dna</t>
  </si>
  <si>
    <t>20+5,5+12+10+18+8+3+4,5</t>
  </si>
  <si>
    <t>935932611</t>
  </si>
  <si>
    <t>Vpusť s kalovým košem pro plastový žlab vnitřní š 100 mm</t>
  </si>
  <si>
    <t>-814276678</t>
  </si>
  <si>
    <t>935932623</t>
  </si>
  <si>
    <t>Mezikus pro kalový koš pro plastový žlab vnitřní š 300 mm</t>
  </si>
  <si>
    <t>-1638587522</t>
  </si>
  <si>
    <t>935932626</t>
  </si>
  <si>
    <t>Svislé odtokové hrdlo pro plastový žlab vnitřní š 100 mm z PP</t>
  </si>
  <si>
    <t>2019562828</t>
  </si>
  <si>
    <t>919535558</t>
  </si>
  <si>
    <t xml:space="preserve">Obetonování trubního propustku  betonem prostým bez zvýšených nároků na prostředí tř. C 20/25-obetonování odvodňovacích žlabů</t>
  </si>
  <si>
    <t>1954157105</t>
  </si>
  <si>
    <t>Žlb1*0,3*0,2</t>
  </si>
  <si>
    <t>998229111</t>
  </si>
  <si>
    <t>Přesun hmot ruční pro pozemní komunikace s krytem z kameniva, betonu,živice na vzdálenost do 50 m</t>
  </si>
  <si>
    <t>-268061067</t>
  </si>
  <si>
    <t>222/2021/KCkan - Domovní kanalizace</t>
  </si>
  <si>
    <t>721 - DOMOVNÍ KANALIZACE</t>
  </si>
  <si>
    <t xml:space="preserve">    7210001 - Vpusti</t>
  </si>
  <si>
    <t xml:space="preserve">    7210002 - Trubky a tvarovky z tvrdého PVC, řada E pro pokládku do země, s naformátovanými nástrčnými hrdly </t>
  </si>
  <si>
    <t xml:space="preserve">    7210003 - Plastová šachta 400mm litinový plný poklop 12.5t</t>
  </si>
  <si>
    <t xml:space="preserve">    7210004 - Přečerpávací šachta</t>
  </si>
  <si>
    <t xml:space="preserve">    7210005 - Prefabrikovaná filtrační šachta</t>
  </si>
  <si>
    <t xml:space="preserve">    7210006 - Přečerpávací box</t>
  </si>
  <si>
    <t xml:space="preserve">    7210007 - Vsakovací jímka 31,1 m3 (14,4x3,6x0,6)</t>
  </si>
  <si>
    <t xml:space="preserve">    7210008 - Připojovací potrubí kanalizace – HT-system </t>
  </si>
  <si>
    <t xml:space="preserve">    7210009 - Potrubní izolace , síla stěny 5 mm</t>
  </si>
  <si>
    <t xml:space="preserve">    7210010 - Pomocný materiál</t>
  </si>
  <si>
    <t xml:space="preserve">    7210011 - Montáž domovní kanalizace</t>
  </si>
  <si>
    <t>DOMOVNÍ KANALIZACE</t>
  </si>
  <si>
    <t>7210001</t>
  </si>
  <si>
    <t>Vpusti</t>
  </si>
  <si>
    <t>Pol62</t>
  </si>
  <si>
    <t xml:space="preserve">Sifon </t>
  </si>
  <si>
    <t>Pol63</t>
  </si>
  <si>
    <t>podlahová vpust</t>
  </si>
  <si>
    <t>Pol64</t>
  </si>
  <si>
    <t xml:space="preserve"> podlahová vpust</t>
  </si>
  <si>
    <t>Pol65</t>
  </si>
  <si>
    <t>Pol66</t>
  </si>
  <si>
    <t>Pračkový podomítkový ventil</t>
  </si>
  <si>
    <t>Pol67</t>
  </si>
  <si>
    <t xml:space="preserve">Větrací nástavec </t>
  </si>
  <si>
    <t>Pol68</t>
  </si>
  <si>
    <t>Pol69</t>
  </si>
  <si>
    <t>Přivzdušňovací ventil</t>
  </si>
  <si>
    <t>Pol70</t>
  </si>
  <si>
    <t xml:space="preserve">Lapač střešních splavenin </t>
  </si>
  <si>
    <t>Pol71</t>
  </si>
  <si>
    <t>Střešní vtok el.vyhřívaný</t>
  </si>
  <si>
    <t>Pol72</t>
  </si>
  <si>
    <t xml:space="preserve">izolační manžeta  </t>
  </si>
  <si>
    <t>7210002</t>
  </si>
  <si>
    <t xml:space="preserve">Trubky a tvarovky z tvrdého PVC, řada E pro pokládku do země, s naformátovanými nástrčnými hrdly </t>
  </si>
  <si>
    <t>Pol73</t>
  </si>
  <si>
    <t>Hrdlová trubka KGEM 200/SN 4</t>
  </si>
  <si>
    <t>Pol74</t>
  </si>
  <si>
    <t>Hrdlová trubka KGEM 150/SN 4</t>
  </si>
  <si>
    <t>Pol75</t>
  </si>
  <si>
    <t>Hrdlová trubka KGEM 125/SN 4</t>
  </si>
  <si>
    <t>Pol76</t>
  </si>
  <si>
    <t>Hrdlová trubka KGEM 100/SN 4</t>
  </si>
  <si>
    <t>Pol77</t>
  </si>
  <si>
    <t>čistící kus DN150</t>
  </si>
  <si>
    <t>7210003</t>
  </si>
  <si>
    <t>Plastová šachta 400mm litinový plný poklop 12.5t</t>
  </si>
  <si>
    <t>Pol78</t>
  </si>
  <si>
    <t>DNO 200</t>
  </si>
  <si>
    <t>Pol79</t>
  </si>
  <si>
    <t>DNO 150</t>
  </si>
  <si>
    <t>7210004</t>
  </si>
  <si>
    <t>Přečerpávací šachta</t>
  </si>
  <si>
    <t>Pol80</t>
  </si>
  <si>
    <t>Prefabrikovaná přečerpávací šachta 1000mm litinový plný poklop 12.5t</t>
  </si>
  <si>
    <t>Pol81</t>
  </si>
  <si>
    <t>Ponorné čerpadlo 32/8-10M</t>
  </si>
  <si>
    <t>Pol82</t>
  </si>
  <si>
    <t>Výtlak PE-HD d50/4,6</t>
  </si>
  <si>
    <t>7210005</t>
  </si>
  <si>
    <t>Prefabrikovaná filtrační šachta</t>
  </si>
  <si>
    <t>Pol83</t>
  </si>
  <si>
    <t xml:space="preserve">Prefabrikovaná filtrační  šachta 1000mm litinový plný poklop 12.5t</t>
  </si>
  <si>
    <t>Pol84</t>
  </si>
  <si>
    <t>Filtr DN200</t>
  </si>
  <si>
    <t>Pol85</t>
  </si>
  <si>
    <t>Filtr DN150</t>
  </si>
  <si>
    <t>7210006</t>
  </si>
  <si>
    <t>Přečerpávací box</t>
  </si>
  <si>
    <t>Pol86</t>
  </si>
  <si>
    <t xml:space="preserve">Přečerpávací box  M2/8 (3-400)</t>
  </si>
  <si>
    <t>Pol87</t>
  </si>
  <si>
    <t xml:space="preserve">Spínací přístroj  2x4 kW</t>
  </si>
  <si>
    <t>Pol88</t>
  </si>
  <si>
    <t>šoupě DN80</t>
  </si>
  <si>
    <t>Pol89</t>
  </si>
  <si>
    <t>šoupě DN100</t>
  </si>
  <si>
    <t>Pol90</t>
  </si>
  <si>
    <t>ruční membránové čerpadlo</t>
  </si>
  <si>
    <t>Pol91</t>
  </si>
  <si>
    <t>Výtlak PE-HD d90/5,4</t>
  </si>
  <si>
    <t>7210007</t>
  </si>
  <si>
    <t>Vsakovací jímka 31,1 m3 (14,4x3,6x0,6)</t>
  </si>
  <si>
    <t>Pol92</t>
  </si>
  <si>
    <t>Vsakovací bloky</t>
  </si>
  <si>
    <t>Pol93</t>
  </si>
  <si>
    <t>revizní šachta DN600, třída „D“</t>
  </si>
  <si>
    <t>Pol94</t>
  </si>
  <si>
    <t>geotextilie 300g/m2</t>
  </si>
  <si>
    <t>7210008</t>
  </si>
  <si>
    <t xml:space="preserve">Připojovací potrubí kanalizace – HT-system </t>
  </si>
  <si>
    <t>Pol95</t>
  </si>
  <si>
    <t>Hrdlová trubka DN 40</t>
  </si>
  <si>
    <t>Pol96</t>
  </si>
  <si>
    <t>Hrdlová trubka DN 50</t>
  </si>
  <si>
    <t>Pol97</t>
  </si>
  <si>
    <t>Hrdlová trubka DN 70</t>
  </si>
  <si>
    <t>Pol98</t>
  </si>
  <si>
    <t>Hrdlová trubka DN 100</t>
  </si>
  <si>
    <t>Pol99</t>
  </si>
  <si>
    <t>čistící kus DN70</t>
  </si>
  <si>
    <t>Pol100</t>
  </si>
  <si>
    <t>čistící kus DN100</t>
  </si>
  <si>
    <t>Pol101</t>
  </si>
  <si>
    <t>Drobný materiál kolena, redukce, odbočky, upevnění</t>
  </si>
  <si>
    <t>Pol102</t>
  </si>
  <si>
    <t>Dvířka magnetická 200 x 200 mm</t>
  </si>
  <si>
    <t>7210009</t>
  </si>
  <si>
    <t>Potrubní izolace , síla stěny 5 mm</t>
  </si>
  <si>
    <t>Pol103</t>
  </si>
  <si>
    <t>110/5-AR</t>
  </si>
  <si>
    <t>Pol104</t>
  </si>
  <si>
    <t>75/5-AR</t>
  </si>
  <si>
    <t>Pol105</t>
  </si>
  <si>
    <t>50/5-AR</t>
  </si>
  <si>
    <t>Pol106</t>
  </si>
  <si>
    <t>pro DN100 - DN70 – objímky</t>
  </si>
  <si>
    <t>Pol107</t>
  </si>
  <si>
    <t>pro DN50 – DN32 – objímky</t>
  </si>
  <si>
    <t>7210010</t>
  </si>
  <si>
    <t>Pomocný materiál</t>
  </si>
  <si>
    <t>Pol108</t>
  </si>
  <si>
    <t>pomocný montážní a kotevní materiál</t>
  </si>
  <si>
    <t>7210011</t>
  </si>
  <si>
    <t>Montáž domovní kanalizace</t>
  </si>
  <si>
    <t>Pol109</t>
  </si>
  <si>
    <t xml:space="preserve">Zkouška těsnosti kanalizace  - vodou, kouřem</t>
  </si>
  <si>
    <t>Pol110</t>
  </si>
  <si>
    <t>Montáž kanalizace</t>
  </si>
  <si>
    <t>222/2021/Kce - Elektroinstalace</t>
  </si>
  <si>
    <t>1.1. - Elektroinstalace</t>
  </si>
  <si>
    <t>1.3. - Uzemňovací soustava</t>
  </si>
  <si>
    <t>1.4. - Rozvaděče</t>
  </si>
  <si>
    <t xml:space="preserve">    1.4.1. - Rozvaděč RE</t>
  </si>
  <si>
    <t xml:space="preserve">    1.4.2. - Rozvaděč R3np</t>
  </si>
  <si>
    <t xml:space="preserve">    1.4.3. - Rozvaděč R2np</t>
  </si>
  <si>
    <t xml:space="preserve">    1.4.4. - Rozvaděč R1np</t>
  </si>
  <si>
    <t xml:space="preserve">    1.4.5. - Rozvaděč HR</t>
  </si>
  <si>
    <t>1.5. - Ostatní položky</t>
  </si>
  <si>
    <t>1.1.1. - Svítidla</t>
  </si>
  <si>
    <t>1.2. - Montáž svítidel</t>
  </si>
  <si>
    <t>1.1.</t>
  </si>
  <si>
    <t>Vypínač řazení 1</t>
  </si>
  <si>
    <t>-84161950</t>
  </si>
  <si>
    <t>47-12</t>
  </si>
  <si>
    <t>Vypínač řazení 5</t>
  </si>
  <si>
    <t>2128444598</t>
  </si>
  <si>
    <t>13-5</t>
  </si>
  <si>
    <t>Vypínač řazení 6</t>
  </si>
  <si>
    <t>808460744</t>
  </si>
  <si>
    <t>36-10</t>
  </si>
  <si>
    <t>Vypínač řazení 7</t>
  </si>
  <si>
    <t>-1947011400</t>
  </si>
  <si>
    <t>10-9</t>
  </si>
  <si>
    <t>Zásuvka 230V, 16A, bílá</t>
  </si>
  <si>
    <t>1335213267</t>
  </si>
  <si>
    <t>313-82</t>
  </si>
  <si>
    <t>Zásuvka 230V, 16A ochrana proti přepětí, bílá</t>
  </si>
  <si>
    <t>2079178397</t>
  </si>
  <si>
    <t>46-16</t>
  </si>
  <si>
    <t xml:space="preserve">Zásuvková podlahová krabice vč. 8x zás.230V, 1x DATA </t>
  </si>
  <si>
    <t>1472001782</t>
  </si>
  <si>
    <t>24-6</t>
  </si>
  <si>
    <t>Zásuvka datová, bílá</t>
  </si>
  <si>
    <t>-2138519133</t>
  </si>
  <si>
    <t>48-16</t>
  </si>
  <si>
    <t>Ventilátor soc. zařízení s doběhem</t>
  </si>
  <si>
    <t>-704213652</t>
  </si>
  <si>
    <t>31-10</t>
  </si>
  <si>
    <t>Vodič CY 4 (z/žl)</t>
  </si>
  <si>
    <t>-959775880</t>
  </si>
  <si>
    <t>Vodič CY 16 (z/žl)</t>
  </si>
  <si>
    <t>-1087134234</t>
  </si>
  <si>
    <t>Vodič CY 50 (z/žl)</t>
  </si>
  <si>
    <t>-1127664790</t>
  </si>
  <si>
    <t>Kabel CYKY-O3x1,5</t>
  </si>
  <si>
    <t>-1861855717</t>
  </si>
  <si>
    <t>Kabel CYKY-J3x1,5</t>
  </si>
  <si>
    <t>-254706257</t>
  </si>
  <si>
    <t>Kabel CYKY-J5x1,5</t>
  </si>
  <si>
    <t>94858968</t>
  </si>
  <si>
    <t>Kabel CYKY-J3x2,5</t>
  </si>
  <si>
    <t>1441710978</t>
  </si>
  <si>
    <t>Kabel CYKY-J5x2,5</t>
  </si>
  <si>
    <t>100751287</t>
  </si>
  <si>
    <t>Kabel CYKY-J5x4</t>
  </si>
  <si>
    <t>-498716271</t>
  </si>
  <si>
    <t>Kabel CYKY-J4x10</t>
  </si>
  <si>
    <t>-315457453</t>
  </si>
  <si>
    <t>Kabel CYKY-J3x35-25</t>
  </si>
  <si>
    <t>775183296</t>
  </si>
  <si>
    <t>Kabel CYKY-J3x50-35</t>
  </si>
  <si>
    <t>-685323</t>
  </si>
  <si>
    <t xml:space="preserve">Přívody (13 zaatikovaných žlabů) pro systém rozpouštění ledu  vč. senzorů teploty, vlkosti, řídící jednotky, a kabelů</t>
  </si>
  <si>
    <t>163816187</t>
  </si>
  <si>
    <t>Hlavní přípojnice pospojování</t>
  </si>
  <si>
    <t>328601634</t>
  </si>
  <si>
    <t>22.1</t>
  </si>
  <si>
    <t>Jímací vedení AlMgSi O 8 mm</t>
  </si>
  <si>
    <t>-502771093</t>
  </si>
  <si>
    <t>23.1</t>
  </si>
  <si>
    <t>Svod bleskosvodu se zkušební svorkou a označovacím štítkem</t>
  </si>
  <si>
    <t>-400513813</t>
  </si>
  <si>
    <t>Jímací tyč = 2 m</t>
  </si>
  <si>
    <t>-123595633</t>
  </si>
  <si>
    <t>1.3.</t>
  </si>
  <si>
    <t>Uzemňovací soustava</t>
  </si>
  <si>
    <t>Obvodový zemnič nerez Ř10 mm vč. svorek</t>
  </si>
  <si>
    <t>1856013728</t>
  </si>
  <si>
    <t>Základový zemnič FeZn Ř10 mm vč. svorek</t>
  </si>
  <si>
    <t>-40407738</t>
  </si>
  <si>
    <t>Vodotěsná průchodka "bílou vanou"</t>
  </si>
  <si>
    <t>1609476761</t>
  </si>
  <si>
    <t>Vývod od uzemňovací soustavy nerez Ř10 mm</t>
  </si>
  <si>
    <t>159794797</t>
  </si>
  <si>
    <t>1.4.</t>
  </si>
  <si>
    <t>Rozvaděče</t>
  </si>
  <si>
    <t>1.4.1.</t>
  </si>
  <si>
    <t>Rozvaděč RE</t>
  </si>
  <si>
    <t>Pol1</t>
  </si>
  <si>
    <t xml:space="preserve">Elektroměrový rozvaděč RE20U/Z-KV  IP54/20   pro distribuční spol. PRE</t>
  </si>
  <si>
    <t>-521852780</t>
  </si>
  <si>
    <t>Pol2</t>
  </si>
  <si>
    <t>jistič třípólový do 32A char. B</t>
  </si>
  <si>
    <t>44188464</t>
  </si>
  <si>
    <t>Pol3</t>
  </si>
  <si>
    <t>jistič třípólový do 63A char. B</t>
  </si>
  <si>
    <t>77431928</t>
  </si>
  <si>
    <t>1.4.2.</t>
  </si>
  <si>
    <t>Rozvaděč R3np</t>
  </si>
  <si>
    <t>Pol4</t>
  </si>
  <si>
    <t>Skříň rozvaděče 586x641x100 mm, 84 modulů, IP40/20</t>
  </si>
  <si>
    <t>-1192069605</t>
  </si>
  <si>
    <t>Pol5</t>
  </si>
  <si>
    <t>hlavní vypínač 3x40A</t>
  </si>
  <si>
    <t>-50920190</t>
  </si>
  <si>
    <t>Pol6</t>
  </si>
  <si>
    <t>kombinovaný svodič přepětí typ 1+2</t>
  </si>
  <si>
    <t>-1153076798</t>
  </si>
  <si>
    <t>Pol7</t>
  </si>
  <si>
    <t>proudový chránič s nadproudovou ochranou Iv=0.03A, do B16/2</t>
  </si>
  <si>
    <t>-1277099979</t>
  </si>
  <si>
    <t>Pol8</t>
  </si>
  <si>
    <t>proudový chránič Iv=0,03A, 40/4</t>
  </si>
  <si>
    <t>1407405353</t>
  </si>
  <si>
    <t>Pol9</t>
  </si>
  <si>
    <t>jistič jednopólový do 16A char. B</t>
  </si>
  <si>
    <t>1978176427</t>
  </si>
  <si>
    <t>Pol10</t>
  </si>
  <si>
    <t>jistič třípólový do 16A char. B</t>
  </si>
  <si>
    <t>1518131663</t>
  </si>
  <si>
    <t>Pol11</t>
  </si>
  <si>
    <t>-1231829597</t>
  </si>
  <si>
    <t>1.4.3.</t>
  </si>
  <si>
    <t>Rozvaděč R2np</t>
  </si>
  <si>
    <t>Pol12</t>
  </si>
  <si>
    <t>Skříň rozvaděče 586x917x100 mm, 126 modulů, IP40/20</t>
  </si>
  <si>
    <t>-1523979046</t>
  </si>
  <si>
    <t>Pol13</t>
  </si>
  <si>
    <t>hlavní vypínač 3x63A</t>
  </si>
  <si>
    <t>-2112775099</t>
  </si>
  <si>
    <t>-1903595062</t>
  </si>
  <si>
    <t>167694419</t>
  </si>
  <si>
    <t>Pol14</t>
  </si>
  <si>
    <t>1964959196</t>
  </si>
  <si>
    <t>1705276833</t>
  </si>
  <si>
    <t>-1600578093</t>
  </si>
  <si>
    <t>1.4.4.</t>
  </si>
  <si>
    <t>Rozvaděč R1np</t>
  </si>
  <si>
    <t>Pol15</t>
  </si>
  <si>
    <t>Skříň rozvaděče 806x917x100 mm, 198 modulů, IP40/20</t>
  </si>
  <si>
    <t>227905120</t>
  </si>
  <si>
    <t>1144699995</t>
  </si>
  <si>
    <t>-97434794</t>
  </si>
  <si>
    <t>394749068</t>
  </si>
  <si>
    <t>Pol16</t>
  </si>
  <si>
    <t>311868236</t>
  </si>
  <si>
    <t>2124522944</t>
  </si>
  <si>
    <t>306196982</t>
  </si>
  <si>
    <t>Pol17</t>
  </si>
  <si>
    <t>vypínač 1x16A na DIN</t>
  </si>
  <si>
    <t>-654159427</t>
  </si>
  <si>
    <t>Pol18</t>
  </si>
  <si>
    <t>stykač třípólový 3x25A</t>
  </si>
  <si>
    <t>1881879155</t>
  </si>
  <si>
    <t>Pol19</t>
  </si>
  <si>
    <t>soumrakový spínač</t>
  </si>
  <si>
    <t>714825944</t>
  </si>
  <si>
    <t>1.4.5.</t>
  </si>
  <si>
    <t>Rozvaděč HR</t>
  </si>
  <si>
    <t>895464070</t>
  </si>
  <si>
    <t>Pol20</t>
  </si>
  <si>
    <t>hlavní vypínač 3x125A</t>
  </si>
  <si>
    <t>-1684612534</t>
  </si>
  <si>
    <t>1940023215</t>
  </si>
  <si>
    <t>Pol21</t>
  </si>
  <si>
    <t>jistič třípólový 63A char. B</t>
  </si>
  <si>
    <t>-1113722001</t>
  </si>
  <si>
    <t>-213266043</t>
  </si>
  <si>
    <t>440339356</t>
  </si>
  <si>
    <t>216666597</t>
  </si>
  <si>
    <t>-1645043722</t>
  </si>
  <si>
    <t>1.5.</t>
  </si>
  <si>
    <t>Ostatní položky</t>
  </si>
  <si>
    <t>Drobný nosný a spojovací materiál</t>
  </si>
  <si>
    <t>432171204</t>
  </si>
  <si>
    <t>Doprava, režie</t>
  </si>
  <si>
    <t>-1661212587</t>
  </si>
  <si>
    <t>Revize</t>
  </si>
  <si>
    <t>-523734201</t>
  </si>
  <si>
    <t>Zednické přípomoce</t>
  </si>
  <si>
    <t>171170491</t>
  </si>
  <si>
    <t>Montáže elktroinstalací celkem</t>
  </si>
  <si>
    <t>-52232334</t>
  </si>
  <si>
    <t>Vypínání zapínání,práce v neměřené části,zajištění před zapnutím</t>
  </si>
  <si>
    <t>1249163869</t>
  </si>
  <si>
    <t>1.1.1.</t>
  </si>
  <si>
    <t>Svítidla</t>
  </si>
  <si>
    <t>S1</t>
  </si>
  <si>
    <t>nouzové zapuštěné kruhové svítidlo</t>
  </si>
  <si>
    <t>57290479</t>
  </si>
  <si>
    <t>S2</t>
  </si>
  <si>
    <t xml:space="preserve">LED směr úniku, </t>
  </si>
  <si>
    <t>590344882</t>
  </si>
  <si>
    <t>6+10</t>
  </si>
  <si>
    <t>S3</t>
  </si>
  <si>
    <t xml:space="preserve">liniové zapuštěné LED svítidlo  , š.74mm</t>
  </si>
  <si>
    <t>403204661</t>
  </si>
  <si>
    <t>37,85+32,1</t>
  </si>
  <si>
    <t>S4</t>
  </si>
  <si>
    <t>závěsné LED svítidlo , š. 74mm, d. 2,5m</t>
  </si>
  <si>
    <t>777710909</t>
  </si>
  <si>
    <t>S5</t>
  </si>
  <si>
    <t>závěsné LED svítidlo , š. 74mm</t>
  </si>
  <si>
    <t>-533219655</t>
  </si>
  <si>
    <t>S6</t>
  </si>
  <si>
    <t xml:space="preserve">LED pásek v madle zábradlí  </t>
  </si>
  <si>
    <t>512558743</t>
  </si>
  <si>
    <t>3*2,4+2*2,4</t>
  </si>
  <si>
    <t>S7</t>
  </si>
  <si>
    <t>zářivka s krytím</t>
  </si>
  <si>
    <t>1668754039</t>
  </si>
  <si>
    <t>18-6</t>
  </si>
  <si>
    <t>S8</t>
  </si>
  <si>
    <t xml:space="preserve">přisazené kovové svítidlo s mřížkou </t>
  </si>
  <si>
    <t>-1378063356</t>
  </si>
  <si>
    <t>S9</t>
  </si>
  <si>
    <t xml:space="preserve">zapuštěné svítidlo </t>
  </si>
  <si>
    <t>-933677946</t>
  </si>
  <si>
    <t>4+2</t>
  </si>
  <si>
    <t>S10</t>
  </si>
  <si>
    <t xml:space="preserve">zapuštěné svítidlo s pohybovým senzorem </t>
  </si>
  <si>
    <t>1041429077</t>
  </si>
  <si>
    <t>2+12</t>
  </si>
  <si>
    <t>S11</t>
  </si>
  <si>
    <t>zapuštěné svítidlo do podhledu , 60/60cm</t>
  </si>
  <si>
    <t>227695678</t>
  </si>
  <si>
    <t>41+6</t>
  </si>
  <si>
    <t>S12</t>
  </si>
  <si>
    <t>LED pásek v podhledu</t>
  </si>
  <si>
    <t>-524417365</t>
  </si>
  <si>
    <t>12+71,5</t>
  </si>
  <si>
    <t>S13</t>
  </si>
  <si>
    <t xml:space="preserve">zapuštěné svítidlo do fasády </t>
  </si>
  <si>
    <t>-1406557644</t>
  </si>
  <si>
    <t>S14</t>
  </si>
  <si>
    <t xml:space="preserve">přisazené svítidlo s nouzovým zdroj.  28,5cm</t>
  </si>
  <si>
    <t>1450667716</t>
  </si>
  <si>
    <t>S15</t>
  </si>
  <si>
    <t xml:space="preserve">přisazené svítidlo  28,5cm</t>
  </si>
  <si>
    <t>-177006242</t>
  </si>
  <si>
    <t>S16</t>
  </si>
  <si>
    <t>LED pásek</t>
  </si>
  <si>
    <t>448029150</t>
  </si>
  <si>
    <t>S17</t>
  </si>
  <si>
    <t>světelná rampa</t>
  </si>
  <si>
    <t>-219230248</t>
  </si>
  <si>
    <t>S18</t>
  </si>
  <si>
    <t xml:space="preserve">reflektory na liště  </t>
  </si>
  <si>
    <t>-389801125</t>
  </si>
  <si>
    <t>S19</t>
  </si>
  <si>
    <t xml:space="preserve">přisazené svítidlo oválné s mřížkou </t>
  </si>
  <si>
    <t>2063158951</t>
  </si>
  <si>
    <t>S20</t>
  </si>
  <si>
    <t xml:space="preserve">zemní zapuštěné svítidlo </t>
  </si>
  <si>
    <t>1864079794</t>
  </si>
  <si>
    <t>1.2.</t>
  </si>
  <si>
    <t>Montáž svítidel</t>
  </si>
  <si>
    <t>1.2.1.</t>
  </si>
  <si>
    <t>-1129447199</t>
  </si>
  <si>
    <t>1,53846153846154*0,65 'Přepočtené koeficientem množství</t>
  </si>
  <si>
    <t>222/2021/KCvzd - Vzduchotechnika</t>
  </si>
  <si>
    <t>751 - Vzduchotecnika</t>
  </si>
  <si>
    <t xml:space="preserve">    D1 - Materiál</t>
  </si>
  <si>
    <t xml:space="preserve">    D2 - Montáž vzduchotechnika komplet</t>
  </si>
  <si>
    <t>751</t>
  </si>
  <si>
    <t>Vzduchotecnika</t>
  </si>
  <si>
    <t>D1</t>
  </si>
  <si>
    <t>75100002</t>
  </si>
  <si>
    <t>VZT jednotka, vzduchový výkon 4000 m3/h, EC ventilátory</t>
  </si>
  <si>
    <t>75100003</t>
  </si>
  <si>
    <t>VZT jednotka, vzduchový výkon 2500 m3/h, EC ventilátory</t>
  </si>
  <si>
    <t>75100004</t>
  </si>
  <si>
    <t>Uzavírací klapka přívod</t>
  </si>
  <si>
    <t>75100005</t>
  </si>
  <si>
    <t xml:space="preserve">By-pasová klapka </t>
  </si>
  <si>
    <t>75100006</t>
  </si>
  <si>
    <t xml:space="preserve">Uzavírací klapka přívod </t>
  </si>
  <si>
    <t>75100007</t>
  </si>
  <si>
    <t>Vývod kondenzátu (plast)</t>
  </si>
  <si>
    <t>75100008</t>
  </si>
  <si>
    <t>Základový rám, podstavené nohy</t>
  </si>
  <si>
    <t>75100009</t>
  </si>
  <si>
    <t>Regulační uzel</t>
  </si>
  <si>
    <t>75100010</t>
  </si>
  <si>
    <t>Regulační modul 400V -EC</t>
  </si>
  <si>
    <t>75100011</t>
  </si>
  <si>
    <t>expandér</t>
  </si>
  <si>
    <t>75100012</t>
  </si>
  <si>
    <t>SW hlavní vypínač</t>
  </si>
  <si>
    <t>75100013</t>
  </si>
  <si>
    <t>Regulátor (nástěnný)</t>
  </si>
  <si>
    <t>75100014</t>
  </si>
  <si>
    <t>Teplovodní ohřívač do VZT jednotky 4000 m3/h - výkon ohřívače 10 kW</t>
  </si>
  <si>
    <t>75100015</t>
  </si>
  <si>
    <t>Teplovodní ohřívač do VZT jednotky 2500 m3/h - výkon ohřívače 5 kW</t>
  </si>
  <si>
    <t>75100016</t>
  </si>
  <si>
    <t>Vodní chladič do VZT jednotky 4000 m3/h - výkon chladiče 25 kW</t>
  </si>
  <si>
    <t>75100017</t>
  </si>
  <si>
    <t>Vodní chladič do VZT jednotky 2500 m3/h - výkon chladiče 20 kW</t>
  </si>
  <si>
    <t>75100018</t>
  </si>
  <si>
    <t>75100019</t>
  </si>
  <si>
    <t>PZ 700x700 mm - protidešťová žaluzie elox hliník</t>
  </si>
  <si>
    <t>75100020</t>
  </si>
  <si>
    <t>Zpětná klapka do potrubí 400/400</t>
  </si>
  <si>
    <t>75100021</t>
  </si>
  <si>
    <t>Zpětná klapka do potrubí DN 300</t>
  </si>
  <si>
    <t>75100022</t>
  </si>
  <si>
    <t>Sání přechod fasádní DN 400 na žaluzii 700x700 mm</t>
  </si>
  <si>
    <t>75100023</t>
  </si>
  <si>
    <t>Výfuk přechod fasádní DN 400 na žaluzii 700x700 mm</t>
  </si>
  <si>
    <t>75100024</t>
  </si>
  <si>
    <t>Sací komínek DN 300 - nerez</t>
  </si>
  <si>
    <t>75100025</t>
  </si>
  <si>
    <t>Výfukový komínek DN 300 - nerez</t>
  </si>
  <si>
    <t>75100026</t>
  </si>
  <si>
    <t>Vzduchovod FeZn 400/400</t>
  </si>
  <si>
    <t>metr</t>
  </si>
  <si>
    <t>75100027</t>
  </si>
  <si>
    <t>Vzduchovod FeZn 400/300</t>
  </si>
  <si>
    <t>75100028</t>
  </si>
  <si>
    <t xml:space="preserve">Vzduchotechnické potrubí  FeZn DN 400</t>
  </si>
  <si>
    <t>75100029</t>
  </si>
  <si>
    <t>Vzduchotechnické potrubí FeZn DN 355</t>
  </si>
  <si>
    <t>75100030</t>
  </si>
  <si>
    <t>Vzduchotechnické potrubí FeZn DN 300</t>
  </si>
  <si>
    <t>75100031</t>
  </si>
  <si>
    <t>Vzduchotechnické potrubí FeZn DN 250</t>
  </si>
  <si>
    <t>75100032</t>
  </si>
  <si>
    <t>Vzduchotechnické potrubí FeZn DN 200</t>
  </si>
  <si>
    <t>75100033</t>
  </si>
  <si>
    <t>Vzduchotechnické potrubí FeZn DN 160</t>
  </si>
  <si>
    <t>75100034</t>
  </si>
  <si>
    <t>Vzduchotechnické potrubí FeZn DN 125</t>
  </si>
  <si>
    <t>75100035</t>
  </si>
  <si>
    <t>Vzduchotechnické potrubí FeZn DN 100</t>
  </si>
  <si>
    <t>75100036</t>
  </si>
  <si>
    <t>Ohebné potrubí se zvukovou izolaci DN 200 tl. izolace 50 mm</t>
  </si>
  <si>
    <t>75100037</t>
  </si>
  <si>
    <t>Tepelně izolované flexibilní hadice DN 200 tl. izolace 50 mm</t>
  </si>
  <si>
    <t>75100038</t>
  </si>
  <si>
    <t xml:space="preserve">Tlumič hluku  400/900</t>
  </si>
  <si>
    <t>75100039</t>
  </si>
  <si>
    <t>Tlumič hluku 300/900</t>
  </si>
  <si>
    <t>75100040</t>
  </si>
  <si>
    <t xml:space="preserve">Tlumič hluku  200/900</t>
  </si>
  <si>
    <t>75100041</t>
  </si>
  <si>
    <t>Tlumič hluku 160/900</t>
  </si>
  <si>
    <t>75100042</t>
  </si>
  <si>
    <t>Tlumič hluku přeslechový do potrubí DN 160</t>
  </si>
  <si>
    <t>75100043</t>
  </si>
  <si>
    <t>Tlumič hluku přeslechový do potrubí DN 125</t>
  </si>
  <si>
    <t>75100044</t>
  </si>
  <si>
    <t>Klapka škrtící DN 400</t>
  </si>
  <si>
    <t>75100045</t>
  </si>
  <si>
    <t>Klapka škrtící DN 300</t>
  </si>
  <si>
    <t>75100046</t>
  </si>
  <si>
    <t>Klapka škrtící DN 200</t>
  </si>
  <si>
    <t>75100047</t>
  </si>
  <si>
    <t>Klapka škrtící DN 160</t>
  </si>
  <si>
    <t>75100048</t>
  </si>
  <si>
    <t>PRO přechod 400/300</t>
  </si>
  <si>
    <t>75100049</t>
  </si>
  <si>
    <t>PRO přechod 400/200</t>
  </si>
  <si>
    <t>75100050</t>
  </si>
  <si>
    <t>PRO přechod 200/160</t>
  </si>
  <si>
    <t>75100051</t>
  </si>
  <si>
    <t>PRO přechod 355/300</t>
  </si>
  <si>
    <t>75100052</t>
  </si>
  <si>
    <t>PRO přechod 355/200</t>
  </si>
  <si>
    <t>75100053</t>
  </si>
  <si>
    <t>PRO přechod 160/125</t>
  </si>
  <si>
    <t>75100054</t>
  </si>
  <si>
    <t>PRO přechod 250/125</t>
  </si>
  <si>
    <t>75100055</t>
  </si>
  <si>
    <t>PRO přechod 125/100</t>
  </si>
  <si>
    <t>75100056</t>
  </si>
  <si>
    <t>OBJ odbočka jednostranná 90° 400/400</t>
  </si>
  <si>
    <t>75100057</t>
  </si>
  <si>
    <t>OBJ odbočka jednostranná 90° 300/125</t>
  </si>
  <si>
    <t>75100058</t>
  </si>
  <si>
    <t>OBJ odbočka jednostranná 90° 300/160</t>
  </si>
  <si>
    <t>75100059</t>
  </si>
  <si>
    <t>OBJ odbočka jednostranná 90° 160/125</t>
  </si>
  <si>
    <t>75100060</t>
  </si>
  <si>
    <t>OBJ odbočka jednostranná 90° 125/125</t>
  </si>
  <si>
    <t>75100061</t>
  </si>
  <si>
    <t>OBJ odbočka jednostranná 90° 125/100</t>
  </si>
  <si>
    <t>75100062</t>
  </si>
  <si>
    <t>OBJ odbočka jednostranná 90° 200/200</t>
  </si>
  <si>
    <t>75100063</t>
  </si>
  <si>
    <t>OBJ odbočka jednostranná 90° 160/100</t>
  </si>
  <si>
    <t>75100064</t>
  </si>
  <si>
    <t>OBJ odbočka jednostranná 90° 100/100</t>
  </si>
  <si>
    <t>75100065</t>
  </si>
  <si>
    <t>OBJ odbočka jednostranná 45° 125/125</t>
  </si>
  <si>
    <t>75100066</t>
  </si>
  <si>
    <t>OBJ odbočka jednostranná 90° 355/300</t>
  </si>
  <si>
    <t>75100067</t>
  </si>
  <si>
    <t>Vyústka kruhové potrubí 600x100 mm</t>
  </si>
  <si>
    <t>75100068</t>
  </si>
  <si>
    <t xml:space="preserve">Vyústka kruhové potrubí  600x100 mm</t>
  </si>
  <si>
    <t>75100069</t>
  </si>
  <si>
    <t>Vyústka kruhové potrubí 600x75 mm</t>
  </si>
  <si>
    <t>75100070</t>
  </si>
  <si>
    <t>75100071</t>
  </si>
  <si>
    <t>Talířový ventil přívod vzduchu KI 160 - včetně rámečku</t>
  </si>
  <si>
    <t>75100072</t>
  </si>
  <si>
    <t>Talířový ventil přívod vzduchu KI 125 - včetně rámečku</t>
  </si>
  <si>
    <t>75100073</t>
  </si>
  <si>
    <t>Talířový ventil odtah vzduchu KO 125 - včetně rámečku</t>
  </si>
  <si>
    <t>75100074</t>
  </si>
  <si>
    <t>Talířový ventil odtah vzduchu KO 100 - včetně rámečku</t>
  </si>
  <si>
    <t>75100075</t>
  </si>
  <si>
    <t>Lepicí páska univerzální š. 50 mm, L=50 m</t>
  </si>
  <si>
    <t>75100076</t>
  </si>
  <si>
    <t>Lepicí páska hliníková š. 50 mm, L=50 m</t>
  </si>
  <si>
    <t>75100077</t>
  </si>
  <si>
    <t>Nylonová spona vázací 10/1600 do průměru 450 mm</t>
  </si>
  <si>
    <t>75100078</t>
  </si>
  <si>
    <t>Kotevní objímka s gumou, DN 400</t>
  </si>
  <si>
    <t>75100079</t>
  </si>
  <si>
    <t>Kotevní objímka s gumou, DN 300</t>
  </si>
  <si>
    <t>75100080</t>
  </si>
  <si>
    <t>Kotevní objímka s gumou, DN 160</t>
  </si>
  <si>
    <t>75100081</t>
  </si>
  <si>
    <t>Kotevní objímka s gumou, DN 125</t>
  </si>
  <si>
    <t>75100082</t>
  </si>
  <si>
    <t>Kotevní objímka s gumou, DN 100</t>
  </si>
  <si>
    <t>75100083</t>
  </si>
  <si>
    <t>Spojka vnější SN 400</t>
  </si>
  <si>
    <t>75100084</t>
  </si>
  <si>
    <t>Spojka vnější SN 300</t>
  </si>
  <si>
    <t>75100085</t>
  </si>
  <si>
    <t>Spojka vnější SN 200</t>
  </si>
  <si>
    <t>75100086</t>
  </si>
  <si>
    <t>Spojka vnější SN 160</t>
  </si>
  <si>
    <t>75100087</t>
  </si>
  <si>
    <t>Spojka vnější SN 125</t>
  </si>
  <si>
    <t>75100088</t>
  </si>
  <si>
    <t>Spojka vnější SN 100</t>
  </si>
  <si>
    <t>75100089</t>
  </si>
  <si>
    <t>OS koleno DN 400/90°</t>
  </si>
  <si>
    <t>75100090</t>
  </si>
  <si>
    <t>OS koleno DN 300/90°</t>
  </si>
  <si>
    <t>75100091</t>
  </si>
  <si>
    <t>OS koleno DN 200/90°</t>
  </si>
  <si>
    <t>75100092</t>
  </si>
  <si>
    <t>OS koleno DN 160/90°</t>
  </si>
  <si>
    <t>75100093</t>
  </si>
  <si>
    <t>OS koleno DN 125/90°</t>
  </si>
  <si>
    <t>75100094</t>
  </si>
  <si>
    <t>OS koleno DN 100/90°</t>
  </si>
  <si>
    <t>75100095</t>
  </si>
  <si>
    <t>OS koleno DN 400/45°</t>
  </si>
  <si>
    <t>75100096</t>
  </si>
  <si>
    <t>OS koleno DN 300/45°</t>
  </si>
  <si>
    <t>75100097</t>
  </si>
  <si>
    <t>OS koleno DN 125/45°</t>
  </si>
  <si>
    <t>75100098</t>
  </si>
  <si>
    <t>OS koleno DN 100/45°</t>
  </si>
  <si>
    <t>75100099</t>
  </si>
  <si>
    <t>Kabelové propojení 2x2x0,5</t>
  </si>
  <si>
    <t>75100100</t>
  </si>
  <si>
    <t xml:space="preserve">Kabelové propojení k vzt,  5x4</t>
  </si>
  <si>
    <t>75100101</t>
  </si>
  <si>
    <t>Tepelná izolace vzt vedení tl. 20 mm</t>
  </si>
  <si>
    <t>75100102</t>
  </si>
  <si>
    <t xml:space="preserve">Ukončení/víčko potrubí  DN 300</t>
  </si>
  <si>
    <t>75100103</t>
  </si>
  <si>
    <t xml:space="preserve">Ukončení/víčko potrubí  DN 200</t>
  </si>
  <si>
    <t>75100104</t>
  </si>
  <si>
    <t xml:space="preserve">Ukončení/víčko potrubí  DN 160</t>
  </si>
  <si>
    <t>75100105</t>
  </si>
  <si>
    <t>Požární klapka EW 30 400/400</t>
  </si>
  <si>
    <t>75100106</t>
  </si>
  <si>
    <t>Požární klapka EW 30 DN 300</t>
  </si>
  <si>
    <t>D2</t>
  </si>
  <si>
    <t>Montáž vzduchotechnika komplet</t>
  </si>
  <si>
    <t>75100107</t>
  </si>
  <si>
    <t>75100108</t>
  </si>
  <si>
    <t>Zřázení staveniště</t>
  </si>
  <si>
    <t>POt1</t>
  </si>
  <si>
    <t>podlahové topení</t>
  </si>
  <si>
    <t>832,58</t>
  </si>
  <si>
    <t>222/2021/KCv - Vytápění</t>
  </si>
  <si>
    <t>73 - Vytápění solární,tepelné čerpadlo</t>
  </si>
  <si>
    <t>735 - Ústřední vytápění - otopná tělesa,podlahové vytápění</t>
  </si>
  <si>
    <t>734 - Ústřední vytápění - armatury</t>
  </si>
  <si>
    <t>Vytápění solární,tepelné čerpadlo</t>
  </si>
  <si>
    <t>73200001</t>
  </si>
  <si>
    <t>Montážní práce spojené s vytápěním</t>
  </si>
  <si>
    <t>1231605309</t>
  </si>
  <si>
    <t>7.3.2.1</t>
  </si>
  <si>
    <t>vnější jednotka TČ - systém vzduch / voda - výkon 17.8 kW, včetně připojení flexi hadicemi</t>
  </si>
  <si>
    <t>-1984230603</t>
  </si>
  <si>
    <t>7.3.2.2</t>
  </si>
  <si>
    <t xml:space="preserve">vnitřní jednotka s bivalentním zdrojem 15 kW, včetně oběhového čerpadla a přepínacího ventilu TUV/ÚT, </t>
  </si>
  <si>
    <t>813218639</t>
  </si>
  <si>
    <t>7.3.2.3</t>
  </si>
  <si>
    <t xml:space="preserve">akumulační nádoba, včetně izolace,  - objem 732 litrů</t>
  </si>
  <si>
    <t>-1095928574</t>
  </si>
  <si>
    <t>7.3.2.4</t>
  </si>
  <si>
    <t xml:space="preserve">nepřímotopný zásobník TUV,  - objem 455 litrů, plochy výměníků TČ 5.2 m2, solární 1.8 m2</t>
  </si>
  <si>
    <t>39675163</t>
  </si>
  <si>
    <t>7.3.2.5</t>
  </si>
  <si>
    <t>tlaková expanzní nádoba - vytápění / chlazení - objem 150 litrů</t>
  </si>
  <si>
    <t>1856077595</t>
  </si>
  <si>
    <t>7.3.2.6</t>
  </si>
  <si>
    <t xml:space="preserve">tlaková expanzní nádoba - solární - objem 35 litrů, </t>
  </si>
  <si>
    <t>-1489246716</t>
  </si>
  <si>
    <t>7.3.2.7</t>
  </si>
  <si>
    <t>čerpadlová solární jednotka - dvoutrubková- s regulací</t>
  </si>
  <si>
    <t>-1425100635</t>
  </si>
  <si>
    <t>7.3.2.8</t>
  </si>
  <si>
    <t>Plochý vanový solární kolektor - horizontální montáž, absorpční plocha 1.78 m2, montážní rám pro ploché střechy</t>
  </si>
  <si>
    <t>-167627086</t>
  </si>
  <si>
    <t>7.3.2.9</t>
  </si>
  <si>
    <t>Systém řízení provozu TČ, soláru, vytápění - 2x míchaný okruh, 1x přímý okruh, nabíjení TV</t>
  </si>
  <si>
    <t>-425053683</t>
  </si>
  <si>
    <t>7.3.2.10</t>
  </si>
  <si>
    <t>pojistný ventil DN25</t>
  </si>
  <si>
    <t>-168161059</t>
  </si>
  <si>
    <t>7.3.2.11</t>
  </si>
  <si>
    <t>elektrický dvoucestný ventil DN50</t>
  </si>
  <si>
    <t>-390906171</t>
  </si>
  <si>
    <t>7.3.2.12</t>
  </si>
  <si>
    <t>Předizolovaný vlnovec pro napojení solárních panelů 18x1</t>
  </si>
  <si>
    <t>bm</t>
  </si>
  <si>
    <t>380886068</t>
  </si>
  <si>
    <t>7.3.2.13</t>
  </si>
  <si>
    <t>Předizolovaný vlnovec pro napojení solárních panelů 22x1</t>
  </si>
  <si>
    <t>1201991534</t>
  </si>
  <si>
    <t>7.3.2.14</t>
  </si>
  <si>
    <t>Předizolované potrubí do země DN 32</t>
  </si>
  <si>
    <t>-713710066</t>
  </si>
  <si>
    <t>7.3.2.15</t>
  </si>
  <si>
    <t>Měděné potrubí 15x1</t>
  </si>
  <si>
    <t>-463167602</t>
  </si>
  <si>
    <t>7.3.2.16</t>
  </si>
  <si>
    <t>Měděné potrubí 22x1</t>
  </si>
  <si>
    <t>-834253184</t>
  </si>
  <si>
    <t>7.3.2.17</t>
  </si>
  <si>
    <t>Měděné potrubí 28x1</t>
  </si>
  <si>
    <t>723161712</t>
  </si>
  <si>
    <t>7.3.2.18</t>
  </si>
  <si>
    <t>Měděné potrubí 35x1.5</t>
  </si>
  <si>
    <t>-1007593593</t>
  </si>
  <si>
    <t>7.3.2.19</t>
  </si>
  <si>
    <t>Měděné potrubí 42x1.5</t>
  </si>
  <si>
    <t>-1959899723</t>
  </si>
  <si>
    <t>7.3.2.20</t>
  </si>
  <si>
    <t>Měděné potrubí 54x2</t>
  </si>
  <si>
    <t>646800802</t>
  </si>
  <si>
    <t>7.3.2.21</t>
  </si>
  <si>
    <t>Návleková izolace - potrubní pouzdra z PE pěny - vytápění Tubolit DG 15/13</t>
  </si>
  <si>
    <t>-1502779427</t>
  </si>
  <si>
    <t>7.3.2.22</t>
  </si>
  <si>
    <t xml:space="preserve">Návleková izolace - potrubní pouzdra z PE pěny - vytápění  18/13</t>
  </si>
  <si>
    <t>-1485395916</t>
  </si>
  <si>
    <t>7.3.2.23</t>
  </si>
  <si>
    <t xml:space="preserve">Návleková izolace - potrubní pouzdra z PE pěny - vytápění  22/20</t>
  </si>
  <si>
    <t>-1275615340</t>
  </si>
  <si>
    <t>7.3.2.24</t>
  </si>
  <si>
    <t xml:space="preserve">Návleková izolace - potrubní pouzdra z PE pěny - vytápění  28/20</t>
  </si>
  <si>
    <t>1660945595</t>
  </si>
  <si>
    <t>7.3.2.25</t>
  </si>
  <si>
    <t>Návleková izolace - potrubní pouzdra z PE pěny - vytápění 35/30</t>
  </si>
  <si>
    <t>302644194</t>
  </si>
  <si>
    <t>7.3.2.26</t>
  </si>
  <si>
    <t xml:space="preserve">Návleková izolace - potrubní pouzdra z PE pěny - vytápění  42/30</t>
  </si>
  <si>
    <t>1290440814</t>
  </si>
  <si>
    <t>7.3.2.27</t>
  </si>
  <si>
    <t xml:space="preserve">Návleková izolace - potrubní pouzdra z PE pěny -  54/30</t>
  </si>
  <si>
    <t>1784612327</t>
  </si>
  <si>
    <t>7.3.2.28</t>
  </si>
  <si>
    <t>Návleková izolace - potrubní pouzdra na bázi syntetického kaučuku - chlazení -2/35</t>
  </si>
  <si>
    <t>-1302256514</t>
  </si>
  <si>
    <t>7.3.2.29</t>
  </si>
  <si>
    <t>Návleková izolace - potrubní pouzdra na bázi syntetického kaučuku - chlazení -2/42</t>
  </si>
  <si>
    <t>47552420</t>
  </si>
  <si>
    <t>7.3.2.30</t>
  </si>
  <si>
    <t>Návleková izolace - potrubní pouzdra na bázi syntetického kaučuku - chlazení-2/54</t>
  </si>
  <si>
    <t>-1149524096</t>
  </si>
  <si>
    <t>7.3.2.32</t>
  </si>
  <si>
    <t>Kulový ventil - vnitřní závit DN15</t>
  </si>
  <si>
    <t>-1977459301</t>
  </si>
  <si>
    <t>7.3.2.33</t>
  </si>
  <si>
    <t>Kulový ventil - vnitřní závit DN20</t>
  </si>
  <si>
    <t>-1896314710</t>
  </si>
  <si>
    <t>7.3.2.34</t>
  </si>
  <si>
    <t>Kulový ventil - vnitřní závit DN25</t>
  </si>
  <si>
    <t>-891795026</t>
  </si>
  <si>
    <t>7.3.2.35</t>
  </si>
  <si>
    <t>Kulový ventil - vnitřní závitDN32</t>
  </si>
  <si>
    <t>1333892139</t>
  </si>
  <si>
    <t>7.3.2.36</t>
  </si>
  <si>
    <t>Kulový ventil - vnitřní závitDN40</t>
  </si>
  <si>
    <t>1062066122</t>
  </si>
  <si>
    <t>7.3.2.37</t>
  </si>
  <si>
    <t>Kulový ventil - vnitřní závit DN50</t>
  </si>
  <si>
    <t>738653433</t>
  </si>
  <si>
    <t>7.3.2.38</t>
  </si>
  <si>
    <t xml:space="preserve">Uzavírací ventil s filtrem   DN32</t>
  </si>
  <si>
    <t>-1837076456</t>
  </si>
  <si>
    <t>7.3.2.39</t>
  </si>
  <si>
    <t>Zpětný ventil DN20</t>
  </si>
  <si>
    <t>-1960508051</t>
  </si>
  <si>
    <t>7.3.2.40</t>
  </si>
  <si>
    <t>Zpětný ventil DN25</t>
  </si>
  <si>
    <t>-121377294</t>
  </si>
  <si>
    <t>7.3.2.41</t>
  </si>
  <si>
    <t>Zpětný ventil DN32</t>
  </si>
  <si>
    <t>1616714360</t>
  </si>
  <si>
    <t>7.3.2.42</t>
  </si>
  <si>
    <t>Zpětný ventil DN40</t>
  </si>
  <si>
    <t>-1492149986</t>
  </si>
  <si>
    <t>7.3.2.43</t>
  </si>
  <si>
    <t>Filtr DN25</t>
  </si>
  <si>
    <t>1744035673</t>
  </si>
  <si>
    <t>7.3.2.44</t>
  </si>
  <si>
    <t>Filtr DN40</t>
  </si>
  <si>
    <t>1241108588</t>
  </si>
  <si>
    <t>7.3.2.45</t>
  </si>
  <si>
    <t>Regulační uzavírací ventil-3-plus - modrý krytka DN15</t>
  </si>
  <si>
    <t>-889059425</t>
  </si>
  <si>
    <t>7.3.2.46</t>
  </si>
  <si>
    <t>Regulační uzavírací ventil -3-plus - modrý krytka DN20</t>
  </si>
  <si>
    <t>-955855848</t>
  </si>
  <si>
    <t>7.3.2.47</t>
  </si>
  <si>
    <t>Regulační uzavírací ventil -3-plus - modrý krytka DN25</t>
  </si>
  <si>
    <t>990571088</t>
  </si>
  <si>
    <t>7.3.2.48</t>
  </si>
  <si>
    <t>Regulační uzavírací ventil -3-plus - modrý krytka DN32</t>
  </si>
  <si>
    <t>-664000074</t>
  </si>
  <si>
    <t>7.3.2.49</t>
  </si>
  <si>
    <t>Regulační uzavírací ventil -3-plus - modrý krytka DN40</t>
  </si>
  <si>
    <t>-603835515</t>
  </si>
  <si>
    <t>7.3.2.50</t>
  </si>
  <si>
    <t>Regulační uzavírací ventil -3-plus - modrý krytka DN50</t>
  </si>
  <si>
    <t>-1343326899</t>
  </si>
  <si>
    <t>7.3.2.51</t>
  </si>
  <si>
    <t>Vypouštěcí ventil DN15</t>
  </si>
  <si>
    <t>546239772</t>
  </si>
  <si>
    <t>7.3.2.52</t>
  </si>
  <si>
    <t>Vypouštěcí ventil DN20</t>
  </si>
  <si>
    <t>183703498</t>
  </si>
  <si>
    <t>7.3.2.53</t>
  </si>
  <si>
    <t>automatický odvzdušňovací ventil</t>
  </si>
  <si>
    <t>-51375694</t>
  </si>
  <si>
    <t>7.3.2.54</t>
  </si>
  <si>
    <t>odvdušňovací ventil</t>
  </si>
  <si>
    <t>-933059864</t>
  </si>
  <si>
    <t>7.3.2.55</t>
  </si>
  <si>
    <t>teploměr - na potrubí, včetně upevnění</t>
  </si>
  <si>
    <t>-770933640</t>
  </si>
  <si>
    <t>7.3.2.56</t>
  </si>
  <si>
    <t xml:space="preserve">oběhová čerpadla - ekonomický provoz  25-50</t>
  </si>
  <si>
    <t>-558473115</t>
  </si>
  <si>
    <t>7.3.2.57</t>
  </si>
  <si>
    <t xml:space="preserve">oběhová čerpadla - ekonomický provoz  25-60</t>
  </si>
  <si>
    <t>2029460854</t>
  </si>
  <si>
    <t>7.3.2.58</t>
  </si>
  <si>
    <t>oběhová čerpadla - ekonomický provoz 25-60</t>
  </si>
  <si>
    <t>1105720665</t>
  </si>
  <si>
    <t>7.3.2.59</t>
  </si>
  <si>
    <t xml:space="preserve">oběhová čerpadla - ekonomický provoz  25-80</t>
  </si>
  <si>
    <t>-1336858664</t>
  </si>
  <si>
    <t>7.3.2.60</t>
  </si>
  <si>
    <t xml:space="preserve">oběhová čerpadla - ekonomický provoz  25-100</t>
  </si>
  <si>
    <t>-1884660594</t>
  </si>
  <si>
    <t>7.3.2.61</t>
  </si>
  <si>
    <t xml:space="preserve">oběhová čerpadla - ekonomický provoz  32-80</t>
  </si>
  <si>
    <t>1862342642</t>
  </si>
  <si>
    <t>7.3.2.62</t>
  </si>
  <si>
    <t>trojcestné ventily s pohony DN15 / 2.5 + servopohon</t>
  </si>
  <si>
    <t>-426892871</t>
  </si>
  <si>
    <t>7.3.2.63</t>
  </si>
  <si>
    <t xml:space="preserve">trojcestné ventily s pohony  DN20 / 4.0 + servopohon</t>
  </si>
  <si>
    <t>249417853</t>
  </si>
  <si>
    <t>7.3.2.64</t>
  </si>
  <si>
    <t xml:space="preserve">trojcestné ventily s pohony  DN25 / 6.3 + servopohon</t>
  </si>
  <si>
    <t>-37693774</t>
  </si>
  <si>
    <t>735</t>
  </si>
  <si>
    <t>Ústřední vytápění - otopná tělesa,podlahové vytápění</t>
  </si>
  <si>
    <t>735151573</t>
  </si>
  <si>
    <t xml:space="preserve">Otopná tělesa panelová boční připojení hloubky tělesa 100 mm  výšky tělesa 600 mm, délky 600 mm</t>
  </si>
  <si>
    <t>73052957</t>
  </si>
  <si>
    <t>735151576</t>
  </si>
  <si>
    <t>Otopná tělesa panelová boční připojení hloubky tělesa 100 mm výšky tělesa 600 mm, délky 900 mm</t>
  </si>
  <si>
    <t>-1053685526</t>
  </si>
  <si>
    <t>735151675</t>
  </si>
  <si>
    <t>Otopná tělesa panelová boční připojení hloubky tělesa 155 mm výšky tělesa 600 mm, délky 800 mm</t>
  </si>
  <si>
    <t>33049679</t>
  </si>
  <si>
    <t>735511006</t>
  </si>
  <si>
    <t xml:space="preserve">Trubkové teplovodní podlahové vytápění polyethylen   rozvodné potrubí 17x, systémová deska rozteč potrubí 50 mm - 30-2</t>
  </si>
  <si>
    <t>933687125</t>
  </si>
  <si>
    <t>4030</t>
  </si>
  <si>
    <t>735511008</t>
  </si>
  <si>
    <t xml:space="preserve">Trubkové teplovodní podlahové vytápění polyethylen  rozvodné potrubí systémová deska výšky 50 mm</t>
  </si>
  <si>
    <t>-1393986385</t>
  </si>
  <si>
    <t>21,6+23,22+15,93+39,08+7,26++5,81+3,06+1,89+3,02+11,12+11,51+14,68+14,48+33,52+36,9</t>
  </si>
  <si>
    <t>85,81+29,16+32,4+13,58+19,53+7,1+3,4+2,24+1,75+4,09+10,75+12,32+55,3+26,01+12,32</t>
  </si>
  <si>
    <t>26,16+32,4+3,9+23,42+11,75+21,5+10,75+17,27+31,47+38,53</t>
  </si>
  <si>
    <t>34,71+8,19+3,81+2,08+1,8+6</t>
  </si>
  <si>
    <t>735511061</t>
  </si>
  <si>
    <t xml:space="preserve">Trubkové teplovodní podlahové vytápění polyethylen   rozvodné potrubí ostatní prvky krycí PE fólie</t>
  </si>
  <si>
    <t>-1638567488</t>
  </si>
  <si>
    <t>Pot1</t>
  </si>
  <si>
    <t>735511062</t>
  </si>
  <si>
    <t>Trubkové teplovodní podlahové vytápění polyethylen rozvodné potrubí ostatní prvky okrajový izolační pruh</t>
  </si>
  <si>
    <t>952453533</t>
  </si>
  <si>
    <t>735511083</t>
  </si>
  <si>
    <t xml:space="preserve">Trubkové teplovodní podlahové vytápění polyethylen rozvodné potrubí ostatní prvky rozdělovače čtyřokruhové </t>
  </si>
  <si>
    <t>2091424231</t>
  </si>
  <si>
    <t>735511085</t>
  </si>
  <si>
    <t xml:space="preserve">Trubkové teplovodní podlahové vytápění polyethylen rozvodné potrubí ostatní prvky rozdělovače šestiokruhové </t>
  </si>
  <si>
    <t>398153269</t>
  </si>
  <si>
    <t>735511086</t>
  </si>
  <si>
    <t xml:space="preserve">Trubkové teplovodní podlahové vytápění polyethylen  rozvodné potrubí ostatní prvky rozdělovače sedmiokruhové </t>
  </si>
  <si>
    <t>-779460864</t>
  </si>
  <si>
    <t>735511087</t>
  </si>
  <si>
    <t xml:space="preserve">Trubkové teplovodní podlahové vytápění polyethylen  rozvodné potrubí ostatní prvky rozdělovače osmiokruhové </t>
  </si>
  <si>
    <t>-139681577</t>
  </si>
  <si>
    <t>735511102</t>
  </si>
  <si>
    <t xml:space="preserve">Trubkové teplovodní podlahové vytápění polyethylen  rozvodné potrubí ostatní prvky skříně rozdělovače 6 okruhů pod omítku, počet vývodů rozdělovače</t>
  </si>
  <si>
    <t>1876935531</t>
  </si>
  <si>
    <t>735511103</t>
  </si>
  <si>
    <t xml:space="preserve">Trubkové teplovodní podlahové vytápění polyethylen  rozvodné potrubí ostatní prvky skříně rozdělovače 6-8  pod omítku, počet vývodů rozdělovače</t>
  </si>
  <si>
    <t>-1906583131</t>
  </si>
  <si>
    <t>735511135</t>
  </si>
  <si>
    <t>Trubkové teplovodní podlahové vytápění polyethylen rozvodné potrubí ostatní prvky připojovací šroubení rozdělovače</t>
  </si>
  <si>
    <t>1730771483</t>
  </si>
  <si>
    <t>1+6*3+7*4+9*1</t>
  </si>
  <si>
    <t>735511136</t>
  </si>
  <si>
    <t xml:space="preserve">Trubkové teplovodní podlahové vytápění polyethylen  rozvodné potrubí ostatní prvky sada pro připojení měřiče tepla</t>
  </si>
  <si>
    <t>582871453</t>
  </si>
  <si>
    <t>12+8+8+2+2</t>
  </si>
  <si>
    <t>735511142</t>
  </si>
  <si>
    <t xml:space="preserve">Trubkové teplovodní podlahové vytápění polyethylen rozvodné potrubí ostatní prvky regulační zařízení termostat </t>
  </si>
  <si>
    <t>1838142260</t>
  </si>
  <si>
    <t>735511143</t>
  </si>
  <si>
    <t xml:space="preserve">Trubkové teplovodní podlahové vytápění polyethylen rozvodné potrubí ostatní prvky regulační zařízení pohon </t>
  </si>
  <si>
    <t>-59972239</t>
  </si>
  <si>
    <t>734</t>
  </si>
  <si>
    <t>Ústřední vytápění - armatury</t>
  </si>
  <si>
    <t>734111411</t>
  </si>
  <si>
    <t>Ventil přírubový uzavírací přímý DN 15 PN 16 do 300°C ovládaný ručně</t>
  </si>
  <si>
    <t>-547620764</t>
  </si>
  <si>
    <t>734111412</t>
  </si>
  <si>
    <t>připojovací armatury otopných těles termostatická hlavice s kapalinovou náplní</t>
  </si>
  <si>
    <t>1255473338</t>
  </si>
  <si>
    <t>998735102</t>
  </si>
  <si>
    <t>Přesun hmot tonážní pro vytápění</t>
  </si>
  <si>
    <t>-897606447</t>
  </si>
  <si>
    <t>222/2021//KCv - Vnitřní vybavení</t>
  </si>
  <si>
    <t>1,10c - Místnost 1,10c I.NP</t>
  </si>
  <si>
    <t>1.14 - WC invalidé</t>
  </si>
  <si>
    <t>HSV - HSV</t>
  </si>
  <si>
    <t>1,10c</t>
  </si>
  <si>
    <t>Místnost 1,10c I.NP</t>
  </si>
  <si>
    <t>7660001</t>
  </si>
  <si>
    <t>Montáž vybavení místností - recepční pult předsálí</t>
  </si>
  <si>
    <t>1032853996</t>
  </si>
  <si>
    <t>40*0,025 'Přepočtené koeficientem množství</t>
  </si>
  <si>
    <t>1,103c</t>
  </si>
  <si>
    <t>Recečpní pult atyp v přesálí včetně vybavení</t>
  </si>
  <si>
    <t>-437870057</t>
  </si>
  <si>
    <t>Recepční pult</t>
  </si>
  <si>
    <t>TI-1-1</t>
  </si>
  <si>
    <t>Botníky a věšáky v recepci</t>
  </si>
  <si>
    <t>TI-10-1,2,3</t>
  </si>
  <si>
    <t>Věšák v recepci a nízkoprahovém klubu</t>
  </si>
  <si>
    <t>1.14</t>
  </si>
  <si>
    <t>WC invalidé</t>
  </si>
  <si>
    <t>1.141</t>
  </si>
  <si>
    <t>Sklopný přebalovací pult - dodávka a montáž</t>
  </si>
  <si>
    <t>-677374945</t>
  </si>
  <si>
    <t>953943211</t>
  </si>
  <si>
    <t>Osazování hasicího přístroje</t>
  </si>
  <si>
    <t>-1523652822</t>
  </si>
  <si>
    <t>CO2</t>
  </si>
  <si>
    <t>Práškové</t>
  </si>
  <si>
    <t>44932114</t>
  </si>
  <si>
    <t>přístroj hasicí ruční práškový PG 6 LE</t>
  </si>
  <si>
    <t>1040286043</t>
  </si>
  <si>
    <t>44932211</t>
  </si>
  <si>
    <t>přístroj hasicí ruční sněhový KS 5 BG</t>
  </si>
  <si>
    <t>117591570</t>
  </si>
  <si>
    <t>953943212</t>
  </si>
  <si>
    <t>Osazování skříně pro hasicí přístroj</t>
  </si>
  <si>
    <t>388046535</t>
  </si>
  <si>
    <t>3+1</t>
  </si>
  <si>
    <t>44983131</t>
  </si>
  <si>
    <t>skříňka na RHP</t>
  </si>
  <si>
    <t>959403402</t>
  </si>
  <si>
    <t>bednění opěrných stěn</t>
  </si>
  <si>
    <t>177,32</t>
  </si>
  <si>
    <t>k02</t>
  </si>
  <si>
    <t>komunikace pochozí</t>
  </si>
  <si>
    <t>94,074</t>
  </si>
  <si>
    <t>ko1</t>
  </si>
  <si>
    <t>Komunikace pojezdové</t>
  </si>
  <si>
    <t>488,525</t>
  </si>
  <si>
    <t>ko4</t>
  </si>
  <si>
    <t>odstranění betonu</t>
  </si>
  <si>
    <t>ko5</t>
  </si>
  <si>
    <t>nájezdy</t>
  </si>
  <si>
    <t>49,2</t>
  </si>
  <si>
    <t>Opěr1</t>
  </si>
  <si>
    <t>Opěrné zdi a květníky</t>
  </si>
  <si>
    <t>17,732</t>
  </si>
  <si>
    <t>222/2021/KC - Komunikace,zemní práce,úprava pozemku,ploty</t>
  </si>
  <si>
    <t xml:space="preserve">    5 - Komunikace pozemní</t>
  </si>
  <si>
    <t xml:space="preserve">    997 - Přesun sutě</t>
  </si>
  <si>
    <t>01 - Dodávka a montáž mobiliáře</t>
  </si>
  <si>
    <t>111201101</t>
  </si>
  <si>
    <t>Odstranění křovin a stromů průměru kmene do 100 mm i s kořeny z celkové plochy do 1000 m2</t>
  </si>
  <si>
    <t>1513655106</t>
  </si>
  <si>
    <t>112201101</t>
  </si>
  <si>
    <t>Odstranění pařezů D do 300 mm</t>
  </si>
  <si>
    <t>-1973060105</t>
  </si>
  <si>
    <t>113106121</t>
  </si>
  <si>
    <t>Rozebrání dlažeb komunikací pro pěší z betonových nebo kamenných dlaždic</t>
  </si>
  <si>
    <t>-2106390849</t>
  </si>
  <si>
    <t>odstranění zatravňovacích tvárnic</t>
  </si>
  <si>
    <t>113107121</t>
  </si>
  <si>
    <t>Odstranění podkladu pl do 50 m2 z kameniva drceného tl 100 mm</t>
  </si>
  <si>
    <t>-1095947652</t>
  </si>
  <si>
    <t>I.teap 50% množství</t>
  </si>
  <si>
    <t>beton</t>
  </si>
  <si>
    <t>2*12+22*2+9*9+5*6+5*5</t>
  </si>
  <si>
    <t>štěrk</t>
  </si>
  <si>
    <t>3,75*12,5+7,5*6</t>
  </si>
  <si>
    <t>295,875*0,5 'Přepočtené koeficientem množství</t>
  </si>
  <si>
    <t>113107131</t>
  </si>
  <si>
    <t>Odstranění podkladu pl do 50 m2 z betonu prostého tl 150 mm</t>
  </si>
  <si>
    <t>491850724</t>
  </si>
  <si>
    <t>I.etapa 50%</t>
  </si>
  <si>
    <t>204*0,5 'Přepočtené koeficientem množství</t>
  </si>
  <si>
    <t>121101103</t>
  </si>
  <si>
    <t>Sejmutí ornice s přemístěním na vzdálenost do 250 m</t>
  </si>
  <si>
    <t>-1909611307</t>
  </si>
  <si>
    <t>pod novým komunitním centrem</t>
  </si>
  <si>
    <t>14,55*26,5*0,2</t>
  </si>
  <si>
    <t>10,5*13,5*0,2</t>
  </si>
  <si>
    <t>Or1</t>
  </si>
  <si>
    <t>105,465*0,5 'Přepočtené koeficientem množství</t>
  </si>
  <si>
    <t>Komunikace pozemní</t>
  </si>
  <si>
    <t>564752111</t>
  </si>
  <si>
    <t>Podklad z vibrovaného štěrku VŠ tl 150 mm</t>
  </si>
  <si>
    <t>-1136175600</t>
  </si>
  <si>
    <t>I.etapa 50% výměry dokončení</t>
  </si>
  <si>
    <t>komunikace a terasy</t>
  </si>
  <si>
    <t>k02+ko5+6,14*9,4+12*5</t>
  </si>
  <si>
    <t>564762111</t>
  </si>
  <si>
    <t>Podklad z vibrovaného štěrku VŠ tl 200 mm</t>
  </si>
  <si>
    <t>844053652</t>
  </si>
  <si>
    <t>ko1+ko5</t>
  </si>
  <si>
    <t>537,725*0,5 'Přepočtené koeficientem množství</t>
  </si>
  <si>
    <t>564952112</t>
  </si>
  <si>
    <t>Podklad z mechanicky zpevněného kameniva MZK tl 160 mm</t>
  </si>
  <si>
    <t>2146563941</t>
  </si>
  <si>
    <t>I.etapa 50% prací</t>
  </si>
  <si>
    <t>ko1+bed1</t>
  </si>
  <si>
    <t>665,845*0,5 'Přepočtené koeficientem množství</t>
  </si>
  <si>
    <t>591111111</t>
  </si>
  <si>
    <t>Kladení dlažby z kostek velkých z kamene do lože z kameniva těženého tl 50 mm</t>
  </si>
  <si>
    <t>-81893005</t>
  </si>
  <si>
    <t>19,2*6,63</t>
  </si>
  <si>
    <t>3,6*8+1</t>
  </si>
  <si>
    <t>1,4*4,4</t>
  </si>
  <si>
    <t>8,4*5,4</t>
  </si>
  <si>
    <t>9,2*6</t>
  </si>
  <si>
    <t>8,5*13,65+14*4,58</t>
  </si>
  <si>
    <t>5,2*8,57</t>
  </si>
  <si>
    <t>2,8*3,8</t>
  </si>
  <si>
    <t>3,6*1,8+4,27*3+2,62*9,2+3</t>
  </si>
  <si>
    <t>3,3*7,2+8,3*1,6</t>
  </si>
  <si>
    <t>0,2*(13,63+6,5)</t>
  </si>
  <si>
    <t>1,2*3,8</t>
  </si>
  <si>
    <t>odpočet štěrkové plochy</t>
  </si>
  <si>
    <t>-90,2</t>
  </si>
  <si>
    <t>570,985*0,5 'Přepočtené koeficientem množství</t>
  </si>
  <si>
    <t>583801200</t>
  </si>
  <si>
    <t>kostka dlažební drobná, žula velikost 8/10 cm</t>
  </si>
  <si>
    <t>-1479343188</t>
  </si>
  <si>
    <t>(595/2)/4,5</t>
  </si>
  <si>
    <t>66,111*1,1 'Přepočtené koeficientem množství</t>
  </si>
  <si>
    <t>596212210</t>
  </si>
  <si>
    <t>Kladení zámkové dlažby pozemních komunikací tl 80 mm skupiny A pl do 50 m2</t>
  </si>
  <si>
    <t>593312654</t>
  </si>
  <si>
    <t>nájezdy přes chodník nové</t>
  </si>
  <si>
    <t>2*8,6+2*6+3*2+7*2</t>
  </si>
  <si>
    <t>592450000</t>
  </si>
  <si>
    <t>dlažba zámková profilová pro komunikace 20x16,5x8 cm červená</t>
  </si>
  <si>
    <t>940472311</t>
  </si>
  <si>
    <t>916991121</t>
  </si>
  <si>
    <t>Lože pod obrubníky, krajníky nebo obruby z dlažebních kostek z betonu prostého</t>
  </si>
  <si>
    <t>1710486870</t>
  </si>
  <si>
    <t>(14*2+5,2*2+14*2+1,6*2+9,6*2+5,2*2+6+4+12+13,65+12*2+3,54*2+1,99*2+5,5*2+8,57*2+5,2*2+4,9*2+3,6*2+4,27*2+3,66*3+9,12+4)*0,2*0,2</t>
  </si>
  <si>
    <t>10,324*0,5 'Přepočtené koeficientem množství</t>
  </si>
  <si>
    <t>919721102</t>
  </si>
  <si>
    <t>Geomříž pro stabilizaci podkladu tkaná z polyesteru podélná pevnost v tahu do 80 kN/m</t>
  </si>
  <si>
    <t>-1302323976</t>
  </si>
  <si>
    <t>stabilizace stěn aa terénu vnitřní zahrady</t>
  </si>
  <si>
    <t>6*10*3</t>
  </si>
  <si>
    <t>919726223</t>
  </si>
  <si>
    <t>Geotextilie pro vyztužení, separaci a filtraci tkaná z polyesteru podélná/příčná pevnost 400/50 kN/m</t>
  </si>
  <si>
    <t>1659382571</t>
  </si>
  <si>
    <t>919791013</t>
  </si>
  <si>
    <t>Montáž ochrany stromů v komunikaci s vnitřní výplní a zabetonovaným rámem plochy přes 1 m2</t>
  </si>
  <si>
    <t>-1144155438</t>
  </si>
  <si>
    <t>749102030</t>
  </si>
  <si>
    <t xml:space="preserve">ochranný rám ke stromům -4 díly kruhový, tvárná litina ,  160 x 20 x 3 cm</t>
  </si>
  <si>
    <t>-1156331291</t>
  </si>
  <si>
    <t>997</t>
  </si>
  <si>
    <t>Přesun sutě</t>
  </si>
  <si>
    <t>997221111</t>
  </si>
  <si>
    <t>Vodorovná doprava suti ze sypkých materiálů nošením do 50 m</t>
  </si>
  <si>
    <t>-881556533</t>
  </si>
  <si>
    <t>997221551</t>
  </si>
  <si>
    <t>Vodorovná doprava suti ze sypkých materiálů do 1 km</t>
  </si>
  <si>
    <t>1882361425</t>
  </si>
  <si>
    <t>997221559</t>
  </si>
  <si>
    <t>Příplatek ZKD 1 km u vodorovné dopravy suti ze sypkých materiálů</t>
  </si>
  <si>
    <t>-1644964488</t>
  </si>
  <si>
    <t>105,932*20 'Přepočtené koeficientem množství</t>
  </si>
  <si>
    <t>997221611</t>
  </si>
  <si>
    <t>Nakládání suti na dopravní prostředky pro vodorovnou dopravu</t>
  </si>
  <si>
    <t>-31462990</t>
  </si>
  <si>
    <t>997221815</t>
  </si>
  <si>
    <t>Poplatek za uložení betonového odpadu na skládce (skládkovné)</t>
  </si>
  <si>
    <t>-1026506922</t>
  </si>
  <si>
    <t>998229112</t>
  </si>
  <si>
    <t>Přesun hmot ruční pro pozemní komunikace s krytem dlážděným na vzdálenost do 50 m</t>
  </si>
  <si>
    <t>-903167681</t>
  </si>
  <si>
    <t>711161121</t>
  </si>
  <si>
    <t>Izolace proti zemní vlhkosti nopovou fólií s textilií vodorovná, nopek v 4,0 mm, tl do 0,6 mm</t>
  </si>
  <si>
    <t>363285031</t>
  </si>
  <si>
    <t>42,2</t>
  </si>
  <si>
    <t>711161212</t>
  </si>
  <si>
    <t>Izolace proti zemní vlhkosti nopovou fólií svislá, nopek v 8,0 mm, tl do 0,6 mm</t>
  </si>
  <si>
    <t>-1362945081</t>
  </si>
  <si>
    <t>1,2*(6,3+1,35)</t>
  </si>
  <si>
    <t>1,5*(2,84+4,47+10,81)</t>
  </si>
  <si>
    <t>Květníky</t>
  </si>
  <si>
    <t>opěr1/0,2</t>
  </si>
  <si>
    <t>148869391</t>
  </si>
  <si>
    <t>767122112</t>
  </si>
  <si>
    <t>Montáž stěn s výplní z drátěné sítě, svařované -záda popelnicového stání</t>
  </si>
  <si>
    <t>-1455613824</t>
  </si>
  <si>
    <t>4,2*2,2</t>
  </si>
  <si>
    <t>76700029</t>
  </si>
  <si>
    <t>Pororošt na záda popelnicového přístřešku</t>
  </si>
  <si>
    <t>282181123</t>
  </si>
  <si>
    <t>9,2</t>
  </si>
  <si>
    <t xml:space="preserve">Montáž atypických zámečnických konstrukcí -Dodávka a  montáž lemovací lišty </t>
  </si>
  <si>
    <t>1611852005</t>
  </si>
  <si>
    <t>ohraničení trávníků pásovinou</t>
  </si>
  <si>
    <t>profil 150x50,kotení tyče 14mm a 75cm</t>
  </si>
  <si>
    <t>6,28*(2,84+13,77+6,22+15,83+6+10,61+6,3+1,23+4)</t>
  </si>
  <si>
    <t>998767101</t>
  </si>
  <si>
    <t>Přesun hmot tonážní pro zámečnické konstrukce v objektech v do 6 m</t>
  </si>
  <si>
    <t>-1536772941</t>
  </si>
  <si>
    <t>783826605</t>
  </si>
  <si>
    <t>Hydrofobizační transparentní silikonový nátěr hladkých betonových povrchů, povrchů z desek</t>
  </si>
  <si>
    <t>601497459</t>
  </si>
  <si>
    <t>01</t>
  </si>
  <si>
    <t>Dodávka a montáž mobiliáře</t>
  </si>
  <si>
    <t>01,01</t>
  </si>
  <si>
    <t>Montáže mobiliáře</t>
  </si>
  <si>
    <t>1859393980</t>
  </si>
  <si>
    <t>I.etapa 30% montáží</t>
  </si>
  <si>
    <t>prvky dle TS</t>
  </si>
  <si>
    <t>01,05</t>
  </si>
  <si>
    <t>Odpadkové koše</t>
  </si>
  <si>
    <t>-809734783</t>
  </si>
  <si>
    <t>01,06</t>
  </si>
  <si>
    <t>Stojany na kola</t>
  </si>
  <si>
    <t>1156557351</t>
  </si>
  <si>
    <t>222/2021/KCga - Vybavení gastroprovozu</t>
  </si>
  <si>
    <t xml:space="preserve">    1.1. - Elektroinstalace</t>
  </si>
  <si>
    <t xml:space="preserve">    1.2. - Ostatní položky</t>
  </si>
  <si>
    <t xml:space="preserve">    1.4. - Rozvaděč </t>
  </si>
  <si>
    <t xml:space="preserve">      1.4.6. - Rozvaděč R_gastro</t>
  </si>
  <si>
    <t>Svítidlo přisazené, stropní, senzor pohybu</t>
  </si>
  <si>
    <t>-929138332</t>
  </si>
  <si>
    <t>Svítidlo zářivkové stropní 2x36W krytí IP54</t>
  </si>
  <si>
    <t>-1901129026</t>
  </si>
  <si>
    <t>Svítidlo nouzové, aku 60 minut s piktogramem</t>
  </si>
  <si>
    <t>425735901</t>
  </si>
  <si>
    <t>-1456392178</t>
  </si>
  <si>
    <t>Zásuvka 230V, 16A</t>
  </si>
  <si>
    <t>134793015</t>
  </si>
  <si>
    <t>Zásuvka datová</t>
  </si>
  <si>
    <t>-1622046154</t>
  </si>
  <si>
    <t>Kabel 3x1,5</t>
  </si>
  <si>
    <t>277254137</t>
  </si>
  <si>
    <t>166,667*1,5 'Přepočtené koeficientem množství</t>
  </si>
  <si>
    <t>Kabel 3x2,5</t>
  </si>
  <si>
    <t>1775277605</t>
  </si>
  <si>
    <t>243,333*1,5 'Přepočtené koeficientem množství</t>
  </si>
  <si>
    <t>Kabel 5x4</t>
  </si>
  <si>
    <t>1812632702</t>
  </si>
  <si>
    <t>10*1,5 'Přepočtené koeficientem množství</t>
  </si>
  <si>
    <t>Vypínání zapínání, práce v něměřené části, zajištění před zapnutím</t>
  </si>
  <si>
    <t>hod</t>
  </si>
  <si>
    <t>2124300283</t>
  </si>
  <si>
    <t>Montážní, nosný, spojovací materiál,svítidel</t>
  </si>
  <si>
    <t>81666536</t>
  </si>
  <si>
    <t>Úklid pracoviště</t>
  </si>
  <si>
    <t>-316679525</t>
  </si>
  <si>
    <t>-25104277</t>
  </si>
  <si>
    <t>-1930339247</t>
  </si>
  <si>
    <t>Dokumentace skutečného provedení</t>
  </si>
  <si>
    <t>-830380205</t>
  </si>
  <si>
    <t>Zednické začištění</t>
  </si>
  <si>
    <t>802858166</t>
  </si>
  <si>
    <t>Odvoz a likvidace odpadu</t>
  </si>
  <si>
    <t>-311905765</t>
  </si>
  <si>
    <t xml:space="preserve">Rozvaděč </t>
  </si>
  <si>
    <t>1.4.6.</t>
  </si>
  <si>
    <t>Rozvaděč R_gastro</t>
  </si>
  <si>
    <t>-758698169</t>
  </si>
  <si>
    <t>-1976756429</t>
  </si>
  <si>
    <t>910608277</t>
  </si>
  <si>
    <t>-1690100876</t>
  </si>
  <si>
    <t>-604225954</t>
  </si>
  <si>
    <t>-1541039683</t>
  </si>
  <si>
    <t>264,441</t>
  </si>
  <si>
    <t>ost</t>
  </si>
  <si>
    <t>18,561</t>
  </si>
  <si>
    <t>KVH200</t>
  </si>
  <si>
    <t>vnitřní montážní sloupky</t>
  </si>
  <si>
    <t>673,964</t>
  </si>
  <si>
    <t>Úroveň 4:</t>
  </si>
  <si>
    <t>222 - Obvodová stěna</t>
  </si>
  <si>
    <t>OS1 - Obvodová stěna -hlavní část objektu (náhrada za pol.76200001</t>
  </si>
  <si>
    <t xml:space="preserve">      762 - Konstrukce tesařské</t>
  </si>
  <si>
    <t xml:space="preserve">      763 - Konstrukce suché výstavby</t>
  </si>
  <si>
    <t>OS1</t>
  </si>
  <si>
    <t>Obvodová stěna -hlavní část objektu (náhrada za pol.76200001</t>
  </si>
  <si>
    <t>713132312</t>
  </si>
  <si>
    <t xml:space="preserve">Montáž izolace tepelné do roštu  jednosměrného svislého budov v přes 6 do 12 m</t>
  </si>
  <si>
    <t>-528819659</t>
  </si>
  <si>
    <t>(25,7*2+12,6*2)*(2,66+1,1+0,125)</t>
  </si>
  <si>
    <t>-(2,2*1,5*9+1,15*1,5*2)</t>
  </si>
  <si>
    <t>63141195</t>
  </si>
  <si>
    <t xml:space="preserve">deska tepelně izolační minerální do šikmých střech a stěn  λ=0,035-0,038 tl 200mm</t>
  </si>
  <si>
    <t>86336671</t>
  </si>
  <si>
    <t>264,441*1,05 'Přepočtené koeficientem množství</t>
  </si>
  <si>
    <t>Přesun hmot tonážní pro izolace tepelné v objektech v přes 6 do 12 m</t>
  </si>
  <si>
    <t>1436568035</t>
  </si>
  <si>
    <t>-971114844</t>
  </si>
  <si>
    <t>19,857*2 'Přepočtené koeficientem množství</t>
  </si>
  <si>
    <t>827062557</t>
  </si>
  <si>
    <t>KVH200*0,2*0,06</t>
  </si>
  <si>
    <t>762431225</t>
  </si>
  <si>
    <t>Montáž obložení stěn deskami dřevotřískovými na pero a drážku</t>
  </si>
  <si>
    <t>-681743972</t>
  </si>
  <si>
    <t>B2 včetně ostění</t>
  </si>
  <si>
    <t>vnitřní vrstva OSB 4PD 15mm s přelepemím spár</t>
  </si>
  <si>
    <t>stenb2+ost</t>
  </si>
  <si>
    <t xml:space="preserve">vnější vrstva  OSB /3 4PD</t>
  </si>
  <si>
    <t>stenb2*2</t>
  </si>
  <si>
    <t>60726242Vl</t>
  </si>
  <si>
    <t xml:space="preserve">deska dřevoštěpková OSB  4 PD  tl 15mm</t>
  </si>
  <si>
    <t>-766700412</t>
  </si>
  <si>
    <t>282,935149894523*1,05 'Přepočtené koeficientem množství</t>
  </si>
  <si>
    <t>60726242VLL</t>
  </si>
  <si>
    <t>deska dřevoštěpková OSB 3 4PD tl 15mm</t>
  </si>
  <si>
    <t>1255989644</t>
  </si>
  <si>
    <t>528,949*1,05 'Přepočtené koeficientem množství</t>
  </si>
  <si>
    <t>762495000</t>
  </si>
  <si>
    <t>Spojovací prostředky pro montáž olištování, obložení stropů, střešních podhledů a stěn</t>
  </si>
  <si>
    <t>1422093056</t>
  </si>
  <si>
    <t>stenb2*3</t>
  </si>
  <si>
    <t>Přesun hmot tonážní pro kce tesařské v objektech v přes 6 do 12 m</t>
  </si>
  <si>
    <t>-579577209</t>
  </si>
  <si>
    <t>507920381</t>
  </si>
  <si>
    <t>763121621</t>
  </si>
  <si>
    <t>Montáž desek tl 12,5 mm na nosnou kci SDK stěna předsazená</t>
  </si>
  <si>
    <t>-1666905365</t>
  </si>
  <si>
    <t>mntáž jako druhá vrstva na sádrovláknité desky,povrchová úprave je součástí položky sádrovláknité předstěny</t>
  </si>
  <si>
    <t>59030027</t>
  </si>
  <si>
    <t>deska SDK protipožární DF tl 12,5mm</t>
  </si>
  <si>
    <t>886881835</t>
  </si>
  <si>
    <t>283,002*1,05 'Přepočtené koeficientem množství</t>
  </si>
  <si>
    <t>763221121</t>
  </si>
  <si>
    <t>Sádrovláknitá stěna předsazená tl 87,5 mm CW+UW 50 deska 1x12,5 s izolací EI 30 Rw do 40 dB</t>
  </si>
  <si>
    <t>569690285</t>
  </si>
  <si>
    <t>skladba B2 - povrchová úprava se přenáší na dodatečný obklad deskou SDK 12,5mm</t>
  </si>
  <si>
    <t>výplň izolací MV 40mm</t>
  </si>
  <si>
    <t>dle výpisu skladeb jest podkladový rošt 50mm</t>
  </si>
  <si>
    <t>763261121</t>
  </si>
  <si>
    <t>Podkroví ze sádrovláknitých desek 1x12,5 bez TI dvouvrstvá spodní kce profil CD+UD</t>
  </si>
  <si>
    <t>-2106367276</t>
  </si>
  <si>
    <t>ostění oken,paraperů</t>
  </si>
  <si>
    <t>(2,01*2*+1,5)*9*0,3</t>
  </si>
  <si>
    <t>(1,15*2+1,5)*2*0,3</t>
  </si>
  <si>
    <t>763712211</t>
  </si>
  <si>
    <t>Montáž dřevostaveb sloupů plnostěnných, paždíků a zavětrovacích prvků průřezové pl přes 50 do 150 cm2</t>
  </si>
  <si>
    <t>252426275</t>
  </si>
  <si>
    <t>skladba B2</t>
  </si>
  <si>
    <t>3,428*(21+21)</t>
  </si>
  <si>
    <t>3,428*(42+44)</t>
  </si>
  <si>
    <t>1,6*9*2</t>
  </si>
  <si>
    <t>2,6*2*2</t>
  </si>
  <si>
    <t>1,5*11</t>
  </si>
  <si>
    <t>(25,56-0,2*2)*2*2-1,5*2</t>
  </si>
  <si>
    <t>(12,61-0,2*2)*2*2</t>
  </si>
  <si>
    <t>pod parapety</t>
  </si>
  <si>
    <t>1,5*2*11</t>
  </si>
  <si>
    <t>61223262</t>
  </si>
  <si>
    <t>hranol konstrukční KVH lepený průřezu 60x60-280mm nepohledový</t>
  </si>
  <si>
    <t>-1029006138</t>
  </si>
  <si>
    <t>Přesun hmot tonážní pro sádrokartonové konstrukce v objektech v přes 6 do 12 m</t>
  </si>
  <si>
    <t>732560017</t>
  </si>
  <si>
    <t>412474085</t>
  </si>
  <si>
    <t>9,171*2 'Přepočtené koeficientem množství</t>
  </si>
  <si>
    <t>KVH</t>
  </si>
  <si>
    <t>hranoly podlahy KVH 100x140</t>
  </si>
  <si>
    <t>podlsá</t>
  </si>
  <si>
    <t>podlaha půda</t>
  </si>
  <si>
    <t>26,478</t>
  </si>
  <si>
    <t>223 - Stropy a podlahy půdy</t>
  </si>
  <si>
    <t>713111111</t>
  </si>
  <si>
    <t>Montáž izolace tepelné vrchem stropů volně kladenými rohožemi, pásy, dílci, deskami</t>
  </si>
  <si>
    <t>473766464</t>
  </si>
  <si>
    <t>AKu MV</t>
  </si>
  <si>
    <t>63141184R</t>
  </si>
  <si>
    <t>deska tepelně izolační minerální akustická 50mm</t>
  </si>
  <si>
    <t>-278338865</t>
  </si>
  <si>
    <t>60*1,02 'Přepočtené koeficientem množství</t>
  </si>
  <si>
    <t>1147990284</t>
  </si>
  <si>
    <t>deska dřevovláknitá ve třech vrstvách</t>
  </si>
  <si>
    <t>((1,75*2)*2,61+(0,7+1,895)*(0,795+0,075))*3</t>
  </si>
  <si>
    <t>3,5*4,31*3</t>
  </si>
  <si>
    <t>60715158</t>
  </si>
  <si>
    <t>deska dřevovláknitá zvukově a tepelně izolační tl 19mm</t>
  </si>
  <si>
    <t>-1264961881</t>
  </si>
  <si>
    <t>79,433*1,02 'Přepočtené koeficientem množství</t>
  </si>
  <si>
    <t>713191132</t>
  </si>
  <si>
    <t>Montáž izolace tepelné podlah, stropů vrchem nebo střech překrytí separační fólií z PE</t>
  </si>
  <si>
    <t>1328611157</t>
  </si>
  <si>
    <t>folie po podsyp</t>
  </si>
  <si>
    <t>podlsá*1,15</t>
  </si>
  <si>
    <t>28323058</t>
  </si>
  <si>
    <t>fólie PE (500 kg/m3) separační podlahová oddělující tepelnou izolaci tl 1,5mm</t>
  </si>
  <si>
    <t>-243373716</t>
  </si>
  <si>
    <t>30,45*1,1655 'Přepočtené koeficientem množství</t>
  </si>
  <si>
    <t>1889518766</t>
  </si>
  <si>
    <t>-1834109000</t>
  </si>
  <si>
    <t>0,555*3 'Přepočtené koeficientem množství</t>
  </si>
  <si>
    <t>762083111</t>
  </si>
  <si>
    <t>Impregnace řeziva proti dřevokaznému hmyzu a houbám máčením třída ohrožení 1 a 2</t>
  </si>
  <si>
    <t>1690891544</t>
  </si>
  <si>
    <t>KVH*0,1*0,14</t>
  </si>
  <si>
    <t>762511274</t>
  </si>
  <si>
    <t>Podlahové kce podkladové z desek OSB tl 18 mm broušených na pero a drážku šroubovaných</t>
  </si>
  <si>
    <t>-983466401</t>
  </si>
  <si>
    <t>60*2</t>
  </si>
  <si>
    <t>762595001</t>
  </si>
  <si>
    <t>Spojovací prostředky pro položení dřevěných podlah a zakrytí kanálů</t>
  </si>
  <si>
    <t>-2066134066</t>
  </si>
  <si>
    <t>762824110</t>
  </si>
  <si>
    <t>Montáž stropního trámu z lepeného hranolu průřezové pl do 144 cm2 s výměnami</t>
  </si>
  <si>
    <t>239084331</t>
  </si>
  <si>
    <t>9*2*(1,25*4)</t>
  </si>
  <si>
    <t>61223264</t>
  </si>
  <si>
    <t>hranol konstrukční KVH lepený průřezu 100x100-280mm nepohledový</t>
  </si>
  <si>
    <t>2094265693</t>
  </si>
  <si>
    <t>762895000</t>
  </si>
  <si>
    <t>Spojovací prostředky pro montáž záklopu, stropnice a podbíjení</t>
  </si>
  <si>
    <t>-196343616</t>
  </si>
  <si>
    <t>-2094320049</t>
  </si>
  <si>
    <t>-851782687</t>
  </si>
  <si>
    <t>2,094*3 'Přepočtené koeficientem množství</t>
  </si>
  <si>
    <t>763158115</t>
  </si>
  <si>
    <t>SDK podlaha suchý podsyp tl. 10 mm</t>
  </si>
  <si>
    <t>-34951921</t>
  </si>
  <si>
    <t>763158118</t>
  </si>
  <si>
    <t>Příplatek k SDK podlaze za každých další 10 mm tloušťky suchého podsypu</t>
  </si>
  <si>
    <t>-959799062</t>
  </si>
  <si>
    <t>763251211</t>
  </si>
  <si>
    <t>Sádrovláknitá podlaha tl 25 mm z desek tl 2x12,5 mm bez podsypu</t>
  </si>
  <si>
    <t>-83191591</t>
  </si>
  <si>
    <t>((1,75*2)*2,61+(0,7+1,895)*(0,795+0,075))</t>
  </si>
  <si>
    <t>3,5*4,31</t>
  </si>
  <si>
    <t>-455800683</t>
  </si>
  <si>
    <t>1260503315</t>
  </si>
  <si>
    <t>1,131*3 'Přepočtené koeficientem množství</t>
  </si>
  <si>
    <t>nosné hranoly</t>
  </si>
  <si>
    <t>bed</t>
  </si>
  <si>
    <t>bednění</t>
  </si>
  <si>
    <t>6,2</t>
  </si>
  <si>
    <t>224 - Zastřešení nástavby nad výtahem C1b</t>
  </si>
  <si>
    <t>713111136</t>
  </si>
  <si>
    <t>Montáž izolace tepelné stropů volně kladenými rohožemi, pásy, dílci, deskami mezi trámy</t>
  </si>
  <si>
    <t>849998745</t>
  </si>
  <si>
    <t>1,2*2,5</t>
  </si>
  <si>
    <t>63152373</t>
  </si>
  <si>
    <t>deska tepelně izolační minerální kontaktních pro podhledy finální s povrchovou úpravou λ=0,040 tl 100mm</t>
  </si>
  <si>
    <t>-608716097</t>
  </si>
  <si>
    <t>3*1,05 'Přepočtené koeficientem množství</t>
  </si>
  <si>
    <t>713131151</t>
  </si>
  <si>
    <t>Montáž izolace tepelné stěn a základů volně vloženými rohožemi, pásy, dílci, deskami 1 vrstva</t>
  </si>
  <si>
    <t>188426154</t>
  </si>
  <si>
    <t>0,75*2,5+1,5*0,8</t>
  </si>
  <si>
    <t>-1527622347</t>
  </si>
  <si>
    <t>3,075*1,05 'Přepočtené koeficientem množství</t>
  </si>
  <si>
    <t>713141232</t>
  </si>
  <si>
    <t>Přikotvení tepelné izolace šrouby do trapézového plechu nebo do dřeva pro izolaci tl přes 100 do 140 mm</t>
  </si>
  <si>
    <t>-830980182</t>
  </si>
  <si>
    <t>TI klín</t>
  </si>
  <si>
    <t>2,5*1,2</t>
  </si>
  <si>
    <t>63140405</t>
  </si>
  <si>
    <t>deska tepelně izolační minerální plochých střech dvouvrstvá λ=0,038-0,039 tl 140mm</t>
  </si>
  <si>
    <t>-512449311</t>
  </si>
  <si>
    <t>deska vytvarovaná do klínu dle Detail 5-3</t>
  </si>
  <si>
    <t>1758597479</t>
  </si>
  <si>
    <t>Doplňková hydroizolační vrstva difůzní folií</t>
  </si>
  <si>
    <t>2,5*1,2+2,5*0,8+1,5*0,8</t>
  </si>
  <si>
    <t>28329220</t>
  </si>
  <si>
    <t>fólie kontaktní difuzně propustná pro doplňkovou hydroizolační vrstvu, monolitická dvouvrstvá PES 270g/m2</t>
  </si>
  <si>
    <t>395228916</t>
  </si>
  <si>
    <t>6,2*1,1655 'Přepočtené koeficientem množství</t>
  </si>
  <si>
    <t>-1402097630</t>
  </si>
  <si>
    <t>-1280659849</t>
  </si>
  <si>
    <t>0,135*3 'Přepočtené koeficientem množství</t>
  </si>
  <si>
    <t>1252143894</t>
  </si>
  <si>
    <t>KVH*0,1*0,1</t>
  </si>
  <si>
    <t>20,7*0,04*0,06</t>
  </si>
  <si>
    <t>762332631</t>
  </si>
  <si>
    <t>Montáž vázaných kcí krovů pravidelných z lepených hranolů průřezové pl do 120 cm2</t>
  </si>
  <si>
    <t>1005981457</t>
  </si>
  <si>
    <t>1,2*5+0,8*5+1,5*2</t>
  </si>
  <si>
    <t>61223270</t>
  </si>
  <si>
    <t>hranol konstrukční KVH lepený průřezu 100x100-280mm pohledový</t>
  </si>
  <si>
    <t>2120905360</t>
  </si>
  <si>
    <t>762341034</t>
  </si>
  <si>
    <t>Bednění střech rovných sklon do 60° z desek OSB tl 18 mm na sraz šroubovaných na rošt</t>
  </si>
  <si>
    <t>-1005244434</t>
  </si>
  <si>
    <t>2,5*1,2+0,8*2,5+1,5*0,8</t>
  </si>
  <si>
    <t>762342511</t>
  </si>
  <si>
    <t>Montáž kontralatí na podklad bez tepelné izolace</t>
  </si>
  <si>
    <t>-351410186</t>
  </si>
  <si>
    <t>2,5*7+0,8*4</t>
  </si>
  <si>
    <t>60514114</t>
  </si>
  <si>
    <t>řezivo jehličnaté lať impregnovaná dl 4 m</t>
  </si>
  <si>
    <t>2139871851</t>
  </si>
  <si>
    <t>762421024</t>
  </si>
  <si>
    <t>Obložení stropu z desek OSB tl 18 mm nebroušených na pero a drážku šroubovaných</t>
  </si>
  <si>
    <t>-1574107186</t>
  </si>
  <si>
    <t>-856561796</t>
  </si>
  <si>
    <t>-1411092165</t>
  </si>
  <si>
    <t>0,225*3 'Přepočtené koeficientem množství</t>
  </si>
  <si>
    <t>763131751</t>
  </si>
  <si>
    <t>Montáž parotěsné zábrany do SDK podhledu</t>
  </si>
  <si>
    <t>-1891515156</t>
  </si>
  <si>
    <t>28329027</t>
  </si>
  <si>
    <t>fólie PE vyztužená Al vrstvou pro parotěsnou vrstvu 150g/m2</t>
  </si>
  <si>
    <t>-336056558</t>
  </si>
  <si>
    <t>6,2*1,1235 'Přepočtené koeficientem množství</t>
  </si>
  <si>
    <t>763131752</t>
  </si>
  <si>
    <t>Montáž jedné vrstvy tepelné izolace do SDK podhledu</t>
  </si>
  <si>
    <t>-767796902</t>
  </si>
  <si>
    <t>63141432</t>
  </si>
  <si>
    <t>deska tepelně izolační minerální plovoucích podlah λ=0,033-0,035 tl 30mm</t>
  </si>
  <si>
    <t>1325207318</t>
  </si>
  <si>
    <t>6,2*1,02 'Přepočtené koeficientem množství</t>
  </si>
  <si>
    <t>1106144763</t>
  </si>
  <si>
    <t>bedstěn</t>
  </si>
  <si>
    <t>bednění stěn</t>
  </si>
  <si>
    <t>41,4</t>
  </si>
  <si>
    <t>KVHpř</t>
  </si>
  <si>
    <t>latě KVH pro rošt chycené k nosníkům</t>
  </si>
  <si>
    <t>1852,444</t>
  </si>
  <si>
    <t>225 - Ostatní konstrukce</t>
  </si>
  <si>
    <t>-1050855303</t>
  </si>
  <si>
    <t>náhrada za položku příplatek za Nniky v podlaze 1.PP pol.č.0,11</t>
  </si>
  <si>
    <t>výztuže jsou součástí stavbeních prací</t>
  </si>
  <si>
    <t>Kanalizační šachta</t>
  </si>
  <si>
    <t>1,5*(1,950+2+2,45*2)*0,2</t>
  </si>
  <si>
    <t>Výtahová šachta</t>
  </si>
  <si>
    <t>1,5*(2,5*2+2,9*2)*0,2</t>
  </si>
  <si>
    <t>předpokládaný kanál kanalizace</t>
  </si>
  <si>
    <t>1,5*((2,45+0,25+1)*2+0,6)*0,2</t>
  </si>
  <si>
    <t>1726498186</t>
  </si>
  <si>
    <t>1,5*(1,950*2+2,45*2)</t>
  </si>
  <si>
    <t>1,5*(2,5*2+2,9*2)</t>
  </si>
  <si>
    <t>1,5*((2,45+0,25+1)*2+0,6)</t>
  </si>
  <si>
    <t>-1565932489</t>
  </si>
  <si>
    <t>311351911</t>
  </si>
  <si>
    <t>Příplatek k cenám bednění nosných nadzákladových zdí za pohledový beton</t>
  </si>
  <si>
    <t>-1668860828</t>
  </si>
  <si>
    <t>stěn</t>
  </si>
  <si>
    <t>schodiště včetně chodby</t>
  </si>
  <si>
    <t>31336R</t>
  </si>
  <si>
    <t>Vylamovací výztuž dvouřadá pro tl. stěny 20 mm, R8 á 150 mm</t>
  </si>
  <si>
    <t>453599538</t>
  </si>
  <si>
    <t>346244821</t>
  </si>
  <si>
    <t>Přizdívky izolační tl 140 mm z cihel dl 290 mm pevnosti P 10 až P 20 na MC 10</t>
  </si>
  <si>
    <t>522747612</t>
  </si>
  <si>
    <t>411359111</t>
  </si>
  <si>
    <t>Příplatek k cenám bednění stropů za pohledový beton</t>
  </si>
  <si>
    <t>-525464476</t>
  </si>
  <si>
    <t>schodištěoboustranně</t>
  </si>
  <si>
    <t>32,4+17,92+26,42</t>
  </si>
  <si>
    <t>953961113</t>
  </si>
  <si>
    <t>Kotvy chemickým tmelem M 12 hl 110 mm do betonu, ŽB nebo kamene s vyvrtáním otvoru</t>
  </si>
  <si>
    <t>873676680</t>
  </si>
  <si>
    <t>953961114</t>
  </si>
  <si>
    <t>Kotvy chemickým tmelem M 16 hl 125 mm do betonu, ŽB nebo kamene s vyvrtáním otvoru</t>
  </si>
  <si>
    <t>-1563254399</t>
  </si>
  <si>
    <t>Přesun hmot pro budovy zděné v přes 6 do 12 m</t>
  </si>
  <si>
    <t>1264557407</t>
  </si>
  <si>
    <t>1569769331</t>
  </si>
  <si>
    <t>-1078049009</t>
  </si>
  <si>
    <t>41,4*0,00045 'Přepočtené koeficientem množství</t>
  </si>
  <si>
    <t>-1100951912</t>
  </si>
  <si>
    <t>41,4*2 'Přepočtené koeficientem množství</t>
  </si>
  <si>
    <t>-9617044</t>
  </si>
  <si>
    <t>Izs1*2</t>
  </si>
  <si>
    <t>82,8*2,04 'Přepočtené koeficientem množství</t>
  </si>
  <si>
    <t>762083121</t>
  </si>
  <si>
    <t>Impregnace řeziva proti dřevokaznému hmyzu, houbám a plísním máčením třída ohrožení 1 a 2</t>
  </si>
  <si>
    <t>952280287</t>
  </si>
  <si>
    <t>KVHpř*0,04*0,06</t>
  </si>
  <si>
    <t>762429001</t>
  </si>
  <si>
    <t>Montáž obložení stropu podkladový rošt</t>
  </si>
  <si>
    <t>-1630028582</t>
  </si>
  <si>
    <t>Skladba C střechy doplnění latí KVH</t>
  </si>
  <si>
    <t>vodorrovné</t>
  </si>
  <si>
    <t>((4,59+3,385)/0,5)*(26+20/2)*2</t>
  </si>
  <si>
    <t>(5/0,5)*(12,62/2)*2</t>
  </si>
  <si>
    <t>příčné</t>
  </si>
  <si>
    <t>(4,59+3,385)*((26+20/20)/0,8)*2</t>
  </si>
  <si>
    <t>12,65*((5/2)/0,8)</t>
  </si>
  <si>
    <t>61223260</t>
  </si>
  <si>
    <t>hranol konstrukční KVH lepený průřezu 40x60-280mm nepohledový</t>
  </si>
  <si>
    <t>1943462682</t>
  </si>
  <si>
    <t>606602620</t>
  </si>
  <si>
    <t xml:space="preserve">pro latě </t>
  </si>
  <si>
    <t>355,1</t>
  </si>
  <si>
    <t>-1797955517</t>
  </si>
  <si>
    <t>226 - Výkopy přípojky</t>
  </si>
  <si>
    <t>D1 - URS.800.0001 - Vodovodní přípojka</t>
  </si>
  <si>
    <t>D2 - URS.800.0002 - Kanalizační přípojka</t>
  </si>
  <si>
    <t>URS.800.0001 - Vodovodní přípojka</t>
  </si>
  <si>
    <t>121151103</t>
  </si>
  <si>
    <t>Sejmutí ornice plochy do 100 m2 tl vrstvy do 200 mm strojně</t>
  </si>
  <si>
    <t>-1167964985</t>
  </si>
  <si>
    <t xml:space="preserve">zemní práce pro přípojku vodovodní  a pro vodní prvek</t>
  </si>
  <si>
    <t>délka*šířka</t>
  </si>
  <si>
    <t>24,0*0,6</t>
  </si>
  <si>
    <t>132254102</t>
  </si>
  <si>
    <t>Hloubení rýh zapažených š do 800 mm v hornině třídy těžitelnosti I skupiny 3 objem do 50 m3 strojně</t>
  </si>
  <si>
    <t>162229383</t>
  </si>
  <si>
    <t>délka*šířka*(hloubka-tloušťka ornice)</t>
  </si>
  <si>
    <t>24,0*0,6*(2,85-0,2)</t>
  </si>
  <si>
    <t>139001101</t>
  </si>
  <si>
    <t>Příplatek za ztížení vykopávky v blízkosti podzemního vedení</t>
  </si>
  <si>
    <t>-339153184</t>
  </si>
  <si>
    <t>předpoklad délky*šířka*hloubka</t>
  </si>
  <si>
    <t>2,0*0,6*2,85</t>
  </si>
  <si>
    <t>162351103</t>
  </si>
  <si>
    <t>Vodorovné přemístění přes 50 do 500 m výkopku/sypaniny z horniny třídy těžitelnosti I skupiny 1 až 3</t>
  </si>
  <si>
    <t>-1772355068</t>
  </si>
  <si>
    <t>174151101</t>
  </si>
  <si>
    <t>Zásyp jam, šachet rýh nebo kolem objektů sypaninou se zhutněním</t>
  </si>
  <si>
    <t>-1304630432</t>
  </si>
  <si>
    <t>délka*šířka*(hloubka-tloušťka ornice-tloušťka vrstvy obsypu-výška podkladního lože)</t>
  </si>
  <si>
    <t>24,0*0,6*(2,85-0,2-0,1-0,1)</t>
  </si>
  <si>
    <t>175111101</t>
  </si>
  <si>
    <t>Obsypání potrubí ručně sypaninou bez prohození, uloženou do 3 m</t>
  </si>
  <si>
    <t>-1316284999</t>
  </si>
  <si>
    <t>délka*šířka*tloušťka vrstvy obsypu</t>
  </si>
  <si>
    <t>24,0*0,6*0,1</t>
  </si>
  <si>
    <t>58337308</t>
  </si>
  <si>
    <t>štěrkopísek frakce 0/2</t>
  </si>
  <si>
    <t>-378679869</t>
  </si>
  <si>
    <t>šířka*délka*tloušťka vrstvy obsypu*spotřeba</t>
  </si>
  <si>
    <t>0,6*24,0*0,1*1,35</t>
  </si>
  <si>
    <t>181351003</t>
  </si>
  <si>
    <t>Rozprostření ornice tl vrstvy do 200 mm pl do 100 m2 v rovině nebo ve svahu do 1:5 strojně</t>
  </si>
  <si>
    <t>1579094669</t>
  </si>
  <si>
    <t>2109330519</t>
  </si>
  <si>
    <t>délka*šířka*výška podkladního lože</t>
  </si>
  <si>
    <t>URS.800.0002 - Kanalizační přípojka</t>
  </si>
  <si>
    <t>1086275453</t>
  </si>
  <si>
    <t>Kanalizační přípojka,tlaková kanalizace</t>
  </si>
  <si>
    <t>(9+36)*0,9</t>
  </si>
  <si>
    <t>132254204</t>
  </si>
  <si>
    <t>Hloubení zapažených rýh š do 2000 mm v hornině třídy těžitelnosti I skupiny 3 objem do 500 m3</t>
  </si>
  <si>
    <t>429997478</t>
  </si>
  <si>
    <t>45*0,9*(2,85-0,2)</t>
  </si>
  <si>
    <t>1179863238</t>
  </si>
  <si>
    <t>4,0*0,9*2,85</t>
  </si>
  <si>
    <t>2075200269</t>
  </si>
  <si>
    <t>45,0*0,9*(2,85-0,2)</t>
  </si>
  <si>
    <t>-1939734204</t>
  </si>
  <si>
    <t>45,0*0,9*(2,85-0,2-0,2-0,1)</t>
  </si>
  <si>
    <t>1903752221</t>
  </si>
  <si>
    <t>45,0*0,9*0,2</t>
  </si>
  <si>
    <t>914773201</t>
  </si>
  <si>
    <t>délka*šířka*tloušťka vrstvy obsypu*objemová hmotnost kameniva</t>
  </si>
  <si>
    <t>45,0*0,9*0,2*1,35</t>
  </si>
  <si>
    <t>2045125080</t>
  </si>
  <si>
    <t>45,0*0,9</t>
  </si>
  <si>
    <t>-593716583</t>
  </si>
  <si>
    <t>45,0*0,9*0,1</t>
  </si>
  <si>
    <t>SEZNAM FIGUR</t>
  </si>
  <si>
    <t>Výměra</t>
  </si>
  <si>
    <t xml:space="preserve"> 222/2021/KCakt/ 222/2021/KCaktI/ 222/2021/KCdd/ 222/2021/Opr/ 222/2021/KCst</t>
  </si>
  <si>
    <t>Použití figury:</t>
  </si>
  <si>
    <t>bamb1</t>
  </si>
  <si>
    <t>bambusová podlaha</t>
  </si>
  <si>
    <t>dl1</t>
  </si>
  <si>
    <t xml:space="preserve">dlažba </t>
  </si>
  <si>
    <t>železo krovu</t>
  </si>
  <si>
    <t>malování objektu</t>
  </si>
  <si>
    <t>Obsypání objektu zeminou</t>
  </si>
  <si>
    <t>otvory</t>
  </si>
  <si>
    <t>parapety</t>
  </si>
  <si>
    <t>vnitřky detaily</t>
  </si>
  <si>
    <t>podkroví 1</t>
  </si>
  <si>
    <t>podlA4</t>
  </si>
  <si>
    <t>podlaha pod střechou</t>
  </si>
  <si>
    <t>TE-2-1</t>
  </si>
  <si>
    <t>Ocelová konstrukce je oceněna samostatně</t>
  </si>
  <si>
    <t>Podlahová krytina je oceněná v krytinách samostatně</t>
  </si>
  <si>
    <t>ocelová rastr CD,UD a 1x SDK protipožární je oceněný v suché výstavbě</t>
  </si>
  <si>
    <t>Zvrchu od podlahové krytiny :</t>
  </si>
  <si>
    <t>2 x sádrovláknitá deska tl. 12,5mm, celkem tl. 25 mm</t>
  </si>
  <si>
    <t>Dřevovláknitá deska 3x20 mm, tl. 60mm</t>
  </si>
  <si>
    <t>Vyrovnávací voštinový podsyp, tl. 20mm Separační vrstva</t>
  </si>
  <si>
    <t xml:space="preserve"> Nosná vrstva - bednění 2 x OSB/3 P+D tl. 18mm na převaz, celkem 36mm</t>
  </si>
  <si>
    <t xml:space="preserve"> dřevěné nosníky 100x140, á 625mm</t>
  </si>
  <si>
    <t>aku MV 50mm</t>
  </si>
  <si>
    <t>363,96</t>
  </si>
  <si>
    <t>-6,66</t>
  </si>
  <si>
    <t>-(10,8+4,62+57,76+89,29)</t>
  </si>
  <si>
    <t>371,51</t>
  </si>
  <si>
    <t>251,03</t>
  </si>
  <si>
    <t>-(6,66+4,62+31,72+27,39+67,03)</t>
  </si>
  <si>
    <t>odpočet koupelny</t>
  </si>
  <si>
    <t>-sádrz1</t>
  </si>
  <si>
    <t>sadrvn1</t>
  </si>
  <si>
    <t>vnitřní dtěny 305mm</t>
  </si>
  <si>
    <t>stěny půda</t>
  </si>
  <si>
    <t>sadrvn2</t>
  </si>
  <si>
    <t>vnitřní stěny 230</t>
  </si>
  <si>
    <t>vnitřní stěny 205mm</t>
  </si>
  <si>
    <t>vnitřní stěna 150</t>
  </si>
  <si>
    <t>vnitřní příčky 150mm</t>
  </si>
  <si>
    <t>vnitřní stěny 100mm</t>
  </si>
  <si>
    <t>vnitřní předstěny aku</t>
  </si>
  <si>
    <t>předstěny instalační</t>
  </si>
  <si>
    <t>sadrvn9</t>
  </si>
  <si>
    <t>strop strojoven</t>
  </si>
  <si>
    <t>Přepočtené koeficientem množství 45%</t>
  </si>
  <si>
    <t>Strop mezi 3-4.NP</t>
  </si>
  <si>
    <t>sádrokarton zelený koupelny</t>
  </si>
  <si>
    <t>sst1</t>
  </si>
  <si>
    <t>sádrokarton strop aku sál</t>
  </si>
  <si>
    <t>Dodávka</t>
  </si>
  <si>
    <t>Nosná ocelová konstrukce je oceněná samostatně</t>
  </si>
  <si>
    <t>Obklad fasády,včetně nosné konstrukce je oceněno samostatně</t>
  </si>
  <si>
    <t>vložená tepelná izolace 150mm jest oceněna v rámci obkladu fasáfy</t>
  </si>
  <si>
    <t>K ocenění za m2 od interiéru</t>
  </si>
  <si>
    <t>1 x SDK 12,5mm</t>
  </si>
  <si>
    <t>1x SDV deska 12,5mm</t>
  </si>
  <si>
    <t>nosný rošt CD,UD profil včetně kotvení(CD 2,5m,UD 0,7m)</t>
  </si>
  <si>
    <t>MV 40mm</t>
  </si>
  <si>
    <t>1 x OSB 4PD 15mm + přelepení spár, 15mm</t>
  </si>
  <si>
    <t>TI z minerální vlny tl. 200mm</t>
  </si>
  <si>
    <t>dřevěné montážní sloupky (2,5m) v místě kotvení fasády - KVH Nsi 60x200, á max. 625mm</t>
  </si>
  <si>
    <t>+ dřevěné montážní nosníky 60x200, á dle potřeby (parapety, nadpraží</t>
  </si>
  <si>
    <t>v ostatních méně zatížených detailech (ostění LOP)</t>
  </si>
  <si>
    <t>2 x OSB/3 4PD 15mm, tl. celkem 30 mm</t>
  </si>
  <si>
    <t>montáž</t>
  </si>
  <si>
    <t>-(2,01*1,5*10+(1,3-0,28)*1,5)</t>
  </si>
  <si>
    <t>te1</t>
  </si>
  <si>
    <t>ter1</t>
  </si>
  <si>
    <t>terasy</t>
  </si>
  <si>
    <t>Vyk2</t>
  </si>
  <si>
    <t>rýhy pro základ</t>
  </si>
  <si>
    <t>žl1</t>
  </si>
  <si>
    <t>žlab</t>
  </si>
  <si>
    <t xml:space="preserve"> 222/2021/KCakt/ 222/2021/KCaktI/ 222/2021/KCdd/ 222/2021/Opr/ 222/2021/Kcep</t>
  </si>
  <si>
    <t>Obkl1_1</t>
  </si>
  <si>
    <t xml:space="preserve"> 222/2021/KCakt/ 222/2021/KCaktI/ 222/2021/KCdd/ 222/2021/Opr/ 222/2021/KCpr</t>
  </si>
  <si>
    <t xml:space="preserve"> 222/2021/KCakt/ 222/2021/KCaktI/ 222/2021/KCdd/ 222/2021/Opr/ 222/2021/KCv</t>
  </si>
  <si>
    <t>po1</t>
  </si>
  <si>
    <t>potrubí 15x1</t>
  </si>
  <si>
    <t>Po2</t>
  </si>
  <si>
    <t>potrubí 18x1</t>
  </si>
  <si>
    <t>Po3</t>
  </si>
  <si>
    <t>potrubí 22x1</t>
  </si>
  <si>
    <t>Po4</t>
  </si>
  <si>
    <t>potrubí 28x1</t>
  </si>
  <si>
    <t>Po5</t>
  </si>
  <si>
    <t>Potrubí ocelové</t>
  </si>
  <si>
    <t xml:space="preserve"> 222/2021/KCakt/ 222/2021/KCaktI/ 222/2021/KCdd/ 222/2021/Opr/ 222/2021//KCv</t>
  </si>
  <si>
    <t>Žal1</t>
  </si>
  <si>
    <t>žaluzie</t>
  </si>
  <si>
    <t xml:space="preserve"> 222/2021/KCakt/ 222/2021/KCaktI/ 222/2021/KCdd/ 222/2021/Opr/ 222/2021/KC</t>
  </si>
  <si>
    <t>Gab1</t>
  </si>
  <si>
    <t>gabiónové zdi</t>
  </si>
  <si>
    <t>gab2</t>
  </si>
  <si>
    <t>pouze pletivo</t>
  </si>
  <si>
    <t>ko3</t>
  </si>
  <si>
    <t>vegetační tvárnice</t>
  </si>
  <si>
    <t>ornice</t>
  </si>
  <si>
    <t>pop1</t>
  </si>
  <si>
    <t>popelnice</t>
  </si>
  <si>
    <t>tra1</t>
  </si>
  <si>
    <t>za1</t>
  </si>
  <si>
    <t>základ pod zdi</t>
  </si>
  <si>
    <t xml:space="preserve"> 222/2021/KCakt/ 222/2021/KCaktI/ 222/2021/kontr</t>
  </si>
  <si>
    <t xml:space="preserve"> 222/2021/KCakt/ 222/2021/KCaktI/ 222/2021/kontr/ 222</t>
  </si>
  <si>
    <t xml:space="preserve"> 222/2021/KCakt/ 222/2021/KCaktI/ 222/2021/kontr/ 223</t>
  </si>
  <si>
    <t xml:space="preserve"> 222/2021/KCakt/ 222/2021/KCaktI/ 222/2021/kontr/ 224</t>
  </si>
  <si>
    <t xml:space="preserve"> 222/2021/KCakt/ 222/2021/KCaktI/ 222/2021/kontr/ 225</t>
  </si>
  <si>
    <t>uchyt</t>
  </si>
  <si>
    <t>úchyt L</t>
  </si>
  <si>
    <t>uchycení latí k železné konstrukci,střecha podhled</t>
  </si>
  <si>
    <t>13*((16+12)/2)*2</t>
  </si>
  <si>
    <t>1*13*2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</si>
</sst>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sz val="10"/>
      <color rgb="FF46464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0"/>
      <color rgb="FF003366"/>
      <name val="Arial CE"/>
    </font>
    <font>
      <sz val="18"/>
      <color theme="10"/>
      <name val="Wingdings 2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8"/>
      <color rgb="FF000000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4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right style="thin">
        <color rgb="FF000000"/>
      </right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42" fillId="0" borderId="0" applyNumberFormat="0" applyFill="0" applyBorder="0" applyAlignment="0" applyProtection="0"/>
  </cellStyleXfs>
  <cellXfs count="34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18" fillId="0" borderId="0" xfId="0" applyFont="1" applyAlignment="1" applyProtection="1">
      <alignment horizontal="left" vertical="center"/>
    </xf>
    <xf numFmtId="4" fontId="2" fillId="0" borderId="0" xfId="0" applyNumberFormat="1" applyFont="1" applyAlignment="1" applyProtection="1">
      <alignment vertical="center"/>
    </xf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9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9" fillId="0" borderId="5" xfId="0" applyNumberFormat="1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20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1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2" fillId="0" borderId="11" xfId="0" applyFont="1" applyBorder="1" applyAlignment="1">
      <alignment horizontal="center" vertical="center"/>
    </xf>
    <xf numFmtId="0" fontId="22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3" fillId="0" borderId="14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3" fillId="0" borderId="14" xfId="0" applyFont="1" applyBorder="1" applyAlignment="1" applyProtection="1">
      <alignment horizontal="left" vertical="center"/>
    </xf>
    <xf numFmtId="0" fontId="23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4" fillId="4" borderId="6" xfId="0" applyFont="1" applyFill="1" applyBorder="1" applyAlignment="1" applyProtection="1">
      <alignment horizontal="center" vertical="center"/>
    </xf>
    <xf numFmtId="0" fontId="24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4" fillId="4" borderId="7" xfId="0" applyFont="1" applyFill="1" applyBorder="1" applyAlignment="1" applyProtection="1">
      <alignment horizontal="center" vertical="center"/>
    </xf>
    <xf numFmtId="0" fontId="24" fillId="4" borderId="7" xfId="0" applyFont="1" applyFill="1" applyBorder="1" applyAlignment="1" applyProtection="1">
      <alignment horizontal="right" vertical="center"/>
    </xf>
    <xf numFmtId="0" fontId="24" fillId="4" borderId="8" xfId="0" applyFont="1" applyFill="1" applyBorder="1" applyAlignment="1" applyProtection="1">
      <alignment horizontal="left" vertical="center"/>
    </xf>
    <xf numFmtId="0" fontId="24" fillId="4" borderId="0" xfId="0" applyFont="1" applyFill="1" applyAlignment="1" applyProtection="1">
      <alignment horizontal="center" vertical="center"/>
    </xf>
    <xf numFmtId="0" fontId="25" fillId="0" borderId="16" xfId="0" applyFont="1" applyBorder="1" applyAlignment="1" applyProtection="1">
      <alignment horizontal="center" vertical="center" wrapText="1"/>
    </xf>
    <xf numFmtId="0" fontId="25" fillId="0" borderId="17" xfId="0" applyFont="1" applyBorder="1" applyAlignment="1" applyProtection="1">
      <alignment horizontal="center" vertical="center" wrapText="1"/>
    </xf>
    <xf numFmtId="0" fontId="25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horizontal="left" vertical="center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horizontal="right" vertical="center"/>
    </xf>
    <xf numFmtId="4" fontId="26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2" fillId="0" borderId="14" xfId="0" applyNumberFormat="1" applyFont="1" applyBorder="1" applyAlignment="1" applyProtection="1">
      <alignment vertical="center"/>
    </xf>
    <xf numFmtId="4" fontId="22" fillId="0" borderId="0" xfId="0" applyNumberFormat="1" applyFont="1" applyBorder="1" applyAlignment="1" applyProtection="1">
      <alignment vertical="center"/>
    </xf>
    <xf numFmtId="166" fontId="22" fillId="0" borderId="0" xfId="0" applyNumberFormat="1" applyFont="1" applyBorder="1" applyAlignment="1" applyProtection="1">
      <alignment vertical="center"/>
    </xf>
    <xf numFmtId="4" fontId="22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5" fillId="0" borderId="3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horizontal="right" vertical="center"/>
    </xf>
    <xf numFmtId="4" fontId="2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30" fillId="0" borderId="14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7" fillId="0" borderId="0" xfId="0" applyFont="1" applyAlignment="1" applyProtection="1">
      <alignment vertical="center"/>
    </xf>
    <xf numFmtId="0" fontId="31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horizontal="right" vertical="center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4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5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0" fontId="32" fillId="0" borderId="0" xfId="1" applyFont="1" applyAlignment="1">
      <alignment horizontal="center" vertical="center"/>
    </xf>
    <xf numFmtId="4" fontId="1" fillId="0" borderId="19" xfId="0" applyNumberFormat="1" applyFont="1" applyBorder="1" applyAlignment="1" applyProtection="1">
      <alignment vertical="center"/>
    </xf>
    <xf numFmtId="4" fontId="1" fillId="0" borderId="20" xfId="0" applyNumberFormat="1" applyFont="1" applyBorder="1" applyAlignment="1" applyProtection="1">
      <alignment vertical="center"/>
    </xf>
    <xf numFmtId="166" fontId="1" fillId="0" borderId="20" xfId="0" applyNumberFormat="1" applyFont="1" applyBorder="1" applyAlignment="1" applyProtection="1">
      <alignment vertical="center"/>
    </xf>
    <xf numFmtId="4" fontId="1" fillId="0" borderId="21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7" fillId="0" borderId="0" xfId="0" applyFont="1" applyAlignment="1" applyProtection="1">
      <alignment horizontal="left" vertical="center"/>
    </xf>
    <xf numFmtId="4" fontId="7" fillId="2" borderId="0" xfId="0" applyNumberFormat="1" applyFont="1" applyFill="1" applyAlignment="1" applyProtection="1">
      <alignment vertical="center"/>
      <protection locked="0"/>
    </xf>
    <xf numFmtId="164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Border="1" applyAlignment="1" applyProtection="1">
      <alignment horizontal="center" vertical="center"/>
      <protection locked="0"/>
    </xf>
    <xf numFmtId="4" fontId="0" fillId="0" borderId="0" xfId="0" applyNumberFormat="1" applyFont="1" applyAlignment="1">
      <alignment vertical="center"/>
    </xf>
    <xf numFmtId="0" fontId="7" fillId="2" borderId="0" xfId="0" applyFont="1" applyFill="1" applyAlignment="1" applyProtection="1">
      <alignment horizontal="left" vertical="center"/>
      <protection locked="0"/>
    </xf>
    <xf numFmtId="164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1" fillId="2" borderId="20" xfId="0" applyFont="1" applyFill="1" applyBorder="1" applyAlignment="1" applyProtection="1">
      <alignment horizontal="center" vertical="center"/>
      <protection locked="0"/>
    </xf>
    <xf numFmtId="0" fontId="26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4" fontId="26" fillId="4" borderId="0" xfId="0" applyNumberFormat="1" applyFont="1" applyFill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4" fillId="0" borderId="0" xfId="0" applyFont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2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4" fontId="2" fillId="0" borderId="0" xfId="0" applyNumberFormat="1" applyFont="1" applyAlignment="1">
      <alignment vertical="center"/>
    </xf>
    <xf numFmtId="0" fontId="18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4" fontId="26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1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0" borderId="0" xfId="0" applyFont="1" applyAlignment="1" applyProtection="1">
      <alignment horizontal="left" vertical="center"/>
    </xf>
    <xf numFmtId="0" fontId="24" fillId="4" borderId="0" xfId="0" applyFont="1" applyFill="1" applyAlignment="1" applyProtection="1">
      <alignment horizontal="left" vertical="center"/>
    </xf>
    <xf numFmtId="0" fontId="24" fillId="4" borderId="0" xfId="0" applyFont="1" applyFill="1" applyAlignment="1" applyProtection="1">
      <alignment horizontal="right" vertical="center"/>
    </xf>
    <xf numFmtId="0" fontId="34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4" fontId="34" fillId="0" borderId="0" xfId="0" applyNumberFormat="1" applyFont="1" applyAlignment="1" applyProtection="1">
      <alignment vertical="center"/>
    </xf>
    <xf numFmtId="0" fontId="25" fillId="0" borderId="0" xfId="0" applyFont="1" applyAlignment="1">
      <alignment horizontal="center" vertical="center"/>
    </xf>
    <xf numFmtId="0" fontId="0" fillId="0" borderId="3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4" fontId="0" fillId="0" borderId="0" xfId="0" applyNumberFormat="1" applyFont="1" applyAlignment="1" applyProtection="1">
      <alignment vertical="center"/>
      <protection locked="0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4" fillId="4" borderId="16" xfId="0" applyFont="1" applyFill="1" applyBorder="1" applyAlignment="1" applyProtection="1">
      <alignment horizontal="center" vertical="center" wrapText="1"/>
    </xf>
    <xf numFmtId="0" fontId="24" fillId="4" borderId="17" xfId="0" applyFont="1" applyFill="1" applyBorder="1" applyAlignment="1" applyProtection="1">
      <alignment horizontal="center" vertical="center" wrapText="1"/>
    </xf>
    <xf numFmtId="0" fontId="24" fillId="4" borderId="18" xfId="0" applyFont="1" applyFill="1" applyBorder="1" applyAlignment="1" applyProtection="1">
      <alignment horizontal="center" vertical="center" wrapText="1"/>
    </xf>
    <xf numFmtId="0" fontId="24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6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5" fillId="0" borderId="12" xfId="0" applyNumberFormat="1" applyFont="1" applyBorder="1" applyAlignment="1" applyProtection="1"/>
    <xf numFmtId="166" fontId="35" fillId="0" borderId="13" xfId="0" applyNumberFormat="1" applyFont="1" applyBorder="1" applyAlignment="1" applyProtection="1"/>
    <xf numFmtId="4" fontId="36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4" fillId="0" borderId="23" xfId="0" applyFont="1" applyBorder="1" applyAlignment="1" applyProtection="1">
      <alignment horizontal="center" vertical="center"/>
    </xf>
    <xf numFmtId="49" fontId="24" fillId="0" borderId="23" xfId="0" applyNumberFormat="1" applyFont="1" applyBorder="1" applyAlignment="1" applyProtection="1">
      <alignment horizontal="left" vertical="center" wrapText="1"/>
    </xf>
    <xf numFmtId="0" fontId="24" fillId="0" borderId="23" xfId="0" applyFont="1" applyBorder="1" applyAlignment="1" applyProtection="1">
      <alignment horizontal="left" vertical="center" wrapText="1"/>
    </xf>
    <xf numFmtId="0" fontId="24" fillId="0" borderId="23" xfId="0" applyFont="1" applyBorder="1" applyAlignment="1" applyProtection="1">
      <alignment horizontal="center" vertical="center" wrapText="1"/>
    </xf>
    <xf numFmtId="167" fontId="24" fillId="0" borderId="23" xfId="0" applyNumberFormat="1" applyFont="1" applyBorder="1" applyAlignment="1" applyProtection="1">
      <alignment vertical="center"/>
    </xf>
    <xf numFmtId="4" fontId="24" fillId="2" borderId="23" xfId="0" applyNumberFormat="1" applyFont="1" applyFill="1" applyBorder="1" applyAlignment="1" applyProtection="1">
      <alignment vertical="center"/>
      <protection locked="0"/>
    </xf>
    <xf numFmtId="4" fontId="24" fillId="0" borderId="23" xfId="0" applyNumberFormat="1" applyFont="1" applyBorder="1" applyAlignment="1" applyProtection="1">
      <alignment vertical="center"/>
    </xf>
    <xf numFmtId="0" fontId="0" fillId="0" borderId="23" xfId="0" applyFont="1" applyBorder="1" applyAlignment="1" applyProtection="1">
      <alignment vertical="center"/>
    </xf>
    <xf numFmtId="0" fontId="25" fillId="2" borderId="14" xfId="0" applyFont="1" applyFill="1" applyBorder="1" applyAlignment="1" applyProtection="1">
      <alignment horizontal="left" vertical="center"/>
      <protection locked="0"/>
    </xf>
    <xf numFmtId="0" fontId="25" fillId="0" borderId="0" xfId="0" applyFont="1" applyBorder="1" applyAlignment="1" applyProtection="1">
      <alignment horizontal="center" vertical="center"/>
    </xf>
    <xf numFmtId="166" fontId="25" fillId="0" borderId="0" xfId="0" applyNumberFormat="1" applyFont="1" applyBorder="1" applyAlignment="1" applyProtection="1">
      <alignment vertical="center"/>
    </xf>
    <xf numFmtId="166" fontId="25" fillId="0" borderId="15" xfId="0" applyNumberFormat="1" applyFont="1" applyBorder="1" applyAlignment="1" applyProtection="1">
      <alignment vertical="center"/>
    </xf>
    <xf numFmtId="0" fontId="24" fillId="0" borderId="0" xfId="0" applyFont="1" applyAlignment="1">
      <alignment horizontal="left"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7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25" fillId="2" borderId="19" xfId="0" applyFont="1" applyFill="1" applyBorder="1" applyAlignment="1" applyProtection="1">
      <alignment horizontal="left" vertical="center"/>
      <protection locked="0"/>
    </xf>
    <xf numFmtId="0" fontId="25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5" fillId="0" borderId="20" xfId="0" applyNumberFormat="1" applyFont="1" applyBorder="1" applyAlignment="1" applyProtection="1">
      <alignment vertical="center"/>
    </xf>
    <xf numFmtId="166" fontId="25" fillId="0" borderId="21" xfId="0" applyNumberFormat="1" applyFont="1" applyBorder="1" applyAlignment="1" applyProtection="1">
      <alignment vertical="center"/>
    </xf>
    <xf numFmtId="0" fontId="38" fillId="0" borderId="0" xfId="0" applyFont="1" applyAlignment="1">
      <alignment horizontal="left" vertical="center"/>
    </xf>
    <xf numFmtId="0" fontId="38" fillId="0" borderId="0" xfId="0" applyFont="1" applyAlignment="1">
      <alignment horizontal="left" vertical="center" wrapText="1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39" fillId="0" borderId="23" xfId="0" applyFont="1" applyBorder="1" applyAlignment="1" applyProtection="1">
      <alignment horizontal="center" vertical="center"/>
    </xf>
    <xf numFmtId="49" fontId="39" fillId="0" borderId="23" xfId="0" applyNumberFormat="1" applyFont="1" applyBorder="1" applyAlignment="1" applyProtection="1">
      <alignment horizontal="left" vertical="center" wrapText="1"/>
    </xf>
    <xf numFmtId="0" fontId="39" fillId="0" borderId="23" xfId="0" applyFont="1" applyBorder="1" applyAlignment="1" applyProtection="1">
      <alignment horizontal="left" vertical="center" wrapText="1"/>
    </xf>
    <xf numFmtId="0" fontId="39" fillId="0" borderId="23" xfId="0" applyFont="1" applyBorder="1" applyAlignment="1" applyProtection="1">
      <alignment horizontal="center" vertical="center" wrapText="1"/>
    </xf>
    <xf numFmtId="167" fontId="39" fillId="0" borderId="23" xfId="0" applyNumberFormat="1" applyFont="1" applyBorder="1" applyAlignment="1" applyProtection="1">
      <alignment vertical="center"/>
    </xf>
    <xf numFmtId="4" fontId="39" fillId="2" borderId="23" xfId="0" applyNumberFormat="1" applyFont="1" applyFill="1" applyBorder="1" applyAlignment="1" applyProtection="1">
      <alignment vertical="center"/>
      <protection locked="0"/>
    </xf>
    <xf numFmtId="4" fontId="39" fillId="0" borderId="23" xfId="0" applyNumberFormat="1" applyFont="1" applyBorder="1" applyAlignment="1" applyProtection="1">
      <alignment vertical="center"/>
    </xf>
    <xf numFmtId="0" fontId="40" fillId="0" borderId="23" xfId="0" applyFont="1" applyBorder="1" applyAlignment="1" applyProtection="1">
      <alignment vertical="center"/>
    </xf>
    <xf numFmtId="0" fontId="40" fillId="0" borderId="3" xfId="0" applyFont="1" applyBorder="1" applyAlignment="1">
      <alignment vertical="center"/>
    </xf>
    <xf numFmtId="0" fontId="39" fillId="2" borderId="14" xfId="0" applyFont="1" applyFill="1" applyBorder="1" applyAlignment="1" applyProtection="1">
      <alignment horizontal="left" vertical="center"/>
      <protection locked="0"/>
    </xf>
    <xf numFmtId="0" fontId="39" fillId="0" borderId="0" xfId="0" applyFont="1" applyBorder="1" applyAlignment="1" applyProtection="1">
      <alignment horizontal="center" vertical="center"/>
    </xf>
    <xf numFmtId="0" fontId="10" fillId="0" borderId="19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39" fillId="2" borderId="19" xfId="0" applyFont="1" applyFill="1" applyBorder="1" applyAlignment="1" applyProtection="1">
      <alignment horizontal="left" vertical="center"/>
      <protection locked="0"/>
    </xf>
    <xf numFmtId="0" fontId="39" fillId="0" borderId="20" xfId="0" applyFont="1" applyBorder="1" applyAlignment="1" applyProtection="1">
      <alignment horizontal="center"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0" fillId="0" borderId="3" xfId="0" applyFont="1" applyBorder="1" applyAlignment="1">
      <alignment horizontal="center" vertical="center" wrapText="1"/>
    </xf>
    <xf numFmtId="0" fontId="24" fillId="4" borderId="16" xfId="0" applyFont="1" applyFill="1" applyBorder="1" applyAlignment="1">
      <alignment horizontal="center" vertical="center" wrapText="1"/>
    </xf>
    <xf numFmtId="0" fontId="24" fillId="4" borderId="17" xfId="0" applyFont="1" applyFill="1" applyBorder="1" applyAlignment="1">
      <alignment horizontal="center" vertical="center" wrapText="1"/>
    </xf>
    <xf numFmtId="0" fontId="24" fillId="4" borderId="1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1" fillId="0" borderId="16" xfId="0" applyFont="1" applyBorder="1" applyAlignment="1">
      <alignment horizontal="left" vertical="center" wrapText="1"/>
    </xf>
    <xf numFmtId="0" fontId="41" fillId="0" borderId="23" xfId="0" applyFont="1" applyBorder="1" applyAlignment="1">
      <alignment horizontal="left" vertical="center" wrapText="1"/>
    </xf>
    <xf numFmtId="0" fontId="41" fillId="0" borderId="23" xfId="0" applyFont="1" applyBorder="1" applyAlignment="1">
      <alignment horizontal="left" vertical="center"/>
    </xf>
    <xf numFmtId="167" fontId="41" fillId="0" borderId="18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6" fillId="0" borderId="0" xfId="0" applyFont="1" applyAlignment="1">
      <alignment horizontal="left"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worksheet" Target="worksheets/sheet17.xml" /><Relationship Id="rId18" Type="http://schemas.openxmlformats.org/officeDocument/2006/relationships/worksheet" Target="worksheets/sheet18.xml" /><Relationship Id="rId19" Type="http://schemas.openxmlformats.org/officeDocument/2006/relationships/worksheet" Target="worksheets/sheet19.xml" /><Relationship Id="rId20" Type="http://schemas.openxmlformats.org/officeDocument/2006/relationships/styles" Target="styles.xml" /><Relationship Id="rId21" Type="http://schemas.openxmlformats.org/officeDocument/2006/relationships/theme" Target="theme/theme1.xml" /><Relationship Id="rId22" Type="http://schemas.openxmlformats.org/officeDocument/2006/relationships/calcChain" Target="calcChain.xml" /><Relationship Id="rId23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9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drawing" Target="../drawings/drawing12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drawing" Target="../drawings/drawing13.xml" /></Relationships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drawing" Target="../drawings/drawing14.xml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drawing" Target="../drawings/drawing15.xml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drawing" Target="../drawings/drawing16.xml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drawing" Target="../drawings/drawing17.xml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drawing" Target="../drawings/drawing18.xml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drawing" Target="../drawings/drawing19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19</v>
      </c>
      <c r="AL7" s="23"/>
      <c r="AM7" s="23"/>
      <c r="AN7" s="28" t="s">
        <v>1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20</v>
      </c>
      <c r="E8" s="23"/>
      <c r="F8" s="23"/>
      <c r="G8" s="23"/>
      <c r="H8" s="23"/>
      <c r="I8" s="23"/>
      <c r="J8" s="23"/>
      <c r="K8" s="28" t="s">
        <v>21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22</v>
      </c>
      <c r="AL8" s="23"/>
      <c r="AM8" s="23"/>
      <c r="AN8" s="34" t="s">
        <v>23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24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25</v>
      </c>
      <c r="AL10" s="23"/>
      <c r="AM10" s="23"/>
      <c r="AN10" s="28" t="s">
        <v>26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27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28</v>
      </c>
      <c r="AL11" s="23"/>
      <c r="AM11" s="23"/>
      <c r="AN11" s="28" t="s">
        <v>1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29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25</v>
      </c>
      <c r="AL13" s="23"/>
      <c r="AM13" s="23"/>
      <c r="AN13" s="35" t="s">
        <v>30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30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28</v>
      </c>
      <c r="AL14" s="23"/>
      <c r="AM14" s="23"/>
      <c r="AN14" s="35" t="s">
        <v>30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31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25</v>
      </c>
      <c r="AL16" s="23"/>
      <c r="AM16" s="23"/>
      <c r="AN16" s="28" t="s">
        <v>32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33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28</v>
      </c>
      <c r="AL17" s="23"/>
      <c r="AM17" s="23"/>
      <c r="AN17" s="28" t="s">
        <v>1</v>
      </c>
      <c r="AO17" s="23"/>
      <c r="AP17" s="23"/>
      <c r="AQ17" s="23"/>
      <c r="AR17" s="21"/>
      <c r="BE17" s="32"/>
      <c r="BS17" s="18" t="s">
        <v>34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35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25</v>
      </c>
      <c r="AL19" s="23"/>
      <c r="AM19" s="23"/>
      <c r="AN19" s="28" t="s">
        <v>36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37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28</v>
      </c>
      <c r="AL20" s="23"/>
      <c r="AM20" s="23"/>
      <c r="AN20" s="28" t="s">
        <v>1</v>
      </c>
      <c r="AO20" s="23"/>
      <c r="AP20" s="23"/>
      <c r="AQ20" s="23"/>
      <c r="AR20" s="21"/>
      <c r="BE20" s="32"/>
      <c r="BS20" s="18" t="s">
        <v>34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38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16.5" customHeight="1">
      <c r="B23" s="22"/>
      <c r="C23" s="23"/>
      <c r="D23" s="23"/>
      <c r="E23" s="37" t="s">
        <v>1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1" customFormat="1" ht="14.4" customHeight="1">
      <c r="B26" s="22"/>
      <c r="C26" s="23"/>
      <c r="D26" s="39" t="s">
        <v>39</v>
      </c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40">
        <f>ROUND(AG94,2)</f>
        <v>0</v>
      </c>
      <c r="AL26" s="23"/>
      <c r="AM26" s="23"/>
      <c r="AN26" s="23"/>
      <c r="AO26" s="23"/>
      <c r="AP26" s="23"/>
      <c r="AQ26" s="23"/>
      <c r="AR26" s="21"/>
      <c r="BE26" s="32"/>
    </row>
    <row r="27" s="1" customFormat="1" ht="14.4" customHeight="1">
      <c r="B27" s="22"/>
      <c r="C27" s="23"/>
      <c r="D27" s="39" t="s">
        <v>40</v>
      </c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40">
        <f>ROUND(AG119, 2)</f>
        <v>0</v>
      </c>
      <c r="AL27" s="40"/>
      <c r="AM27" s="40"/>
      <c r="AN27" s="40"/>
      <c r="AO27" s="40"/>
      <c r="AP27" s="23"/>
      <c r="AQ27" s="23"/>
      <c r="AR27" s="21"/>
      <c r="BE27" s="32"/>
    </row>
    <row r="28" s="2" customFormat="1" ht="6.96" customHeight="1">
      <c r="A28" s="41"/>
      <c r="B28" s="42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3"/>
      <c r="AH28" s="43"/>
      <c r="AI28" s="43"/>
      <c r="AJ28" s="43"/>
      <c r="AK28" s="43"/>
      <c r="AL28" s="43"/>
      <c r="AM28" s="43"/>
      <c r="AN28" s="43"/>
      <c r="AO28" s="43"/>
      <c r="AP28" s="43"/>
      <c r="AQ28" s="43"/>
      <c r="AR28" s="44"/>
      <c r="BE28" s="32"/>
    </row>
    <row r="29" s="2" customFormat="1" ht="25.92" customHeight="1">
      <c r="A29" s="41"/>
      <c r="B29" s="42"/>
      <c r="C29" s="43"/>
      <c r="D29" s="45" t="s">
        <v>41</v>
      </c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7">
        <f>ROUND(AK26 + AK27, 2)</f>
        <v>0</v>
      </c>
      <c r="AL29" s="46"/>
      <c r="AM29" s="46"/>
      <c r="AN29" s="46"/>
      <c r="AO29" s="46"/>
      <c r="AP29" s="43"/>
      <c r="AQ29" s="43"/>
      <c r="AR29" s="44"/>
      <c r="BE29" s="32"/>
    </row>
    <row r="30" s="2" customFormat="1" ht="6.96" customHeight="1">
      <c r="A30" s="41"/>
      <c r="B30" s="42"/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  <c r="AI30" s="43"/>
      <c r="AJ30" s="43"/>
      <c r="AK30" s="43"/>
      <c r="AL30" s="43"/>
      <c r="AM30" s="43"/>
      <c r="AN30" s="43"/>
      <c r="AO30" s="43"/>
      <c r="AP30" s="43"/>
      <c r="AQ30" s="43"/>
      <c r="AR30" s="44"/>
      <c r="BE30" s="32"/>
    </row>
    <row r="31" s="2" customFormat="1">
      <c r="A31" s="41"/>
      <c r="B31" s="42"/>
      <c r="C31" s="43"/>
      <c r="D31" s="43"/>
      <c r="E31" s="43"/>
      <c r="F31" s="43"/>
      <c r="G31" s="43"/>
      <c r="H31" s="43"/>
      <c r="I31" s="43"/>
      <c r="J31" s="43"/>
      <c r="K31" s="43"/>
      <c r="L31" s="48" t="s">
        <v>42</v>
      </c>
      <c r="M31" s="48"/>
      <c r="N31" s="48"/>
      <c r="O31" s="48"/>
      <c r="P31" s="48"/>
      <c r="Q31" s="43"/>
      <c r="R31" s="43"/>
      <c r="S31" s="43"/>
      <c r="T31" s="43"/>
      <c r="U31" s="43"/>
      <c r="V31" s="43"/>
      <c r="W31" s="48" t="s">
        <v>43</v>
      </c>
      <c r="X31" s="48"/>
      <c r="Y31" s="48"/>
      <c r="Z31" s="48"/>
      <c r="AA31" s="48"/>
      <c r="AB31" s="48"/>
      <c r="AC31" s="48"/>
      <c r="AD31" s="48"/>
      <c r="AE31" s="48"/>
      <c r="AF31" s="43"/>
      <c r="AG31" s="43"/>
      <c r="AH31" s="43"/>
      <c r="AI31" s="43"/>
      <c r="AJ31" s="43"/>
      <c r="AK31" s="48" t="s">
        <v>44</v>
      </c>
      <c r="AL31" s="48"/>
      <c r="AM31" s="48"/>
      <c r="AN31" s="48"/>
      <c r="AO31" s="48"/>
      <c r="AP31" s="43"/>
      <c r="AQ31" s="43"/>
      <c r="AR31" s="44"/>
      <c r="BE31" s="32"/>
    </row>
    <row r="32" s="3" customFormat="1" ht="14.4" customHeight="1">
      <c r="A32" s="3"/>
      <c r="B32" s="49"/>
      <c r="C32" s="50"/>
      <c r="D32" s="33" t="s">
        <v>45</v>
      </c>
      <c r="E32" s="50"/>
      <c r="F32" s="33" t="s">
        <v>46</v>
      </c>
      <c r="G32" s="50"/>
      <c r="H32" s="50"/>
      <c r="I32" s="50"/>
      <c r="J32" s="50"/>
      <c r="K32" s="50"/>
      <c r="L32" s="51">
        <v>0.20999999999999999</v>
      </c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2">
        <f>ROUND(AZ94 + SUM(CD119:CD123), 2)</f>
        <v>0</v>
      </c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2">
        <f>ROUND(AV94 + SUM(BY119:BY123), 2)</f>
        <v>0</v>
      </c>
      <c r="AL32" s="50"/>
      <c r="AM32" s="50"/>
      <c r="AN32" s="50"/>
      <c r="AO32" s="50"/>
      <c r="AP32" s="50"/>
      <c r="AQ32" s="50"/>
      <c r="AR32" s="53"/>
      <c r="BE32" s="54"/>
    </row>
    <row r="33" s="3" customFormat="1" ht="14.4" customHeight="1">
      <c r="A33" s="3"/>
      <c r="B33" s="49"/>
      <c r="C33" s="50"/>
      <c r="D33" s="50"/>
      <c r="E33" s="50"/>
      <c r="F33" s="33" t="s">
        <v>47</v>
      </c>
      <c r="G33" s="50"/>
      <c r="H33" s="50"/>
      <c r="I33" s="50"/>
      <c r="J33" s="50"/>
      <c r="K33" s="50"/>
      <c r="L33" s="51">
        <v>0.14999999999999999</v>
      </c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2">
        <f>ROUND(BA94 + SUM(CE119:CE123), 2)</f>
        <v>0</v>
      </c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2">
        <f>ROUND(AW94 + SUM(BZ119:BZ123), 2)</f>
        <v>0</v>
      </c>
      <c r="AL33" s="50"/>
      <c r="AM33" s="50"/>
      <c r="AN33" s="50"/>
      <c r="AO33" s="50"/>
      <c r="AP33" s="50"/>
      <c r="AQ33" s="50"/>
      <c r="AR33" s="53"/>
      <c r="BE33" s="54"/>
    </row>
    <row r="34" hidden="1" s="3" customFormat="1" ht="14.4" customHeight="1">
      <c r="A34" s="3"/>
      <c r="B34" s="49"/>
      <c r="C34" s="50"/>
      <c r="D34" s="50"/>
      <c r="E34" s="50"/>
      <c r="F34" s="33" t="s">
        <v>48</v>
      </c>
      <c r="G34" s="50"/>
      <c r="H34" s="50"/>
      <c r="I34" s="50"/>
      <c r="J34" s="50"/>
      <c r="K34" s="50"/>
      <c r="L34" s="51">
        <v>0.20999999999999999</v>
      </c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2">
        <f>ROUND(BB94 + SUM(CF119:CF123), 2)</f>
        <v>0</v>
      </c>
      <c r="X34" s="50"/>
      <c r="Y34" s="50"/>
      <c r="Z34" s="50"/>
      <c r="AA34" s="50"/>
      <c r="AB34" s="50"/>
      <c r="AC34" s="50"/>
      <c r="AD34" s="50"/>
      <c r="AE34" s="50"/>
      <c r="AF34" s="50"/>
      <c r="AG34" s="50"/>
      <c r="AH34" s="50"/>
      <c r="AI34" s="50"/>
      <c r="AJ34" s="50"/>
      <c r="AK34" s="52">
        <v>0</v>
      </c>
      <c r="AL34" s="50"/>
      <c r="AM34" s="50"/>
      <c r="AN34" s="50"/>
      <c r="AO34" s="50"/>
      <c r="AP34" s="50"/>
      <c r="AQ34" s="50"/>
      <c r="AR34" s="53"/>
      <c r="BE34" s="54"/>
    </row>
    <row r="35" hidden="1" s="3" customFormat="1" ht="14.4" customHeight="1">
      <c r="A35" s="3"/>
      <c r="B35" s="49"/>
      <c r="C35" s="50"/>
      <c r="D35" s="50"/>
      <c r="E35" s="50"/>
      <c r="F35" s="33" t="s">
        <v>49</v>
      </c>
      <c r="G35" s="50"/>
      <c r="H35" s="50"/>
      <c r="I35" s="50"/>
      <c r="J35" s="50"/>
      <c r="K35" s="50"/>
      <c r="L35" s="51">
        <v>0.14999999999999999</v>
      </c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2">
        <f>ROUND(BC94 + SUM(CG119:CG123), 2)</f>
        <v>0</v>
      </c>
      <c r="X35" s="50"/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2">
        <v>0</v>
      </c>
      <c r="AL35" s="50"/>
      <c r="AM35" s="50"/>
      <c r="AN35" s="50"/>
      <c r="AO35" s="50"/>
      <c r="AP35" s="50"/>
      <c r="AQ35" s="50"/>
      <c r="AR35" s="53"/>
      <c r="BE35" s="3"/>
    </row>
    <row r="36" hidden="1" s="3" customFormat="1" ht="14.4" customHeight="1">
      <c r="A36" s="3"/>
      <c r="B36" s="49"/>
      <c r="C36" s="50"/>
      <c r="D36" s="50"/>
      <c r="E36" s="50"/>
      <c r="F36" s="33" t="s">
        <v>50</v>
      </c>
      <c r="G36" s="50"/>
      <c r="H36" s="50"/>
      <c r="I36" s="50"/>
      <c r="J36" s="50"/>
      <c r="K36" s="50"/>
      <c r="L36" s="51">
        <v>0</v>
      </c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2">
        <f>ROUND(BD94 + SUM(CH119:CH123), 2)</f>
        <v>0</v>
      </c>
      <c r="X36" s="50"/>
      <c r="Y36" s="50"/>
      <c r="Z36" s="50"/>
      <c r="AA36" s="50"/>
      <c r="AB36" s="50"/>
      <c r="AC36" s="50"/>
      <c r="AD36" s="50"/>
      <c r="AE36" s="50"/>
      <c r="AF36" s="50"/>
      <c r="AG36" s="50"/>
      <c r="AH36" s="50"/>
      <c r="AI36" s="50"/>
      <c r="AJ36" s="50"/>
      <c r="AK36" s="52">
        <v>0</v>
      </c>
      <c r="AL36" s="50"/>
      <c r="AM36" s="50"/>
      <c r="AN36" s="50"/>
      <c r="AO36" s="50"/>
      <c r="AP36" s="50"/>
      <c r="AQ36" s="50"/>
      <c r="AR36" s="53"/>
      <c r="BE36" s="3"/>
    </row>
    <row r="37" s="2" customFormat="1" ht="6.96" customHeight="1">
      <c r="A37" s="41"/>
      <c r="B37" s="42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L37" s="43"/>
      <c r="AM37" s="43"/>
      <c r="AN37" s="43"/>
      <c r="AO37" s="43"/>
      <c r="AP37" s="43"/>
      <c r="AQ37" s="43"/>
      <c r="AR37" s="44"/>
      <c r="BE37" s="41"/>
    </row>
    <row r="38" s="2" customFormat="1" ht="25.92" customHeight="1">
      <c r="A38" s="41"/>
      <c r="B38" s="42"/>
      <c r="C38" s="55"/>
      <c r="D38" s="56" t="s">
        <v>51</v>
      </c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8" t="s">
        <v>52</v>
      </c>
      <c r="U38" s="57"/>
      <c r="V38" s="57"/>
      <c r="W38" s="57"/>
      <c r="X38" s="59" t="s">
        <v>53</v>
      </c>
      <c r="Y38" s="57"/>
      <c r="Z38" s="57"/>
      <c r="AA38" s="57"/>
      <c r="AB38" s="57"/>
      <c r="AC38" s="57"/>
      <c r="AD38" s="57"/>
      <c r="AE38" s="57"/>
      <c r="AF38" s="57"/>
      <c r="AG38" s="57"/>
      <c r="AH38" s="57"/>
      <c r="AI38" s="57"/>
      <c r="AJ38" s="57"/>
      <c r="AK38" s="60">
        <f>SUM(AK29:AK36)</f>
        <v>0</v>
      </c>
      <c r="AL38" s="57"/>
      <c r="AM38" s="57"/>
      <c r="AN38" s="57"/>
      <c r="AO38" s="61"/>
      <c r="AP38" s="55"/>
      <c r="AQ38" s="55"/>
      <c r="AR38" s="44"/>
      <c r="BE38" s="41"/>
    </row>
    <row r="39" s="2" customFormat="1" ht="6.96" customHeight="1">
      <c r="A39" s="41"/>
      <c r="B39" s="42"/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  <c r="AA39" s="43"/>
      <c r="AB39" s="43"/>
      <c r="AC39" s="43"/>
      <c r="AD39" s="43"/>
      <c r="AE39" s="43"/>
      <c r="AF39" s="43"/>
      <c r="AG39" s="43"/>
      <c r="AH39" s="43"/>
      <c r="AI39" s="43"/>
      <c r="AJ39" s="43"/>
      <c r="AK39" s="43"/>
      <c r="AL39" s="43"/>
      <c r="AM39" s="43"/>
      <c r="AN39" s="43"/>
      <c r="AO39" s="43"/>
      <c r="AP39" s="43"/>
      <c r="AQ39" s="43"/>
      <c r="AR39" s="44"/>
      <c r="BE39" s="41"/>
    </row>
    <row r="40" s="2" customFormat="1" ht="14.4" customHeight="1">
      <c r="A40" s="41"/>
      <c r="B40" s="42"/>
      <c r="C40" s="43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  <c r="AF40" s="43"/>
      <c r="AG40" s="43"/>
      <c r="AH40" s="43"/>
      <c r="AI40" s="43"/>
      <c r="AJ40" s="43"/>
      <c r="AK40" s="43"/>
      <c r="AL40" s="43"/>
      <c r="AM40" s="43"/>
      <c r="AN40" s="43"/>
      <c r="AO40" s="43"/>
      <c r="AP40" s="43"/>
      <c r="AQ40" s="43"/>
      <c r="AR40" s="44"/>
      <c r="BE40" s="41"/>
    </row>
    <row r="41" s="1" customFormat="1" ht="14.4" customHeight="1">
      <c r="B41" s="22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1"/>
    </row>
    <row r="42" s="1" customFormat="1" ht="14.4" customHeight="1"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1"/>
    </row>
    <row r="43" s="1" customFormat="1" ht="14.4" customHeight="1">
      <c r="B43" s="22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1"/>
    </row>
    <row r="44" s="1" customFormat="1" ht="14.4" customHeight="1">
      <c r="B44" s="22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1"/>
    </row>
    <row r="45" s="1" customFormat="1" ht="14.4" customHeight="1">
      <c r="B45" s="22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1"/>
    </row>
    <row r="46" s="1" customFormat="1" ht="14.4" customHeight="1">
      <c r="B46" s="22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1"/>
    </row>
    <row r="47" s="1" customFormat="1" ht="14.4" customHeight="1">
      <c r="B47" s="22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1"/>
    </row>
    <row r="48" s="1" customFormat="1" ht="14.4" customHeight="1">
      <c r="B48" s="22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1"/>
    </row>
    <row r="49" s="2" customFormat="1" ht="14.4" customHeight="1">
      <c r="B49" s="62"/>
      <c r="C49" s="63"/>
      <c r="D49" s="64" t="s">
        <v>54</v>
      </c>
      <c r="E49" s="65"/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5"/>
      <c r="U49" s="65"/>
      <c r="V49" s="65"/>
      <c r="W49" s="65"/>
      <c r="X49" s="65"/>
      <c r="Y49" s="65"/>
      <c r="Z49" s="65"/>
      <c r="AA49" s="65"/>
      <c r="AB49" s="65"/>
      <c r="AC49" s="65"/>
      <c r="AD49" s="65"/>
      <c r="AE49" s="65"/>
      <c r="AF49" s="65"/>
      <c r="AG49" s="65"/>
      <c r="AH49" s="64" t="s">
        <v>55</v>
      </c>
      <c r="AI49" s="65"/>
      <c r="AJ49" s="65"/>
      <c r="AK49" s="65"/>
      <c r="AL49" s="65"/>
      <c r="AM49" s="65"/>
      <c r="AN49" s="65"/>
      <c r="AO49" s="65"/>
      <c r="AP49" s="63"/>
      <c r="AQ49" s="63"/>
      <c r="AR49" s="66"/>
    </row>
    <row r="50">
      <c r="B50" s="22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1"/>
    </row>
    <row r="51">
      <c r="B51" s="22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1"/>
    </row>
    <row r="52">
      <c r="B52" s="22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1"/>
    </row>
    <row r="53">
      <c r="B53" s="22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1"/>
    </row>
    <row r="54">
      <c r="B54" s="22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1"/>
    </row>
    <row r="55">
      <c r="B55" s="22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1"/>
    </row>
    <row r="56">
      <c r="B56" s="22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1"/>
    </row>
    <row r="57">
      <c r="B57" s="22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1"/>
    </row>
    <row r="58">
      <c r="B58" s="22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1"/>
    </row>
    <row r="59"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1"/>
    </row>
    <row r="60" s="2" customFormat="1">
      <c r="A60" s="41"/>
      <c r="B60" s="42"/>
      <c r="C60" s="43"/>
      <c r="D60" s="67" t="s">
        <v>56</v>
      </c>
      <c r="E60" s="46"/>
      <c r="F60" s="46"/>
      <c r="G60" s="46"/>
      <c r="H60" s="46"/>
      <c r="I60" s="46"/>
      <c r="J60" s="46"/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46"/>
      <c r="V60" s="67" t="s">
        <v>57</v>
      </c>
      <c r="W60" s="46"/>
      <c r="X60" s="46"/>
      <c r="Y60" s="46"/>
      <c r="Z60" s="46"/>
      <c r="AA60" s="46"/>
      <c r="AB60" s="46"/>
      <c r="AC60" s="46"/>
      <c r="AD60" s="46"/>
      <c r="AE60" s="46"/>
      <c r="AF60" s="46"/>
      <c r="AG60" s="46"/>
      <c r="AH60" s="67" t="s">
        <v>56</v>
      </c>
      <c r="AI60" s="46"/>
      <c r="AJ60" s="46"/>
      <c r="AK60" s="46"/>
      <c r="AL60" s="46"/>
      <c r="AM60" s="67" t="s">
        <v>57</v>
      </c>
      <c r="AN60" s="46"/>
      <c r="AO60" s="46"/>
      <c r="AP60" s="43"/>
      <c r="AQ60" s="43"/>
      <c r="AR60" s="44"/>
      <c r="BE60" s="41"/>
    </row>
    <row r="61"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1"/>
    </row>
    <row r="62">
      <c r="B62" s="22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1"/>
    </row>
    <row r="63">
      <c r="B63" s="22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1"/>
    </row>
    <row r="64" s="2" customFormat="1">
      <c r="A64" s="41"/>
      <c r="B64" s="42"/>
      <c r="C64" s="43"/>
      <c r="D64" s="64" t="s">
        <v>58</v>
      </c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  <c r="S64" s="68"/>
      <c r="T64" s="68"/>
      <c r="U64" s="68"/>
      <c r="V64" s="68"/>
      <c r="W64" s="68"/>
      <c r="X64" s="68"/>
      <c r="Y64" s="68"/>
      <c r="Z64" s="68"/>
      <c r="AA64" s="68"/>
      <c r="AB64" s="68"/>
      <c r="AC64" s="68"/>
      <c r="AD64" s="68"/>
      <c r="AE64" s="68"/>
      <c r="AF64" s="68"/>
      <c r="AG64" s="68"/>
      <c r="AH64" s="64" t="s">
        <v>59</v>
      </c>
      <c r="AI64" s="68"/>
      <c r="AJ64" s="68"/>
      <c r="AK64" s="68"/>
      <c r="AL64" s="68"/>
      <c r="AM64" s="68"/>
      <c r="AN64" s="68"/>
      <c r="AO64" s="68"/>
      <c r="AP64" s="43"/>
      <c r="AQ64" s="43"/>
      <c r="AR64" s="44"/>
      <c r="BE64" s="41"/>
    </row>
    <row r="65">
      <c r="B65" s="22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1"/>
    </row>
    <row r="66">
      <c r="B66" s="22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1"/>
    </row>
    <row r="67">
      <c r="B67" s="22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1"/>
    </row>
    <row r="68">
      <c r="B68" s="22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1"/>
    </row>
    <row r="69">
      <c r="B69" s="22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1"/>
    </row>
    <row r="70">
      <c r="B70" s="22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1"/>
    </row>
    <row r="71">
      <c r="B71" s="22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1"/>
    </row>
    <row r="72">
      <c r="B72" s="22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1"/>
    </row>
    <row r="73">
      <c r="B73" s="22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1"/>
    </row>
    <row r="74">
      <c r="B74" s="22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1"/>
    </row>
    <row r="75" s="2" customFormat="1">
      <c r="A75" s="41"/>
      <c r="B75" s="42"/>
      <c r="C75" s="43"/>
      <c r="D75" s="67" t="s">
        <v>56</v>
      </c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67" t="s">
        <v>57</v>
      </c>
      <c r="W75" s="46"/>
      <c r="X75" s="46"/>
      <c r="Y75" s="46"/>
      <c r="Z75" s="46"/>
      <c r="AA75" s="46"/>
      <c r="AB75" s="46"/>
      <c r="AC75" s="46"/>
      <c r="AD75" s="46"/>
      <c r="AE75" s="46"/>
      <c r="AF75" s="46"/>
      <c r="AG75" s="46"/>
      <c r="AH75" s="67" t="s">
        <v>56</v>
      </c>
      <c r="AI75" s="46"/>
      <c r="AJ75" s="46"/>
      <c r="AK75" s="46"/>
      <c r="AL75" s="46"/>
      <c r="AM75" s="67" t="s">
        <v>57</v>
      </c>
      <c r="AN75" s="46"/>
      <c r="AO75" s="46"/>
      <c r="AP75" s="43"/>
      <c r="AQ75" s="43"/>
      <c r="AR75" s="44"/>
      <c r="BE75" s="41"/>
    </row>
    <row r="76" s="2" customFormat="1">
      <c r="A76" s="41"/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43"/>
      <c r="M76" s="43"/>
      <c r="N76" s="43"/>
      <c r="O76" s="43"/>
      <c r="P76" s="43"/>
      <c r="Q76" s="43"/>
      <c r="R76" s="43"/>
      <c r="S76" s="43"/>
      <c r="T76" s="43"/>
      <c r="U76" s="43"/>
      <c r="V76" s="43"/>
      <c r="W76" s="43"/>
      <c r="X76" s="43"/>
      <c r="Y76" s="43"/>
      <c r="Z76" s="43"/>
      <c r="AA76" s="43"/>
      <c r="AB76" s="43"/>
      <c r="AC76" s="43"/>
      <c r="AD76" s="43"/>
      <c r="AE76" s="43"/>
      <c r="AF76" s="43"/>
      <c r="AG76" s="43"/>
      <c r="AH76" s="43"/>
      <c r="AI76" s="43"/>
      <c r="AJ76" s="43"/>
      <c r="AK76" s="43"/>
      <c r="AL76" s="43"/>
      <c r="AM76" s="43"/>
      <c r="AN76" s="43"/>
      <c r="AO76" s="43"/>
      <c r="AP76" s="43"/>
      <c r="AQ76" s="43"/>
      <c r="AR76" s="44"/>
      <c r="BE76" s="41"/>
    </row>
    <row r="77" s="2" customFormat="1" ht="6.96" customHeight="1">
      <c r="A77" s="41"/>
      <c r="B77" s="69"/>
      <c r="C77" s="70"/>
      <c r="D77" s="70"/>
      <c r="E77" s="70"/>
      <c r="F77" s="70"/>
      <c r="G77" s="70"/>
      <c r="H77" s="70"/>
      <c r="I77" s="70"/>
      <c r="J77" s="70"/>
      <c r="K77" s="70"/>
      <c r="L77" s="70"/>
      <c r="M77" s="70"/>
      <c r="N77" s="70"/>
      <c r="O77" s="70"/>
      <c r="P77" s="70"/>
      <c r="Q77" s="70"/>
      <c r="R77" s="70"/>
      <c r="S77" s="70"/>
      <c r="T77" s="70"/>
      <c r="U77" s="70"/>
      <c r="V77" s="70"/>
      <c r="W77" s="70"/>
      <c r="X77" s="70"/>
      <c r="Y77" s="70"/>
      <c r="Z77" s="70"/>
      <c r="AA77" s="70"/>
      <c r="AB77" s="70"/>
      <c r="AC77" s="70"/>
      <c r="AD77" s="70"/>
      <c r="AE77" s="70"/>
      <c r="AF77" s="70"/>
      <c r="AG77" s="70"/>
      <c r="AH77" s="70"/>
      <c r="AI77" s="70"/>
      <c r="AJ77" s="70"/>
      <c r="AK77" s="70"/>
      <c r="AL77" s="70"/>
      <c r="AM77" s="70"/>
      <c r="AN77" s="70"/>
      <c r="AO77" s="70"/>
      <c r="AP77" s="70"/>
      <c r="AQ77" s="70"/>
      <c r="AR77" s="44"/>
      <c r="BE77" s="41"/>
    </row>
    <row r="81" s="2" customFormat="1" ht="6.96" customHeight="1">
      <c r="A81" s="41"/>
      <c r="B81" s="71"/>
      <c r="C81" s="72"/>
      <c r="D81" s="72"/>
      <c r="E81" s="72"/>
      <c r="F81" s="72"/>
      <c r="G81" s="72"/>
      <c r="H81" s="72"/>
      <c r="I81" s="72"/>
      <c r="J81" s="72"/>
      <c r="K81" s="72"/>
      <c r="L81" s="72"/>
      <c r="M81" s="72"/>
      <c r="N81" s="72"/>
      <c r="O81" s="72"/>
      <c r="P81" s="72"/>
      <c r="Q81" s="72"/>
      <c r="R81" s="72"/>
      <c r="S81" s="72"/>
      <c r="T81" s="72"/>
      <c r="U81" s="72"/>
      <c r="V81" s="72"/>
      <c r="W81" s="72"/>
      <c r="X81" s="72"/>
      <c r="Y81" s="72"/>
      <c r="Z81" s="72"/>
      <c r="AA81" s="72"/>
      <c r="AB81" s="72"/>
      <c r="AC81" s="72"/>
      <c r="AD81" s="72"/>
      <c r="AE81" s="72"/>
      <c r="AF81" s="72"/>
      <c r="AG81" s="72"/>
      <c r="AH81" s="72"/>
      <c r="AI81" s="72"/>
      <c r="AJ81" s="72"/>
      <c r="AK81" s="72"/>
      <c r="AL81" s="72"/>
      <c r="AM81" s="72"/>
      <c r="AN81" s="72"/>
      <c r="AO81" s="72"/>
      <c r="AP81" s="72"/>
      <c r="AQ81" s="72"/>
      <c r="AR81" s="44"/>
      <c r="BE81" s="41"/>
    </row>
    <row r="82" s="2" customFormat="1" ht="24.96" customHeight="1">
      <c r="A82" s="41"/>
      <c r="B82" s="42"/>
      <c r="C82" s="24" t="s">
        <v>60</v>
      </c>
      <c r="D82" s="43"/>
      <c r="E82" s="43"/>
      <c r="F82" s="43"/>
      <c r="G82" s="43"/>
      <c r="H82" s="43"/>
      <c r="I82" s="43"/>
      <c r="J82" s="43"/>
      <c r="K82" s="43"/>
      <c r="L82" s="43"/>
      <c r="M82" s="43"/>
      <c r="N82" s="43"/>
      <c r="O82" s="43"/>
      <c r="P82" s="43"/>
      <c r="Q82" s="43"/>
      <c r="R82" s="43"/>
      <c r="S82" s="43"/>
      <c r="T82" s="43"/>
      <c r="U82" s="43"/>
      <c r="V82" s="43"/>
      <c r="W82" s="43"/>
      <c r="X82" s="43"/>
      <c r="Y82" s="43"/>
      <c r="Z82" s="43"/>
      <c r="AA82" s="43"/>
      <c r="AB82" s="43"/>
      <c r="AC82" s="43"/>
      <c r="AD82" s="43"/>
      <c r="AE82" s="43"/>
      <c r="AF82" s="43"/>
      <c r="AG82" s="43"/>
      <c r="AH82" s="43"/>
      <c r="AI82" s="43"/>
      <c r="AJ82" s="43"/>
      <c r="AK82" s="43"/>
      <c r="AL82" s="43"/>
      <c r="AM82" s="43"/>
      <c r="AN82" s="43"/>
      <c r="AO82" s="43"/>
      <c r="AP82" s="43"/>
      <c r="AQ82" s="43"/>
      <c r="AR82" s="44"/>
      <c r="B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43"/>
      <c r="M83" s="43"/>
      <c r="N83" s="43"/>
      <c r="O83" s="43"/>
      <c r="P83" s="43"/>
      <c r="Q83" s="43"/>
      <c r="R83" s="43"/>
      <c r="S83" s="43"/>
      <c r="T83" s="43"/>
      <c r="U83" s="43"/>
      <c r="V83" s="43"/>
      <c r="W83" s="43"/>
      <c r="X83" s="43"/>
      <c r="Y83" s="43"/>
      <c r="Z83" s="43"/>
      <c r="AA83" s="43"/>
      <c r="AB83" s="43"/>
      <c r="AC83" s="43"/>
      <c r="AD83" s="43"/>
      <c r="AE83" s="43"/>
      <c r="AF83" s="43"/>
      <c r="AG83" s="43"/>
      <c r="AH83" s="43"/>
      <c r="AI83" s="43"/>
      <c r="AJ83" s="43"/>
      <c r="AK83" s="43"/>
      <c r="AL83" s="43"/>
      <c r="AM83" s="43"/>
      <c r="AN83" s="43"/>
      <c r="AO83" s="43"/>
      <c r="AP83" s="43"/>
      <c r="AQ83" s="43"/>
      <c r="AR83" s="44"/>
      <c r="BE83" s="41"/>
    </row>
    <row r="84" s="4" customFormat="1" ht="12" customHeight="1">
      <c r="A84" s="4"/>
      <c r="B84" s="73"/>
      <c r="C84" s="33" t="s">
        <v>13</v>
      </c>
      <c r="D84" s="74"/>
      <c r="E84" s="74"/>
      <c r="F84" s="74"/>
      <c r="G84" s="74"/>
      <c r="H84" s="74"/>
      <c r="I84" s="74"/>
      <c r="J84" s="74"/>
      <c r="K84" s="74"/>
      <c r="L84" s="74" t="str">
        <f>K5</f>
        <v>222/2021/KCakt</v>
      </c>
      <c r="M84" s="74"/>
      <c r="N84" s="74"/>
      <c r="O84" s="74"/>
      <c r="P84" s="74"/>
      <c r="Q84" s="74"/>
      <c r="R84" s="74"/>
      <c r="S84" s="74"/>
      <c r="T84" s="74"/>
      <c r="U84" s="74"/>
      <c r="V84" s="74"/>
      <c r="W84" s="74"/>
      <c r="X84" s="74"/>
      <c r="Y84" s="74"/>
      <c r="Z84" s="74"/>
      <c r="AA84" s="74"/>
      <c r="AB84" s="74"/>
      <c r="AC84" s="74"/>
      <c r="AD84" s="74"/>
      <c r="AE84" s="74"/>
      <c r="AF84" s="74"/>
      <c r="AG84" s="74"/>
      <c r="AH84" s="74"/>
      <c r="AI84" s="74"/>
      <c r="AJ84" s="74"/>
      <c r="AK84" s="74"/>
      <c r="AL84" s="74"/>
      <c r="AM84" s="74"/>
      <c r="AN84" s="74"/>
      <c r="AO84" s="74"/>
      <c r="AP84" s="74"/>
      <c r="AQ84" s="74"/>
      <c r="AR84" s="75"/>
      <c r="BE84" s="4"/>
    </row>
    <row r="85" s="5" customFormat="1" ht="36.96" customHeight="1">
      <c r="A85" s="5"/>
      <c r="B85" s="76"/>
      <c r="C85" s="77" t="s">
        <v>16</v>
      </c>
      <c r="D85" s="78"/>
      <c r="E85" s="78"/>
      <c r="F85" s="78"/>
      <c r="G85" s="78"/>
      <c r="H85" s="78"/>
      <c r="I85" s="78"/>
      <c r="J85" s="78"/>
      <c r="K85" s="78"/>
      <c r="L85" s="79" t="str">
        <f>K6</f>
        <v>Komunitní centrum Jahodnice - rozdělení do etap .I.etapa</v>
      </c>
      <c r="M85" s="78"/>
      <c r="N85" s="78"/>
      <c r="O85" s="78"/>
      <c r="P85" s="78"/>
      <c r="Q85" s="78"/>
      <c r="R85" s="78"/>
      <c r="S85" s="78"/>
      <c r="T85" s="78"/>
      <c r="U85" s="78"/>
      <c r="V85" s="78"/>
      <c r="W85" s="78"/>
      <c r="X85" s="78"/>
      <c r="Y85" s="78"/>
      <c r="Z85" s="78"/>
      <c r="AA85" s="78"/>
      <c r="AB85" s="78"/>
      <c r="AC85" s="78"/>
      <c r="AD85" s="78"/>
      <c r="AE85" s="78"/>
      <c r="AF85" s="78"/>
      <c r="AG85" s="78"/>
      <c r="AH85" s="78"/>
      <c r="AI85" s="78"/>
      <c r="AJ85" s="78"/>
      <c r="AK85" s="78"/>
      <c r="AL85" s="78"/>
      <c r="AM85" s="78"/>
      <c r="AN85" s="78"/>
      <c r="AO85" s="78"/>
      <c r="AP85" s="78"/>
      <c r="AQ85" s="78"/>
      <c r="AR85" s="80"/>
      <c r="BE85" s="5"/>
    </row>
    <row r="86" s="2" customFormat="1" ht="6.96" customHeight="1">
      <c r="A86" s="41"/>
      <c r="B86" s="42"/>
      <c r="C86" s="43"/>
      <c r="D86" s="43"/>
      <c r="E86" s="43"/>
      <c r="F86" s="43"/>
      <c r="G86" s="43"/>
      <c r="H86" s="43"/>
      <c r="I86" s="43"/>
      <c r="J86" s="43"/>
      <c r="K86" s="43"/>
      <c r="L86" s="43"/>
      <c r="M86" s="43"/>
      <c r="N86" s="43"/>
      <c r="O86" s="43"/>
      <c r="P86" s="43"/>
      <c r="Q86" s="43"/>
      <c r="R86" s="43"/>
      <c r="S86" s="43"/>
      <c r="T86" s="43"/>
      <c r="U86" s="43"/>
      <c r="V86" s="43"/>
      <c r="W86" s="43"/>
      <c r="X86" s="43"/>
      <c r="Y86" s="43"/>
      <c r="Z86" s="43"/>
      <c r="AA86" s="43"/>
      <c r="AB86" s="43"/>
      <c r="AC86" s="43"/>
      <c r="AD86" s="43"/>
      <c r="AE86" s="43"/>
      <c r="AF86" s="43"/>
      <c r="AG86" s="43"/>
      <c r="AH86" s="43"/>
      <c r="AI86" s="43"/>
      <c r="AJ86" s="43"/>
      <c r="AK86" s="43"/>
      <c r="AL86" s="43"/>
      <c r="AM86" s="43"/>
      <c r="AN86" s="43"/>
      <c r="AO86" s="43"/>
      <c r="AP86" s="43"/>
      <c r="AQ86" s="43"/>
      <c r="AR86" s="44"/>
      <c r="BE86" s="41"/>
    </row>
    <row r="87" s="2" customFormat="1" ht="12" customHeight="1">
      <c r="A87" s="41"/>
      <c r="B87" s="42"/>
      <c r="C87" s="33" t="s">
        <v>20</v>
      </c>
      <c r="D87" s="43"/>
      <c r="E87" s="43"/>
      <c r="F87" s="43"/>
      <c r="G87" s="43"/>
      <c r="H87" s="43"/>
      <c r="I87" s="43"/>
      <c r="J87" s="43"/>
      <c r="K87" s="43"/>
      <c r="L87" s="81" t="str">
        <f>IF(K8="","",K8)</f>
        <v>Baštýřská 67/2,19800 Praha 14</v>
      </c>
      <c r="M87" s="43"/>
      <c r="N87" s="43"/>
      <c r="O87" s="43"/>
      <c r="P87" s="43"/>
      <c r="Q87" s="43"/>
      <c r="R87" s="43"/>
      <c r="S87" s="43"/>
      <c r="T87" s="43"/>
      <c r="U87" s="43"/>
      <c r="V87" s="43"/>
      <c r="W87" s="43"/>
      <c r="X87" s="43"/>
      <c r="Y87" s="43"/>
      <c r="Z87" s="43"/>
      <c r="AA87" s="43"/>
      <c r="AB87" s="43"/>
      <c r="AC87" s="43"/>
      <c r="AD87" s="43"/>
      <c r="AE87" s="43"/>
      <c r="AF87" s="43"/>
      <c r="AG87" s="43"/>
      <c r="AH87" s="43"/>
      <c r="AI87" s="33" t="s">
        <v>22</v>
      </c>
      <c r="AJ87" s="43"/>
      <c r="AK87" s="43"/>
      <c r="AL87" s="43"/>
      <c r="AM87" s="82" t="str">
        <f>IF(AN8= "","",AN8)</f>
        <v>14. 7. 2021</v>
      </c>
      <c r="AN87" s="82"/>
      <c r="AO87" s="43"/>
      <c r="AP87" s="43"/>
      <c r="AQ87" s="43"/>
      <c r="AR87" s="44"/>
      <c r="BE87" s="41"/>
    </row>
    <row r="88" s="2" customFormat="1" ht="6.96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43"/>
      <c r="M88" s="43"/>
      <c r="N88" s="43"/>
      <c r="O88" s="43"/>
      <c r="P88" s="43"/>
      <c r="Q88" s="43"/>
      <c r="R88" s="43"/>
      <c r="S88" s="43"/>
      <c r="T88" s="43"/>
      <c r="U88" s="43"/>
      <c r="V88" s="43"/>
      <c r="W88" s="43"/>
      <c r="X88" s="43"/>
      <c r="Y88" s="43"/>
      <c r="Z88" s="43"/>
      <c r="AA88" s="43"/>
      <c r="AB88" s="43"/>
      <c r="AC88" s="43"/>
      <c r="AD88" s="43"/>
      <c r="AE88" s="43"/>
      <c r="AF88" s="43"/>
      <c r="AG88" s="43"/>
      <c r="AH88" s="43"/>
      <c r="AI88" s="43"/>
      <c r="AJ88" s="43"/>
      <c r="AK88" s="43"/>
      <c r="AL88" s="43"/>
      <c r="AM88" s="43"/>
      <c r="AN88" s="43"/>
      <c r="AO88" s="43"/>
      <c r="AP88" s="43"/>
      <c r="AQ88" s="43"/>
      <c r="AR88" s="44"/>
      <c r="BE88" s="41"/>
    </row>
    <row r="89" s="2" customFormat="1" ht="15.15" customHeight="1">
      <c r="A89" s="41"/>
      <c r="B89" s="42"/>
      <c r="C89" s="33" t="s">
        <v>24</v>
      </c>
      <c r="D89" s="43"/>
      <c r="E89" s="43"/>
      <c r="F89" s="43"/>
      <c r="G89" s="43"/>
      <c r="H89" s="43"/>
      <c r="I89" s="43"/>
      <c r="J89" s="43"/>
      <c r="K89" s="43"/>
      <c r="L89" s="74" t="str">
        <f>IF(E11= "","",E11)</f>
        <v>Městská část Praha 14,Br.Venclíků 1073,Praha 14</v>
      </c>
      <c r="M89" s="43"/>
      <c r="N89" s="43"/>
      <c r="O89" s="43"/>
      <c r="P89" s="43"/>
      <c r="Q89" s="43"/>
      <c r="R89" s="43"/>
      <c r="S89" s="43"/>
      <c r="T89" s="43"/>
      <c r="U89" s="43"/>
      <c r="V89" s="43"/>
      <c r="W89" s="43"/>
      <c r="X89" s="43"/>
      <c r="Y89" s="43"/>
      <c r="Z89" s="43"/>
      <c r="AA89" s="43"/>
      <c r="AB89" s="43"/>
      <c r="AC89" s="43"/>
      <c r="AD89" s="43"/>
      <c r="AE89" s="43"/>
      <c r="AF89" s="43"/>
      <c r="AG89" s="43"/>
      <c r="AH89" s="43"/>
      <c r="AI89" s="33" t="s">
        <v>31</v>
      </c>
      <c r="AJ89" s="43"/>
      <c r="AK89" s="43"/>
      <c r="AL89" s="43"/>
      <c r="AM89" s="83" t="str">
        <f>IF(E17="","",E17)</f>
        <v>a3atelier s.r.o.,Praha 1</v>
      </c>
      <c r="AN89" s="74"/>
      <c r="AO89" s="74"/>
      <c r="AP89" s="74"/>
      <c r="AQ89" s="43"/>
      <c r="AR89" s="44"/>
      <c r="AS89" s="84" t="s">
        <v>61</v>
      </c>
      <c r="AT89" s="85"/>
      <c r="AU89" s="86"/>
      <c r="AV89" s="86"/>
      <c r="AW89" s="86"/>
      <c r="AX89" s="86"/>
      <c r="AY89" s="86"/>
      <c r="AZ89" s="86"/>
      <c r="BA89" s="86"/>
      <c r="BB89" s="86"/>
      <c r="BC89" s="86"/>
      <c r="BD89" s="87"/>
      <c r="BE89" s="41"/>
    </row>
    <row r="90" s="2" customFormat="1" ht="15.15" customHeight="1">
      <c r="A90" s="41"/>
      <c r="B90" s="42"/>
      <c r="C90" s="33" t="s">
        <v>29</v>
      </c>
      <c r="D90" s="43"/>
      <c r="E90" s="43"/>
      <c r="F90" s="43"/>
      <c r="G90" s="43"/>
      <c r="H90" s="43"/>
      <c r="I90" s="43"/>
      <c r="J90" s="43"/>
      <c r="K90" s="43"/>
      <c r="L90" s="74" t="str">
        <f>IF(E14= "Vyplň údaj","",E14)</f>
        <v/>
      </c>
      <c r="M90" s="43"/>
      <c r="N90" s="43"/>
      <c r="O90" s="43"/>
      <c r="P90" s="43"/>
      <c r="Q90" s="43"/>
      <c r="R90" s="43"/>
      <c r="S90" s="43"/>
      <c r="T90" s="43"/>
      <c r="U90" s="43"/>
      <c r="V90" s="43"/>
      <c r="W90" s="43"/>
      <c r="X90" s="43"/>
      <c r="Y90" s="43"/>
      <c r="Z90" s="43"/>
      <c r="AA90" s="43"/>
      <c r="AB90" s="43"/>
      <c r="AC90" s="43"/>
      <c r="AD90" s="43"/>
      <c r="AE90" s="43"/>
      <c r="AF90" s="43"/>
      <c r="AG90" s="43"/>
      <c r="AH90" s="43"/>
      <c r="AI90" s="33" t="s">
        <v>35</v>
      </c>
      <c r="AJ90" s="43"/>
      <c r="AK90" s="43"/>
      <c r="AL90" s="43"/>
      <c r="AM90" s="83" t="str">
        <f>IF(E20="","",E20)</f>
        <v>Ing.Myšík Petr</v>
      </c>
      <c r="AN90" s="74"/>
      <c r="AO90" s="74"/>
      <c r="AP90" s="74"/>
      <c r="AQ90" s="43"/>
      <c r="AR90" s="44"/>
      <c r="AS90" s="88"/>
      <c r="AT90" s="89"/>
      <c r="AU90" s="90"/>
      <c r="AV90" s="90"/>
      <c r="AW90" s="90"/>
      <c r="AX90" s="90"/>
      <c r="AY90" s="90"/>
      <c r="AZ90" s="90"/>
      <c r="BA90" s="90"/>
      <c r="BB90" s="90"/>
      <c r="BC90" s="90"/>
      <c r="BD90" s="91"/>
      <c r="BE90" s="41"/>
    </row>
    <row r="91" s="2" customFormat="1" ht="10.8" customHeight="1">
      <c r="A91" s="41"/>
      <c r="B91" s="42"/>
      <c r="C91" s="43"/>
      <c r="D91" s="43"/>
      <c r="E91" s="43"/>
      <c r="F91" s="43"/>
      <c r="G91" s="43"/>
      <c r="H91" s="43"/>
      <c r="I91" s="43"/>
      <c r="J91" s="43"/>
      <c r="K91" s="43"/>
      <c r="L91" s="43"/>
      <c r="M91" s="43"/>
      <c r="N91" s="43"/>
      <c r="O91" s="43"/>
      <c r="P91" s="43"/>
      <c r="Q91" s="43"/>
      <c r="R91" s="43"/>
      <c r="S91" s="43"/>
      <c r="T91" s="43"/>
      <c r="U91" s="43"/>
      <c r="V91" s="43"/>
      <c r="W91" s="43"/>
      <c r="X91" s="43"/>
      <c r="Y91" s="43"/>
      <c r="Z91" s="43"/>
      <c r="AA91" s="43"/>
      <c r="AB91" s="43"/>
      <c r="AC91" s="43"/>
      <c r="AD91" s="43"/>
      <c r="AE91" s="43"/>
      <c r="AF91" s="43"/>
      <c r="AG91" s="43"/>
      <c r="AH91" s="43"/>
      <c r="AI91" s="43"/>
      <c r="AJ91" s="43"/>
      <c r="AK91" s="43"/>
      <c r="AL91" s="43"/>
      <c r="AM91" s="43"/>
      <c r="AN91" s="43"/>
      <c r="AO91" s="43"/>
      <c r="AP91" s="43"/>
      <c r="AQ91" s="43"/>
      <c r="AR91" s="44"/>
      <c r="AS91" s="92"/>
      <c r="AT91" s="93"/>
      <c r="AU91" s="94"/>
      <c r="AV91" s="94"/>
      <c r="AW91" s="94"/>
      <c r="AX91" s="94"/>
      <c r="AY91" s="94"/>
      <c r="AZ91" s="94"/>
      <c r="BA91" s="94"/>
      <c r="BB91" s="94"/>
      <c r="BC91" s="94"/>
      <c r="BD91" s="95"/>
      <c r="BE91" s="41"/>
    </row>
    <row r="92" s="2" customFormat="1" ht="29.28" customHeight="1">
      <c r="A92" s="41"/>
      <c r="B92" s="42"/>
      <c r="C92" s="96" t="s">
        <v>62</v>
      </c>
      <c r="D92" s="97"/>
      <c r="E92" s="97"/>
      <c r="F92" s="97"/>
      <c r="G92" s="97"/>
      <c r="H92" s="98"/>
      <c r="I92" s="99" t="s">
        <v>63</v>
      </c>
      <c r="J92" s="97"/>
      <c r="K92" s="97"/>
      <c r="L92" s="97"/>
      <c r="M92" s="97"/>
      <c r="N92" s="97"/>
      <c r="O92" s="97"/>
      <c r="P92" s="97"/>
      <c r="Q92" s="97"/>
      <c r="R92" s="97"/>
      <c r="S92" s="97"/>
      <c r="T92" s="97"/>
      <c r="U92" s="97"/>
      <c r="V92" s="97"/>
      <c r="W92" s="97"/>
      <c r="X92" s="97"/>
      <c r="Y92" s="97"/>
      <c r="Z92" s="97"/>
      <c r="AA92" s="97"/>
      <c r="AB92" s="97"/>
      <c r="AC92" s="97"/>
      <c r="AD92" s="97"/>
      <c r="AE92" s="97"/>
      <c r="AF92" s="97"/>
      <c r="AG92" s="100" t="s">
        <v>64</v>
      </c>
      <c r="AH92" s="97"/>
      <c r="AI92" s="97"/>
      <c r="AJ92" s="97"/>
      <c r="AK92" s="97"/>
      <c r="AL92" s="97"/>
      <c r="AM92" s="97"/>
      <c r="AN92" s="99" t="s">
        <v>65</v>
      </c>
      <c r="AO92" s="97"/>
      <c r="AP92" s="101"/>
      <c r="AQ92" s="102" t="s">
        <v>66</v>
      </c>
      <c r="AR92" s="44"/>
      <c r="AS92" s="103" t="s">
        <v>67</v>
      </c>
      <c r="AT92" s="104" t="s">
        <v>68</v>
      </c>
      <c r="AU92" s="104" t="s">
        <v>69</v>
      </c>
      <c r="AV92" s="104" t="s">
        <v>70</v>
      </c>
      <c r="AW92" s="104" t="s">
        <v>71</v>
      </c>
      <c r="AX92" s="104" t="s">
        <v>72</v>
      </c>
      <c r="AY92" s="104" t="s">
        <v>73</v>
      </c>
      <c r="AZ92" s="104" t="s">
        <v>74</v>
      </c>
      <c r="BA92" s="104" t="s">
        <v>75</v>
      </c>
      <c r="BB92" s="104" t="s">
        <v>76</v>
      </c>
      <c r="BC92" s="104" t="s">
        <v>77</v>
      </c>
      <c r="BD92" s="105" t="s">
        <v>78</v>
      </c>
      <c r="BE92" s="41"/>
    </row>
    <row r="93" s="2" customFormat="1" ht="10.8" customHeight="1">
      <c r="A93" s="41"/>
      <c r="B93" s="42"/>
      <c r="C93" s="43"/>
      <c r="D93" s="43"/>
      <c r="E93" s="43"/>
      <c r="F93" s="43"/>
      <c r="G93" s="43"/>
      <c r="H93" s="43"/>
      <c r="I93" s="43"/>
      <c r="J93" s="43"/>
      <c r="K93" s="43"/>
      <c r="L93" s="43"/>
      <c r="M93" s="43"/>
      <c r="N93" s="43"/>
      <c r="O93" s="43"/>
      <c r="P93" s="43"/>
      <c r="Q93" s="43"/>
      <c r="R93" s="43"/>
      <c r="S93" s="43"/>
      <c r="T93" s="43"/>
      <c r="U93" s="43"/>
      <c r="V93" s="43"/>
      <c r="W93" s="43"/>
      <c r="X93" s="43"/>
      <c r="Y93" s="43"/>
      <c r="Z93" s="43"/>
      <c r="AA93" s="43"/>
      <c r="AB93" s="43"/>
      <c r="AC93" s="43"/>
      <c r="AD93" s="43"/>
      <c r="AE93" s="43"/>
      <c r="AF93" s="43"/>
      <c r="AG93" s="43"/>
      <c r="AH93" s="43"/>
      <c r="AI93" s="43"/>
      <c r="AJ93" s="43"/>
      <c r="AK93" s="43"/>
      <c r="AL93" s="43"/>
      <c r="AM93" s="43"/>
      <c r="AN93" s="43"/>
      <c r="AO93" s="43"/>
      <c r="AP93" s="43"/>
      <c r="AQ93" s="43"/>
      <c r="AR93" s="44"/>
      <c r="AS93" s="106"/>
      <c r="AT93" s="107"/>
      <c r="AU93" s="107"/>
      <c r="AV93" s="107"/>
      <c r="AW93" s="107"/>
      <c r="AX93" s="107"/>
      <c r="AY93" s="107"/>
      <c r="AZ93" s="107"/>
      <c r="BA93" s="107"/>
      <c r="BB93" s="107"/>
      <c r="BC93" s="107"/>
      <c r="BD93" s="108"/>
      <c r="BE93" s="41"/>
    </row>
    <row r="94" s="6" customFormat="1" ht="32.4" customHeight="1">
      <c r="A94" s="6"/>
      <c r="B94" s="109"/>
      <c r="C94" s="110" t="s">
        <v>79</v>
      </c>
      <c r="D94" s="111"/>
      <c r="E94" s="111"/>
      <c r="F94" s="111"/>
      <c r="G94" s="111"/>
      <c r="H94" s="111"/>
      <c r="I94" s="111"/>
      <c r="J94" s="111"/>
      <c r="K94" s="111"/>
      <c r="L94" s="111"/>
      <c r="M94" s="111"/>
      <c r="N94" s="111"/>
      <c r="O94" s="111"/>
      <c r="P94" s="111"/>
      <c r="Q94" s="111"/>
      <c r="R94" s="111"/>
      <c r="S94" s="111"/>
      <c r="T94" s="111"/>
      <c r="U94" s="111"/>
      <c r="V94" s="111"/>
      <c r="W94" s="111"/>
      <c r="X94" s="111"/>
      <c r="Y94" s="111"/>
      <c r="Z94" s="111"/>
      <c r="AA94" s="111"/>
      <c r="AB94" s="111"/>
      <c r="AC94" s="111"/>
      <c r="AD94" s="111"/>
      <c r="AE94" s="111"/>
      <c r="AF94" s="111"/>
      <c r="AG94" s="112">
        <f>ROUND(AG95,2)</f>
        <v>0</v>
      </c>
      <c r="AH94" s="112"/>
      <c r="AI94" s="112"/>
      <c r="AJ94" s="112"/>
      <c r="AK94" s="112"/>
      <c r="AL94" s="112"/>
      <c r="AM94" s="112"/>
      <c r="AN94" s="113">
        <f>SUM(AG94,AT94)</f>
        <v>0</v>
      </c>
      <c r="AO94" s="113"/>
      <c r="AP94" s="113"/>
      <c r="AQ94" s="114" t="s">
        <v>1</v>
      </c>
      <c r="AR94" s="115"/>
      <c r="AS94" s="116">
        <f>ROUND(AS95,2)</f>
        <v>0</v>
      </c>
      <c r="AT94" s="117">
        <f>ROUND(SUM(AV94:AW94),2)</f>
        <v>0</v>
      </c>
      <c r="AU94" s="118">
        <f>ROUND(AU95,5)</f>
        <v>0</v>
      </c>
      <c r="AV94" s="117">
        <f>ROUND(AZ94*L32,2)</f>
        <v>0</v>
      </c>
      <c r="AW94" s="117">
        <f>ROUND(BA94*L33,2)</f>
        <v>0</v>
      </c>
      <c r="AX94" s="117">
        <f>ROUND(BB94*L32,2)</f>
        <v>0</v>
      </c>
      <c r="AY94" s="117">
        <f>ROUND(BC94*L33,2)</f>
        <v>0</v>
      </c>
      <c r="AZ94" s="117">
        <f>ROUND(AZ95,2)</f>
        <v>0</v>
      </c>
      <c r="BA94" s="117">
        <f>ROUND(BA95,2)</f>
        <v>0</v>
      </c>
      <c r="BB94" s="117">
        <f>ROUND(BB95,2)</f>
        <v>0</v>
      </c>
      <c r="BC94" s="117">
        <f>ROUND(BC95,2)</f>
        <v>0</v>
      </c>
      <c r="BD94" s="119">
        <f>ROUND(BD95,2)</f>
        <v>0</v>
      </c>
      <c r="BE94" s="6"/>
      <c r="BS94" s="120" t="s">
        <v>80</v>
      </c>
      <c r="BT94" s="120" t="s">
        <v>81</v>
      </c>
      <c r="BU94" s="121" t="s">
        <v>82</v>
      </c>
      <c r="BV94" s="120" t="s">
        <v>83</v>
      </c>
      <c r="BW94" s="120" t="s">
        <v>5</v>
      </c>
      <c r="BX94" s="120" t="s">
        <v>84</v>
      </c>
      <c r="CL94" s="120" t="s">
        <v>1</v>
      </c>
    </row>
    <row r="95" s="7" customFormat="1" ht="24.75" customHeight="1">
      <c r="A95" s="7"/>
      <c r="B95" s="122"/>
      <c r="C95" s="123"/>
      <c r="D95" s="124" t="s">
        <v>14</v>
      </c>
      <c r="E95" s="124"/>
      <c r="F95" s="124"/>
      <c r="G95" s="124"/>
      <c r="H95" s="124"/>
      <c r="I95" s="125"/>
      <c r="J95" s="124" t="s">
        <v>85</v>
      </c>
      <c r="K95" s="124"/>
      <c r="L95" s="124"/>
      <c r="M95" s="124"/>
      <c r="N95" s="124"/>
      <c r="O95" s="124"/>
      <c r="P95" s="124"/>
      <c r="Q95" s="124"/>
      <c r="R95" s="124"/>
      <c r="S95" s="124"/>
      <c r="T95" s="124"/>
      <c r="U95" s="124"/>
      <c r="V95" s="124"/>
      <c r="W95" s="124"/>
      <c r="X95" s="124"/>
      <c r="Y95" s="124"/>
      <c r="Z95" s="124"/>
      <c r="AA95" s="124"/>
      <c r="AB95" s="124"/>
      <c r="AC95" s="124"/>
      <c r="AD95" s="124"/>
      <c r="AE95" s="124"/>
      <c r="AF95" s="124"/>
      <c r="AG95" s="126">
        <f>ROUND(AG96,2)</f>
        <v>0</v>
      </c>
      <c r="AH95" s="125"/>
      <c r="AI95" s="125"/>
      <c r="AJ95" s="125"/>
      <c r="AK95" s="125"/>
      <c r="AL95" s="125"/>
      <c r="AM95" s="125"/>
      <c r="AN95" s="127">
        <f>SUM(AG95,AT95)</f>
        <v>0</v>
      </c>
      <c r="AO95" s="125"/>
      <c r="AP95" s="125"/>
      <c r="AQ95" s="128" t="s">
        <v>86</v>
      </c>
      <c r="AR95" s="129"/>
      <c r="AS95" s="130">
        <f>ROUND(AS96,2)</f>
        <v>0</v>
      </c>
      <c r="AT95" s="131">
        <f>ROUND(SUM(AV95:AW95),2)</f>
        <v>0</v>
      </c>
      <c r="AU95" s="132">
        <f>ROUND(AU96,5)</f>
        <v>0</v>
      </c>
      <c r="AV95" s="131">
        <f>ROUND(AZ95*L32,2)</f>
        <v>0</v>
      </c>
      <c r="AW95" s="131">
        <f>ROUND(BA95*L33,2)</f>
        <v>0</v>
      </c>
      <c r="AX95" s="131">
        <f>ROUND(BB95*L32,2)</f>
        <v>0</v>
      </c>
      <c r="AY95" s="131">
        <f>ROUND(BC95*L33,2)</f>
        <v>0</v>
      </c>
      <c r="AZ95" s="131">
        <f>ROUND(AZ96,2)</f>
        <v>0</v>
      </c>
      <c r="BA95" s="131">
        <f>ROUND(BA96,2)</f>
        <v>0</v>
      </c>
      <c r="BB95" s="131">
        <f>ROUND(BB96,2)</f>
        <v>0</v>
      </c>
      <c r="BC95" s="131">
        <f>ROUND(BC96,2)</f>
        <v>0</v>
      </c>
      <c r="BD95" s="133">
        <f>ROUND(BD96,2)</f>
        <v>0</v>
      </c>
      <c r="BE95" s="7"/>
      <c r="BS95" s="134" t="s">
        <v>80</v>
      </c>
      <c r="BT95" s="134" t="s">
        <v>87</v>
      </c>
      <c r="BU95" s="134" t="s">
        <v>82</v>
      </c>
      <c r="BV95" s="134" t="s">
        <v>83</v>
      </c>
      <c r="BW95" s="134" t="s">
        <v>88</v>
      </c>
      <c r="BX95" s="134" t="s">
        <v>5</v>
      </c>
      <c r="CL95" s="134" t="s">
        <v>1</v>
      </c>
      <c r="CM95" s="134" t="s">
        <v>89</v>
      </c>
    </row>
    <row r="96" s="4" customFormat="1" ht="23.25" customHeight="1">
      <c r="A96" s="4"/>
      <c r="B96" s="73"/>
      <c r="C96" s="135"/>
      <c r="D96" s="135"/>
      <c r="E96" s="136" t="s">
        <v>90</v>
      </c>
      <c r="F96" s="136"/>
      <c r="G96" s="136"/>
      <c r="H96" s="136"/>
      <c r="I96" s="136"/>
      <c r="J96" s="135"/>
      <c r="K96" s="136" t="s">
        <v>91</v>
      </c>
      <c r="L96" s="136"/>
      <c r="M96" s="136"/>
      <c r="N96" s="136"/>
      <c r="O96" s="136"/>
      <c r="P96" s="136"/>
      <c r="Q96" s="136"/>
      <c r="R96" s="136"/>
      <c r="S96" s="136"/>
      <c r="T96" s="136"/>
      <c r="U96" s="136"/>
      <c r="V96" s="136"/>
      <c r="W96" s="136"/>
      <c r="X96" s="136"/>
      <c r="Y96" s="136"/>
      <c r="Z96" s="136"/>
      <c r="AA96" s="136"/>
      <c r="AB96" s="136"/>
      <c r="AC96" s="136"/>
      <c r="AD96" s="136"/>
      <c r="AE96" s="136"/>
      <c r="AF96" s="136"/>
      <c r="AG96" s="137">
        <f>ROUND(AG97+AG112,2)</f>
        <v>0</v>
      </c>
      <c r="AH96" s="135"/>
      <c r="AI96" s="135"/>
      <c r="AJ96" s="135"/>
      <c r="AK96" s="135"/>
      <c r="AL96" s="135"/>
      <c r="AM96" s="135"/>
      <c r="AN96" s="138">
        <f>SUM(AG96,AT96)</f>
        <v>0</v>
      </c>
      <c r="AO96" s="135"/>
      <c r="AP96" s="135"/>
      <c r="AQ96" s="139" t="s">
        <v>92</v>
      </c>
      <c r="AR96" s="75"/>
      <c r="AS96" s="140">
        <f>ROUND(AS97+AS112,2)</f>
        <v>0</v>
      </c>
      <c r="AT96" s="141">
        <f>ROUND(SUM(AV96:AW96),2)</f>
        <v>0</v>
      </c>
      <c r="AU96" s="142">
        <f>ROUND(AU97+AU112,5)</f>
        <v>0</v>
      </c>
      <c r="AV96" s="141">
        <f>ROUND(AZ96*L32,2)</f>
        <v>0</v>
      </c>
      <c r="AW96" s="141">
        <f>ROUND(BA96*L33,2)</f>
        <v>0</v>
      </c>
      <c r="AX96" s="141">
        <f>ROUND(BB96*L32,2)</f>
        <v>0</v>
      </c>
      <c r="AY96" s="141">
        <f>ROUND(BC96*L33,2)</f>
        <v>0</v>
      </c>
      <c r="AZ96" s="141">
        <f>ROUND(AZ97+AZ112,2)</f>
        <v>0</v>
      </c>
      <c r="BA96" s="141">
        <f>ROUND(BA97+BA112,2)</f>
        <v>0</v>
      </c>
      <c r="BB96" s="141">
        <f>ROUND(BB97+BB112,2)</f>
        <v>0</v>
      </c>
      <c r="BC96" s="141">
        <f>ROUND(BC97+BC112,2)</f>
        <v>0</v>
      </c>
      <c r="BD96" s="143">
        <f>ROUND(BD97+BD112,2)</f>
        <v>0</v>
      </c>
      <c r="BE96" s="4"/>
      <c r="BS96" s="144" t="s">
        <v>80</v>
      </c>
      <c r="BT96" s="144" t="s">
        <v>89</v>
      </c>
      <c r="BU96" s="144" t="s">
        <v>82</v>
      </c>
      <c r="BV96" s="144" t="s">
        <v>83</v>
      </c>
      <c r="BW96" s="144" t="s">
        <v>93</v>
      </c>
      <c r="BX96" s="144" t="s">
        <v>88</v>
      </c>
      <c r="CL96" s="144" t="s">
        <v>1</v>
      </c>
    </row>
    <row r="97" s="4" customFormat="1" ht="23.25" customHeight="1">
      <c r="A97" s="4"/>
      <c r="B97" s="73"/>
      <c r="C97" s="135"/>
      <c r="D97" s="135"/>
      <c r="E97" s="135"/>
      <c r="F97" s="136" t="s">
        <v>94</v>
      </c>
      <c r="G97" s="136"/>
      <c r="H97" s="136"/>
      <c r="I97" s="136"/>
      <c r="J97" s="136"/>
      <c r="K97" s="135"/>
      <c r="L97" s="136" t="s">
        <v>95</v>
      </c>
      <c r="M97" s="136"/>
      <c r="N97" s="136"/>
      <c r="O97" s="136"/>
      <c r="P97" s="136"/>
      <c r="Q97" s="136"/>
      <c r="R97" s="136"/>
      <c r="S97" s="136"/>
      <c r="T97" s="136"/>
      <c r="U97" s="136"/>
      <c r="V97" s="136"/>
      <c r="W97" s="136"/>
      <c r="X97" s="136"/>
      <c r="Y97" s="136"/>
      <c r="Z97" s="136"/>
      <c r="AA97" s="136"/>
      <c r="AB97" s="136"/>
      <c r="AC97" s="136"/>
      <c r="AD97" s="136"/>
      <c r="AE97" s="136"/>
      <c r="AF97" s="136"/>
      <c r="AG97" s="137">
        <f>ROUND(AG98+AG110,2)</f>
        <v>0</v>
      </c>
      <c r="AH97" s="135"/>
      <c r="AI97" s="135"/>
      <c r="AJ97" s="135"/>
      <c r="AK97" s="135"/>
      <c r="AL97" s="135"/>
      <c r="AM97" s="135"/>
      <c r="AN97" s="138">
        <f>SUM(AG97,AT97)</f>
        <v>0</v>
      </c>
      <c r="AO97" s="135"/>
      <c r="AP97" s="135"/>
      <c r="AQ97" s="139" t="s">
        <v>92</v>
      </c>
      <c r="AR97" s="75"/>
      <c r="AS97" s="140">
        <f>ROUND(AS98+AS110,2)</f>
        <v>0</v>
      </c>
      <c r="AT97" s="141">
        <f>ROUND(SUM(AV97:AW97),2)</f>
        <v>0</v>
      </c>
      <c r="AU97" s="142">
        <f>ROUND(AU98+AU110,5)</f>
        <v>0</v>
      </c>
      <c r="AV97" s="141">
        <f>ROUND(AZ97*L32,2)</f>
        <v>0</v>
      </c>
      <c r="AW97" s="141">
        <f>ROUND(BA97*L33,2)</f>
        <v>0</v>
      </c>
      <c r="AX97" s="141">
        <f>ROUND(BB97*L32,2)</f>
        <v>0</v>
      </c>
      <c r="AY97" s="141">
        <f>ROUND(BC97*L33,2)</f>
        <v>0</v>
      </c>
      <c r="AZ97" s="141">
        <f>ROUND(AZ98+AZ110,2)</f>
        <v>0</v>
      </c>
      <c r="BA97" s="141">
        <f>ROUND(BA98+BA110,2)</f>
        <v>0</v>
      </c>
      <c r="BB97" s="141">
        <f>ROUND(BB98+BB110,2)</f>
        <v>0</v>
      </c>
      <c r="BC97" s="141">
        <f>ROUND(BC98+BC110,2)</f>
        <v>0</v>
      </c>
      <c r="BD97" s="143">
        <f>ROUND(BD98+BD110,2)</f>
        <v>0</v>
      </c>
      <c r="BE97" s="4"/>
      <c r="BS97" s="144" t="s">
        <v>80</v>
      </c>
      <c r="BT97" s="144" t="s">
        <v>96</v>
      </c>
      <c r="BU97" s="144" t="s">
        <v>82</v>
      </c>
      <c r="BV97" s="144" t="s">
        <v>83</v>
      </c>
      <c r="BW97" s="144" t="s">
        <v>97</v>
      </c>
      <c r="BX97" s="144" t="s">
        <v>93</v>
      </c>
      <c r="CL97" s="144" t="s">
        <v>1</v>
      </c>
    </row>
    <row r="98" s="4" customFormat="1" ht="23.25" customHeight="1">
      <c r="A98" s="4"/>
      <c r="B98" s="73"/>
      <c r="C98" s="135"/>
      <c r="D98" s="135"/>
      <c r="E98" s="135"/>
      <c r="F98" s="135"/>
      <c r="G98" s="136" t="s">
        <v>98</v>
      </c>
      <c r="H98" s="136"/>
      <c r="I98" s="136"/>
      <c r="J98" s="136"/>
      <c r="K98" s="136"/>
      <c r="L98" s="135"/>
      <c r="M98" s="136" t="s">
        <v>99</v>
      </c>
      <c r="N98" s="136"/>
      <c r="O98" s="136"/>
      <c r="P98" s="136"/>
      <c r="Q98" s="136"/>
      <c r="R98" s="136"/>
      <c r="S98" s="136"/>
      <c r="T98" s="136"/>
      <c r="U98" s="136"/>
      <c r="V98" s="136"/>
      <c r="W98" s="136"/>
      <c r="X98" s="136"/>
      <c r="Y98" s="136"/>
      <c r="Z98" s="136"/>
      <c r="AA98" s="136"/>
      <c r="AB98" s="136"/>
      <c r="AC98" s="136"/>
      <c r="AD98" s="136"/>
      <c r="AE98" s="136"/>
      <c r="AF98" s="136"/>
      <c r="AG98" s="137">
        <f>ROUND(SUM(AG99:AG109),2)</f>
        <v>0</v>
      </c>
      <c r="AH98" s="135"/>
      <c r="AI98" s="135"/>
      <c r="AJ98" s="135"/>
      <c r="AK98" s="135"/>
      <c r="AL98" s="135"/>
      <c r="AM98" s="135"/>
      <c r="AN98" s="138">
        <f>SUM(AG98,AT98)</f>
        <v>0</v>
      </c>
      <c r="AO98" s="135"/>
      <c r="AP98" s="135"/>
      <c r="AQ98" s="139" t="s">
        <v>92</v>
      </c>
      <c r="AR98" s="75"/>
      <c r="AS98" s="140">
        <f>ROUND(SUM(AS99:AS109),2)</f>
        <v>0</v>
      </c>
      <c r="AT98" s="141">
        <f>ROUND(SUM(AV98:AW98),2)</f>
        <v>0</v>
      </c>
      <c r="AU98" s="142">
        <f>ROUND(SUM(AU99:AU109),5)</f>
        <v>0</v>
      </c>
      <c r="AV98" s="141">
        <f>ROUND(AZ98*L32,2)</f>
        <v>0</v>
      </c>
      <c r="AW98" s="141">
        <f>ROUND(BA98*L33,2)</f>
        <v>0</v>
      </c>
      <c r="AX98" s="141">
        <f>ROUND(BB98*L32,2)</f>
        <v>0</v>
      </c>
      <c r="AY98" s="141">
        <f>ROUND(BC98*L33,2)</f>
        <v>0</v>
      </c>
      <c r="AZ98" s="141">
        <f>ROUND(SUM(AZ99:AZ109),2)</f>
        <v>0</v>
      </c>
      <c r="BA98" s="141">
        <f>ROUND(SUM(BA99:BA109),2)</f>
        <v>0</v>
      </c>
      <c r="BB98" s="141">
        <f>ROUND(SUM(BB99:BB109),2)</f>
        <v>0</v>
      </c>
      <c r="BC98" s="141">
        <f>ROUND(SUM(BC99:BC109),2)</f>
        <v>0</v>
      </c>
      <c r="BD98" s="143">
        <f>ROUND(SUM(BD99:BD109),2)</f>
        <v>0</v>
      </c>
      <c r="BE98" s="4"/>
      <c r="BS98" s="144" t="s">
        <v>80</v>
      </c>
      <c r="BT98" s="144" t="s">
        <v>100</v>
      </c>
      <c r="BU98" s="144" t="s">
        <v>82</v>
      </c>
      <c r="BV98" s="144" t="s">
        <v>83</v>
      </c>
      <c r="BW98" s="144" t="s">
        <v>101</v>
      </c>
      <c r="BX98" s="144" t="s">
        <v>97</v>
      </c>
      <c r="CL98" s="144" t="s">
        <v>1</v>
      </c>
    </row>
    <row r="99" s="4" customFormat="1" ht="23.25" customHeight="1">
      <c r="A99" s="145" t="s">
        <v>102</v>
      </c>
      <c r="B99" s="73"/>
      <c r="C99" s="135"/>
      <c r="D99" s="135"/>
      <c r="E99" s="135"/>
      <c r="F99" s="135"/>
      <c r="G99" s="135"/>
      <c r="H99" s="136" t="s">
        <v>103</v>
      </c>
      <c r="I99" s="136"/>
      <c r="J99" s="136"/>
      <c r="K99" s="136"/>
      <c r="L99" s="136"/>
      <c r="M99" s="135"/>
      <c r="N99" s="136" t="s">
        <v>104</v>
      </c>
      <c r="O99" s="136"/>
      <c r="P99" s="136"/>
      <c r="Q99" s="136"/>
      <c r="R99" s="136"/>
      <c r="S99" s="136"/>
      <c r="T99" s="136"/>
      <c r="U99" s="136"/>
      <c r="V99" s="136"/>
      <c r="W99" s="136"/>
      <c r="X99" s="136"/>
      <c r="Y99" s="136"/>
      <c r="Z99" s="136"/>
      <c r="AA99" s="136"/>
      <c r="AB99" s="136"/>
      <c r="AC99" s="136"/>
      <c r="AD99" s="136"/>
      <c r="AE99" s="136"/>
      <c r="AF99" s="136"/>
      <c r="AG99" s="138">
        <f>'222-2021-KCvrn - VRN'!J36</f>
        <v>0</v>
      </c>
      <c r="AH99" s="135"/>
      <c r="AI99" s="135"/>
      <c r="AJ99" s="135"/>
      <c r="AK99" s="135"/>
      <c r="AL99" s="135"/>
      <c r="AM99" s="135"/>
      <c r="AN99" s="138">
        <f>SUM(AG99,AT99)</f>
        <v>0</v>
      </c>
      <c r="AO99" s="135"/>
      <c r="AP99" s="135"/>
      <c r="AQ99" s="139" t="s">
        <v>92</v>
      </c>
      <c r="AR99" s="75"/>
      <c r="AS99" s="140">
        <v>0</v>
      </c>
      <c r="AT99" s="141">
        <f>ROUND(SUM(AV99:AW99),2)</f>
        <v>0</v>
      </c>
      <c r="AU99" s="142">
        <f>'222-2021-KCvrn - VRN'!P139</f>
        <v>0</v>
      </c>
      <c r="AV99" s="141">
        <f>'222-2021-KCvrn - VRN'!J39</f>
        <v>0</v>
      </c>
      <c r="AW99" s="141">
        <f>'222-2021-KCvrn - VRN'!J40</f>
        <v>0</v>
      </c>
      <c r="AX99" s="141">
        <f>'222-2021-KCvrn - VRN'!J41</f>
        <v>0</v>
      </c>
      <c r="AY99" s="141">
        <f>'222-2021-KCvrn - VRN'!J42</f>
        <v>0</v>
      </c>
      <c r="AZ99" s="141">
        <f>'222-2021-KCvrn - VRN'!F39</f>
        <v>0</v>
      </c>
      <c r="BA99" s="141">
        <f>'222-2021-KCvrn - VRN'!F40</f>
        <v>0</v>
      </c>
      <c r="BB99" s="141">
        <f>'222-2021-KCvrn - VRN'!F41</f>
        <v>0</v>
      </c>
      <c r="BC99" s="141">
        <f>'222-2021-KCvrn - VRN'!F42</f>
        <v>0</v>
      </c>
      <c r="BD99" s="143">
        <f>'222-2021-KCvrn - VRN'!F43</f>
        <v>0</v>
      </c>
      <c r="BE99" s="4"/>
      <c r="BT99" s="144" t="s">
        <v>105</v>
      </c>
      <c r="BV99" s="144" t="s">
        <v>83</v>
      </c>
      <c r="BW99" s="144" t="s">
        <v>106</v>
      </c>
      <c r="BX99" s="144" t="s">
        <v>101</v>
      </c>
      <c r="CL99" s="144" t="s">
        <v>1</v>
      </c>
    </row>
    <row r="100" s="4" customFormat="1" ht="23.25" customHeight="1">
      <c r="A100" s="145" t="s">
        <v>102</v>
      </c>
      <c r="B100" s="73"/>
      <c r="C100" s="135"/>
      <c r="D100" s="135"/>
      <c r="E100" s="135"/>
      <c r="F100" s="135"/>
      <c r="G100" s="135"/>
      <c r="H100" s="136" t="s">
        <v>107</v>
      </c>
      <c r="I100" s="136"/>
      <c r="J100" s="136"/>
      <c r="K100" s="136"/>
      <c r="L100" s="136"/>
      <c r="M100" s="135"/>
      <c r="N100" s="136" t="s">
        <v>108</v>
      </c>
      <c r="O100" s="136"/>
      <c r="P100" s="136"/>
      <c r="Q100" s="136"/>
      <c r="R100" s="136"/>
      <c r="S100" s="136"/>
      <c r="T100" s="136"/>
      <c r="U100" s="136"/>
      <c r="V100" s="136"/>
      <c r="W100" s="136"/>
      <c r="X100" s="136"/>
      <c r="Y100" s="136"/>
      <c r="Z100" s="136"/>
      <c r="AA100" s="136"/>
      <c r="AB100" s="136"/>
      <c r="AC100" s="136"/>
      <c r="AD100" s="136"/>
      <c r="AE100" s="136"/>
      <c r="AF100" s="136"/>
      <c r="AG100" s="138">
        <f>'222-2021-KCst - Stavební ...'!J36</f>
        <v>0</v>
      </c>
      <c r="AH100" s="135"/>
      <c r="AI100" s="135"/>
      <c r="AJ100" s="135"/>
      <c r="AK100" s="135"/>
      <c r="AL100" s="135"/>
      <c r="AM100" s="135"/>
      <c r="AN100" s="138">
        <f>SUM(AG100,AT100)</f>
        <v>0</v>
      </c>
      <c r="AO100" s="135"/>
      <c r="AP100" s="135"/>
      <c r="AQ100" s="139" t="s">
        <v>92</v>
      </c>
      <c r="AR100" s="75"/>
      <c r="AS100" s="140">
        <v>0</v>
      </c>
      <c r="AT100" s="141">
        <f>ROUND(SUM(AV100:AW100),2)</f>
        <v>0</v>
      </c>
      <c r="AU100" s="142">
        <f>'222-2021-KCst - Stavební ...'!P157</f>
        <v>0</v>
      </c>
      <c r="AV100" s="141">
        <f>'222-2021-KCst - Stavební ...'!J39</f>
        <v>0</v>
      </c>
      <c r="AW100" s="141">
        <f>'222-2021-KCst - Stavební ...'!J40</f>
        <v>0</v>
      </c>
      <c r="AX100" s="141">
        <f>'222-2021-KCst - Stavební ...'!J41</f>
        <v>0</v>
      </c>
      <c r="AY100" s="141">
        <f>'222-2021-KCst - Stavební ...'!J42</f>
        <v>0</v>
      </c>
      <c r="AZ100" s="141">
        <f>'222-2021-KCst - Stavební ...'!F39</f>
        <v>0</v>
      </c>
      <c r="BA100" s="141">
        <f>'222-2021-KCst - Stavební ...'!F40</f>
        <v>0</v>
      </c>
      <c r="BB100" s="141">
        <f>'222-2021-KCst - Stavební ...'!F41</f>
        <v>0</v>
      </c>
      <c r="BC100" s="141">
        <f>'222-2021-KCst - Stavební ...'!F42</f>
        <v>0</v>
      </c>
      <c r="BD100" s="143">
        <f>'222-2021-KCst - Stavební ...'!F43</f>
        <v>0</v>
      </c>
      <c r="BE100" s="4"/>
      <c r="BT100" s="144" t="s">
        <v>105</v>
      </c>
      <c r="BV100" s="144" t="s">
        <v>83</v>
      </c>
      <c r="BW100" s="144" t="s">
        <v>109</v>
      </c>
      <c r="BX100" s="144" t="s">
        <v>101</v>
      </c>
      <c r="CL100" s="144" t="s">
        <v>1</v>
      </c>
    </row>
    <row r="101" s="4" customFormat="1" ht="23.25" customHeight="1">
      <c r="A101" s="145" t="s">
        <v>102</v>
      </c>
      <c r="B101" s="73"/>
      <c r="C101" s="135"/>
      <c r="D101" s="135"/>
      <c r="E101" s="135"/>
      <c r="F101" s="135"/>
      <c r="G101" s="135"/>
      <c r="H101" s="136" t="s">
        <v>110</v>
      </c>
      <c r="I101" s="136"/>
      <c r="J101" s="136"/>
      <c r="K101" s="136"/>
      <c r="L101" s="136"/>
      <c r="M101" s="135"/>
      <c r="N101" s="136" t="s">
        <v>111</v>
      </c>
      <c r="O101" s="136"/>
      <c r="P101" s="136"/>
      <c r="Q101" s="136"/>
      <c r="R101" s="136"/>
      <c r="S101" s="136"/>
      <c r="T101" s="136"/>
      <c r="U101" s="136"/>
      <c r="V101" s="136"/>
      <c r="W101" s="136"/>
      <c r="X101" s="136"/>
      <c r="Y101" s="136"/>
      <c r="Z101" s="136"/>
      <c r="AA101" s="136"/>
      <c r="AB101" s="136"/>
      <c r="AC101" s="136"/>
      <c r="AD101" s="136"/>
      <c r="AE101" s="136"/>
      <c r="AF101" s="136"/>
      <c r="AG101" s="138">
        <f>'222-2021-Kcep - Profese'!J36</f>
        <v>0</v>
      </c>
      <c r="AH101" s="135"/>
      <c r="AI101" s="135"/>
      <c r="AJ101" s="135"/>
      <c r="AK101" s="135"/>
      <c r="AL101" s="135"/>
      <c r="AM101" s="135"/>
      <c r="AN101" s="138">
        <f>SUM(AG101,AT101)</f>
        <v>0</v>
      </c>
      <c r="AO101" s="135"/>
      <c r="AP101" s="135"/>
      <c r="AQ101" s="139" t="s">
        <v>92</v>
      </c>
      <c r="AR101" s="75"/>
      <c r="AS101" s="140">
        <v>0</v>
      </c>
      <c r="AT101" s="141">
        <f>ROUND(SUM(AV101:AW101),2)</f>
        <v>0</v>
      </c>
      <c r="AU101" s="142">
        <f>'222-2021-Kcep - Profese'!P146</f>
        <v>0</v>
      </c>
      <c r="AV101" s="141">
        <f>'222-2021-Kcep - Profese'!J39</f>
        <v>0</v>
      </c>
      <c r="AW101" s="141">
        <f>'222-2021-Kcep - Profese'!J40</f>
        <v>0</v>
      </c>
      <c r="AX101" s="141">
        <f>'222-2021-Kcep - Profese'!J41</f>
        <v>0</v>
      </c>
      <c r="AY101" s="141">
        <f>'222-2021-Kcep - Profese'!J42</f>
        <v>0</v>
      </c>
      <c r="AZ101" s="141">
        <f>'222-2021-Kcep - Profese'!F39</f>
        <v>0</v>
      </c>
      <c r="BA101" s="141">
        <f>'222-2021-Kcep - Profese'!F40</f>
        <v>0</v>
      </c>
      <c r="BB101" s="141">
        <f>'222-2021-Kcep - Profese'!F41</f>
        <v>0</v>
      </c>
      <c r="BC101" s="141">
        <f>'222-2021-Kcep - Profese'!F42</f>
        <v>0</v>
      </c>
      <c r="BD101" s="143">
        <f>'222-2021-Kcep - Profese'!F43</f>
        <v>0</v>
      </c>
      <c r="BE101" s="4"/>
      <c r="BT101" s="144" t="s">
        <v>105</v>
      </c>
      <c r="BV101" s="144" t="s">
        <v>83</v>
      </c>
      <c r="BW101" s="144" t="s">
        <v>112</v>
      </c>
      <c r="BX101" s="144" t="s">
        <v>101</v>
      </c>
      <c r="CL101" s="144" t="s">
        <v>1</v>
      </c>
    </row>
    <row r="102" s="4" customFormat="1" ht="23.25" customHeight="1">
      <c r="A102" s="145" t="s">
        <v>102</v>
      </c>
      <c r="B102" s="73"/>
      <c r="C102" s="135"/>
      <c r="D102" s="135"/>
      <c r="E102" s="135"/>
      <c r="F102" s="135"/>
      <c r="G102" s="135"/>
      <c r="H102" s="136" t="s">
        <v>113</v>
      </c>
      <c r="I102" s="136"/>
      <c r="J102" s="136"/>
      <c r="K102" s="136"/>
      <c r="L102" s="136"/>
      <c r="M102" s="135"/>
      <c r="N102" s="136" t="s">
        <v>114</v>
      </c>
      <c r="O102" s="136"/>
      <c r="P102" s="136"/>
      <c r="Q102" s="136"/>
      <c r="R102" s="136"/>
      <c r="S102" s="136"/>
      <c r="T102" s="136"/>
      <c r="U102" s="136"/>
      <c r="V102" s="136"/>
      <c r="W102" s="136"/>
      <c r="X102" s="136"/>
      <c r="Y102" s="136"/>
      <c r="Z102" s="136"/>
      <c r="AA102" s="136"/>
      <c r="AB102" s="136"/>
      <c r="AC102" s="136"/>
      <c r="AD102" s="136"/>
      <c r="AE102" s="136"/>
      <c r="AF102" s="136"/>
      <c r="AG102" s="138">
        <f>'222-2021-KCVod - Domovní ...'!J36</f>
        <v>0</v>
      </c>
      <c r="AH102" s="135"/>
      <c r="AI102" s="135"/>
      <c r="AJ102" s="135"/>
      <c r="AK102" s="135"/>
      <c r="AL102" s="135"/>
      <c r="AM102" s="135"/>
      <c r="AN102" s="138">
        <f>SUM(AG102,AT102)</f>
        <v>0</v>
      </c>
      <c r="AO102" s="135"/>
      <c r="AP102" s="135"/>
      <c r="AQ102" s="139" t="s">
        <v>92</v>
      </c>
      <c r="AR102" s="75"/>
      <c r="AS102" s="140">
        <v>0</v>
      </c>
      <c r="AT102" s="141">
        <f>ROUND(SUM(AV102:AW102),2)</f>
        <v>0</v>
      </c>
      <c r="AU102" s="142">
        <f>'222-2021-KCVod - Domovní ...'!P149</f>
        <v>0</v>
      </c>
      <c r="AV102" s="141">
        <f>'222-2021-KCVod - Domovní ...'!J39</f>
        <v>0</v>
      </c>
      <c r="AW102" s="141">
        <f>'222-2021-KCVod - Domovní ...'!J40</f>
        <v>0</v>
      </c>
      <c r="AX102" s="141">
        <f>'222-2021-KCVod - Domovní ...'!J41</f>
        <v>0</v>
      </c>
      <c r="AY102" s="141">
        <f>'222-2021-KCVod - Domovní ...'!J42</f>
        <v>0</v>
      </c>
      <c r="AZ102" s="141">
        <f>'222-2021-KCVod - Domovní ...'!F39</f>
        <v>0</v>
      </c>
      <c r="BA102" s="141">
        <f>'222-2021-KCVod - Domovní ...'!F40</f>
        <v>0</v>
      </c>
      <c r="BB102" s="141">
        <f>'222-2021-KCVod - Domovní ...'!F41</f>
        <v>0</v>
      </c>
      <c r="BC102" s="141">
        <f>'222-2021-KCVod - Domovní ...'!F42</f>
        <v>0</v>
      </c>
      <c r="BD102" s="143">
        <f>'222-2021-KCVod - Domovní ...'!F43</f>
        <v>0</v>
      </c>
      <c r="BE102" s="4"/>
      <c r="BT102" s="144" t="s">
        <v>105</v>
      </c>
      <c r="BV102" s="144" t="s">
        <v>83</v>
      </c>
      <c r="BW102" s="144" t="s">
        <v>115</v>
      </c>
      <c r="BX102" s="144" t="s">
        <v>101</v>
      </c>
      <c r="CL102" s="144" t="s">
        <v>1</v>
      </c>
    </row>
    <row r="103" s="4" customFormat="1" ht="23.25" customHeight="1">
      <c r="A103" s="145" t="s">
        <v>102</v>
      </c>
      <c r="B103" s="73"/>
      <c r="C103" s="135"/>
      <c r="D103" s="135"/>
      <c r="E103" s="135"/>
      <c r="F103" s="135"/>
      <c r="G103" s="135"/>
      <c r="H103" s="136" t="s">
        <v>116</v>
      </c>
      <c r="I103" s="136"/>
      <c r="J103" s="136"/>
      <c r="K103" s="136"/>
      <c r="L103" s="136"/>
      <c r="M103" s="135"/>
      <c r="N103" s="136" t="s">
        <v>117</v>
      </c>
      <c r="O103" s="136"/>
      <c r="P103" s="136"/>
      <c r="Q103" s="136"/>
      <c r="R103" s="136"/>
      <c r="S103" s="136"/>
      <c r="T103" s="136"/>
      <c r="U103" s="136"/>
      <c r="V103" s="136"/>
      <c r="W103" s="136"/>
      <c r="X103" s="136"/>
      <c r="Y103" s="136"/>
      <c r="Z103" s="136"/>
      <c r="AA103" s="136"/>
      <c r="AB103" s="136"/>
      <c r="AC103" s="136"/>
      <c r="AD103" s="136"/>
      <c r="AE103" s="136"/>
      <c r="AF103" s="136"/>
      <c r="AG103" s="138">
        <f>'222-2021-KCpr - Přípojky ...'!J36</f>
        <v>0</v>
      </c>
      <c r="AH103" s="135"/>
      <c r="AI103" s="135"/>
      <c r="AJ103" s="135"/>
      <c r="AK103" s="135"/>
      <c r="AL103" s="135"/>
      <c r="AM103" s="135"/>
      <c r="AN103" s="138">
        <f>SUM(AG103,AT103)</f>
        <v>0</v>
      </c>
      <c r="AO103" s="135"/>
      <c r="AP103" s="135"/>
      <c r="AQ103" s="139" t="s">
        <v>92</v>
      </c>
      <c r="AR103" s="75"/>
      <c r="AS103" s="140">
        <v>0</v>
      </c>
      <c r="AT103" s="141">
        <f>ROUND(SUM(AV103:AW103),2)</f>
        <v>0</v>
      </c>
      <c r="AU103" s="142">
        <f>'222-2021-KCpr - Přípojky ...'!P148</f>
        <v>0</v>
      </c>
      <c r="AV103" s="141">
        <f>'222-2021-KCpr - Přípojky ...'!J39</f>
        <v>0</v>
      </c>
      <c r="AW103" s="141">
        <f>'222-2021-KCpr - Přípojky ...'!J40</f>
        <v>0</v>
      </c>
      <c r="AX103" s="141">
        <f>'222-2021-KCpr - Přípojky ...'!J41</f>
        <v>0</v>
      </c>
      <c r="AY103" s="141">
        <f>'222-2021-KCpr - Přípojky ...'!J42</f>
        <v>0</v>
      </c>
      <c r="AZ103" s="141">
        <f>'222-2021-KCpr - Přípojky ...'!F39</f>
        <v>0</v>
      </c>
      <c r="BA103" s="141">
        <f>'222-2021-KCpr - Přípojky ...'!F40</f>
        <v>0</v>
      </c>
      <c r="BB103" s="141">
        <f>'222-2021-KCpr - Přípojky ...'!F41</f>
        <v>0</v>
      </c>
      <c r="BC103" s="141">
        <f>'222-2021-KCpr - Přípojky ...'!F42</f>
        <v>0</v>
      </c>
      <c r="BD103" s="143">
        <f>'222-2021-KCpr - Přípojky ...'!F43</f>
        <v>0</v>
      </c>
      <c r="BE103" s="4"/>
      <c r="BT103" s="144" t="s">
        <v>105</v>
      </c>
      <c r="BV103" s="144" t="s">
        <v>83</v>
      </c>
      <c r="BW103" s="144" t="s">
        <v>118</v>
      </c>
      <c r="BX103" s="144" t="s">
        <v>101</v>
      </c>
      <c r="CL103" s="144" t="s">
        <v>1</v>
      </c>
    </row>
    <row r="104" s="4" customFormat="1" ht="23.25" customHeight="1">
      <c r="A104" s="145" t="s">
        <v>102</v>
      </c>
      <c r="B104" s="73"/>
      <c r="C104" s="135"/>
      <c r="D104" s="135"/>
      <c r="E104" s="135"/>
      <c r="F104" s="135"/>
      <c r="G104" s="135"/>
      <c r="H104" s="136" t="s">
        <v>119</v>
      </c>
      <c r="I104" s="136"/>
      <c r="J104" s="136"/>
      <c r="K104" s="136"/>
      <c r="L104" s="136"/>
      <c r="M104" s="135"/>
      <c r="N104" s="136" t="s">
        <v>120</v>
      </c>
      <c r="O104" s="136"/>
      <c r="P104" s="136"/>
      <c r="Q104" s="136"/>
      <c r="R104" s="136"/>
      <c r="S104" s="136"/>
      <c r="T104" s="136"/>
      <c r="U104" s="136"/>
      <c r="V104" s="136"/>
      <c r="W104" s="136"/>
      <c r="X104" s="136"/>
      <c r="Y104" s="136"/>
      <c r="Z104" s="136"/>
      <c r="AA104" s="136"/>
      <c r="AB104" s="136"/>
      <c r="AC104" s="136"/>
      <c r="AD104" s="136"/>
      <c r="AE104" s="136"/>
      <c r="AF104" s="136"/>
      <c r="AG104" s="138">
        <f>'222-2021-KCkan - Domovní ...'!J36</f>
        <v>0</v>
      </c>
      <c r="AH104" s="135"/>
      <c r="AI104" s="135"/>
      <c r="AJ104" s="135"/>
      <c r="AK104" s="135"/>
      <c r="AL104" s="135"/>
      <c r="AM104" s="135"/>
      <c r="AN104" s="138">
        <f>SUM(AG104,AT104)</f>
        <v>0</v>
      </c>
      <c r="AO104" s="135"/>
      <c r="AP104" s="135"/>
      <c r="AQ104" s="139" t="s">
        <v>92</v>
      </c>
      <c r="AR104" s="75"/>
      <c r="AS104" s="140">
        <v>0</v>
      </c>
      <c r="AT104" s="141">
        <f>ROUND(SUM(AV104:AW104),2)</f>
        <v>0</v>
      </c>
      <c r="AU104" s="142">
        <f>'222-2021-KCkan - Domovní ...'!P146</f>
        <v>0</v>
      </c>
      <c r="AV104" s="141">
        <f>'222-2021-KCkan - Domovní ...'!J39</f>
        <v>0</v>
      </c>
      <c r="AW104" s="141">
        <f>'222-2021-KCkan - Domovní ...'!J40</f>
        <v>0</v>
      </c>
      <c r="AX104" s="141">
        <f>'222-2021-KCkan - Domovní ...'!J41</f>
        <v>0</v>
      </c>
      <c r="AY104" s="141">
        <f>'222-2021-KCkan - Domovní ...'!J42</f>
        <v>0</v>
      </c>
      <c r="AZ104" s="141">
        <f>'222-2021-KCkan - Domovní ...'!F39</f>
        <v>0</v>
      </c>
      <c r="BA104" s="141">
        <f>'222-2021-KCkan - Domovní ...'!F40</f>
        <v>0</v>
      </c>
      <c r="BB104" s="141">
        <f>'222-2021-KCkan - Domovní ...'!F41</f>
        <v>0</v>
      </c>
      <c r="BC104" s="141">
        <f>'222-2021-KCkan - Domovní ...'!F42</f>
        <v>0</v>
      </c>
      <c r="BD104" s="143">
        <f>'222-2021-KCkan - Domovní ...'!F43</f>
        <v>0</v>
      </c>
      <c r="BE104" s="4"/>
      <c r="BT104" s="144" t="s">
        <v>105</v>
      </c>
      <c r="BV104" s="144" t="s">
        <v>83</v>
      </c>
      <c r="BW104" s="144" t="s">
        <v>121</v>
      </c>
      <c r="BX104" s="144" t="s">
        <v>101</v>
      </c>
      <c r="CL104" s="144" t="s">
        <v>1</v>
      </c>
    </row>
    <row r="105" s="4" customFormat="1" ht="23.25" customHeight="1">
      <c r="A105" s="145" t="s">
        <v>102</v>
      </c>
      <c r="B105" s="73"/>
      <c r="C105" s="135"/>
      <c r="D105" s="135"/>
      <c r="E105" s="135"/>
      <c r="F105" s="135"/>
      <c r="G105" s="135"/>
      <c r="H105" s="136" t="s">
        <v>122</v>
      </c>
      <c r="I105" s="136"/>
      <c r="J105" s="136"/>
      <c r="K105" s="136"/>
      <c r="L105" s="136"/>
      <c r="M105" s="135"/>
      <c r="N105" s="136" t="s">
        <v>123</v>
      </c>
      <c r="O105" s="136"/>
      <c r="P105" s="136"/>
      <c r="Q105" s="136"/>
      <c r="R105" s="136"/>
      <c r="S105" s="136"/>
      <c r="T105" s="136"/>
      <c r="U105" s="136"/>
      <c r="V105" s="136"/>
      <c r="W105" s="136"/>
      <c r="X105" s="136"/>
      <c r="Y105" s="136"/>
      <c r="Z105" s="136"/>
      <c r="AA105" s="136"/>
      <c r="AB105" s="136"/>
      <c r="AC105" s="136"/>
      <c r="AD105" s="136"/>
      <c r="AE105" s="136"/>
      <c r="AF105" s="136"/>
      <c r="AG105" s="138">
        <f>'222-2021-Kce - Elektroins...'!J36</f>
        <v>0</v>
      </c>
      <c r="AH105" s="135"/>
      <c r="AI105" s="135"/>
      <c r="AJ105" s="135"/>
      <c r="AK105" s="135"/>
      <c r="AL105" s="135"/>
      <c r="AM105" s="135"/>
      <c r="AN105" s="138">
        <f>SUM(AG105,AT105)</f>
        <v>0</v>
      </c>
      <c r="AO105" s="135"/>
      <c r="AP105" s="135"/>
      <c r="AQ105" s="139" t="s">
        <v>92</v>
      </c>
      <c r="AR105" s="75"/>
      <c r="AS105" s="140">
        <v>0</v>
      </c>
      <c r="AT105" s="141">
        <f>ROUND(SUM(AV105:AW105),2)</f>
        <v>0</v>
      </c>
      <c r="AU105" s="142">
        <f>'222-2021-Kce - Elektroins...'!P145</f>
        <v>0</v>
      </c>
      <c r="AV105" s="141">
        <f>'222-2021-Kce - Elektroins...'!J39</f>
        <v>0</v>
      </c>
      <c r="AW105" s="141">
        <f>'222-2021-Kce - Elektroins...'!J40</f>
        <v>0</v>
      </c>
      <c r="AX105" s="141">
        <f>'222-2021-Kce - Elektroins...'!J41</f>
        <v>0</v>
      </c>
      <c r="AY105" s="141">
        <f>'222-2021-Kce - Elektroins...'!J42</f>
        <v>0</v>
      </c>
      <c r="AZ105" s="141">
        <f>'222-2021-Kce - Elektroins...'!F39</f>
        <v>0</v>
      </c>
      <c r="BA105" s="141">
        <f>'222-2021-Kce - Elektroins...'!F40</f>
        <v>0</v>
      </c>
      <c r="BB105" s="141">
        <f>'222-2021-Kce - Elektroins...'!F41</f>
        <v>0</v>
      </c>
      <c r="BC105" s="141">
        <f>'222-2021-Kce - Elektroins...'!F42</f>
        <v>0</v>
      </c>
      <c r="BD105" s="143">
        <f>'222-2021-Kce - Elektroins...'!F43</f>
        <v>0</v>
      </c>
      <c r="BE105" s="4"/>
      <c r="BT105" s="144" t="s">
        <v>105</v>
      </c>
      <c r="BV105" s="144" t="s">
        <v>83</v>
      </c>
      <c r="BW105" s="144" t="s">
        <v>124</v>
      </c>
      <c r="BX105" s="144" t="s">
        <v>101</v>
      </c>
      <c r="CL105" s="144" t="s">
        <v>1</v>
      </c>
    </row>
    <row r="106" s="4" customFormat="1" ht="23.25" customHeight="1">
      <c r="A106" s="145" t="s">
        <v>102</v>
      </c>
      <c r="B106" s="73"/>
      <c r="C106" s="135"/>
      <c r="D106" s="135"/>
      <c r="E106" s="135"/>
      <c r="F106" s="135"/>
      <c r="G106" s="135"/>
      <c r="H106" s="136" t="s">
        <v>125</v>
      </c>
      <c r="I106" s="136"/>
      <c r="J106" s="136"/>
      <c r="K106" s="136"/>
      <c r="L106" s="136"/>
      <c r="M106" s="135"/>
      <c r="N106" s="136" t="s">
        <v>126</v>
      </c>
      <c r="O106" s="136"/>
      <c r="P106" s="136"/>
      <c r="Q106" s="136"/>
      <c r="R106" s="136"/>
      <c r="S106" s="136"/>
      <c r="T106" s="136"/>
      <c r="U106" s="136"/>
      <c r="V106" s="136"/>
      <c r="W106" s="136"/>
      <c r="X106" s="136"/>
      <c r="Y106" s="136"/>
      <c r="Z106" s="136"/>
      <c r="AA106" s="136"/>
      <c r="AB106" s="136"/>
      <c r="AC106" s="136"/>
      <c r="AD106" s="136"/>
      <c r="AE106" s="136"/>
      <c r="AF106" s="136"/>
      <c r="AG106" s="138">
        <f>'222-2021-KCvzd - Vzduchot...'!J36</f>
        <v>0</v>
      </c>
      <c r="AH106" s="135"/>
      <c r="AI106" s="135"/>
      <c r="AJ106" s="135"/>
      <c r="AK106" s="135"/>
      <c r="AL106" s="135"/>
      <c r="AM106" s="135"/>
      <c r="AN106" s="138">
        <f>SUM(AG106,AT106)</f>
        <v>0</v>
      </c>
      <c r="AO106" s="135"/>
      <c r="AP106" s="135"/>
      <c r="AQ106" s="139" t="s">
        <v>92</v>
      </c>
      <c r="AR106" s="75"/>
      <c r="AS106" s="140">
        <v>0</v>
      </c>
      <c r="AT106" s="141">
        <f>ROUND(SUM(AV106:AW106),2)</f>
        <v>0</v>
      </c>
      <c r="AU106" s="142">
        <f>'222-2021-KCvzd - Vzduchot...'!P137</f>
        <v>0</v>
      </c>
      <c r="AV106" s="141">
        <f>'222-2021-KCvzd - Vzduchot...'!J39</f>
        <v>0</v>
      </c>
      <c r="AW106" s="141">
        <f>'222-2021-KCvzd - Vzduchot...'!J40</f>
        <v>0</v>
      </c>
      <c r="AX106" s="141">
        <f>'222-2021-KCvzd - Vzduchot...'!J41</f>
        <v>0</v>
      </c>
      <c r="AY106" s="141">
        <f>'222-2021-KCvzd - Vzduchot...'!J42</f>
        <v>0</v>
      </c>
      <c r="AZ106" s="141">
        <f>'222-2021-KCvzd - Vzduchot...'!F39</f>
        <v>0</v>
      </c>
      <c r="BA106" s="141">
        <f>'222-2021-KCvzd - Vzduchot...'!F40</f>
        <v>0</v>
      </c>
      <c r="BB106" s="141">
        <f>'222-2021-KCvzd - Vzduchot...'!F41</f>
        <v>0</v>
      </c>
      <c r="BC106" s="141">
        <f>'222-2021-KCvzd - Vzduchot...'!F42</f>
        <v>0</v>
      </c>
      <c r="BD106" s="143">
        <f>'222-2021-KCvzd - Vzduchot...'!F43</f>
        <v>0</v>
      </c>
      <c r="BE106" s="4"/>
      <c r="BT106" s="144" t="s">
        <v>105</v>
      </c>
      <c r="BV106" s="144" t="s">
        <v>83</v>
      </c>
      <c r="BW106" s="144" t="s">
        <v>127</v>
      </c>
      <c r="BX106" s="144" t="s">
        <v>101</v>
      </c>
      <c r="CL106" s="144" t="s">
        <v>1</v>
      </c>
    </row>
    <row r="107" s="4" customFormat="1" ht="23.25" customHeight="1">
      <c r="A107" s="145" t="s">
        <v>102</v>
      </c>
      <c r="B107" s="73"/>
      <c r="C107" s="135"/>
      <c r="D107" s="135"/>
      <c r="E107" s="135"/>
      <c r="F107" s="135"/>
      <c r="G107" s="135"/>
      <c r="H107" s="136" t="s">
        <v>128</v>
      </c>
      <c r="I107" s="136"/>
      <c r="J107" s="136"/>
      <c r="K107" s="136"/>
      <c r="L107" s="136"/>
      <c r="M107" s="135"/>
      <c r="N107" s="136" t="s">
        <v>129</v>
      </c>
      <c r="O107" s="136"/>
      <c r="P107" s="136"/>
      <c r="Q107" s="136"/>
      <c r="R107" s="136"/>
      <c r="S107" s="136"/>
      <c r="T107" s="136"/>
      <c r="U107" s="136"/>
      <c r="V107" s="136"/>
      <c r="W107" s="136"/>
      <c r="X107" s="136"/>
      <c r="Y107" s="136"/>
      <c r="Z107" s="136"/>
      <c r="AA107" s="136"/>
      <c r="AB107" s="136"/>
      <c r="AC107" s="136"/>
      <c r="AD107" s="136"/>
      <c r="AE107" s="136"/>
      <c r="AF107" s="136"/>
      <c r="AG107" s="138">
        <f>'222-2021-KCv - Vytápění'!J36</f>
        <v>0</v>
      </c>
      <c r="AH107" s="135"/>
      <c r="AI107" s="135"/>
      <c r="AJ107" s="135"/>
      <c r="AK107" s="135"/>
      <c r="AL107" s="135"/>
      <c r="AM107" s="135"/>
      <c r="AN107" s="138">
        <f>SUM(AG107,AT107)</f>
        <v>0</v>
      </c>
      <c r="AO107" s="135"/>
      <c r="AP107" s="135"/>
      <c r="AQ107" s="139" t="s">
        <v>92</v>
      </c>
      <c r="AR107" s="75"/>
      <c r="AS107" s="140">
        <v>0</v>
      </c>
      <c r="AT107" s="141">
        <f>ROUND(SUM(AV107:AW107),2)</f>
        <v>0</v>
      </c>
      <c r="AU107" s="142">
        <f>'222-2021-KCv - Vytápění'!P137</f>
        <v>0</v>
      </c>
      <c r="AV107" s="141">
        <f>'222-2021-KCv - Vytápění'!J39</f>
        <v>0</v>
      </c>
      <c r="AW107" s="141">
        <f>'222-2021-KCv - Vytápění'!J40</f>
        <v>0</v>
      </c>
      <c r="AX107" s="141">
        <f>'222-2021-KCv - Vytápění'!J41</f>
        <v>0</v>
      </c>
      <c r="AY107" s="141">
        <f>'222-2021-KCv - Vytápění'!J42</f>
        <v>0</v>
      </c>
      <c r="AZ107" s="141">
        <f>'222-2021-KCv - Vytápění'!F39</f>
        <v>0</v>
      </c>
      <c r="BA107" s="141">
        <f>'222-2021-KCv - Vytápění'!F40</f>
        <v>0</v>
      </c>
      <c r="BB107" s="141">
        <f>'222-2021-KCv - Vytápění'!F41</f>
        <v>0</v>
      </c>
      <c r="BC107" s="141">
        <f>'222-2021-KCv - Vytápění'!F42</f>
        <v>0</v>
      </c>
      <c r="BD107" s="143">
        <f>'222-2021-KCv - Vytápění'!F43</f>
        <v>0</v>
      </c>
      <c r="BE107" s="4"/>
      <c r="BT107" s="144" t="s">
        <v>105</v>
      </c>
      <c r="BV107" s="144" t="s">
        <v>83</v>
      </c>
      <c r="BW107" s="144" t="s">
        <v>130</v>
      </c>
      <c r="BX107" s="144" t="s">
        <v>101</v>
      </c>
      <c r="CL107" s="144" t="s">
        <v>1</v>
      </c>
    </row>
    <row r="108" s="4" customFormat="1" ht="23.25" customHeight="1">
      <c r="A108" s="145" t="s">
        <v>102</v>
      </c>
      <c r="B108" s="73"/>
      <c r="C108" s="135"/>
      <c r="D108" s="135"/>
      <c r="E108" s="135"/>
      <c r="F108" s="135"/>
      <c r="G108" s="135"/>
      <c r="H108" s="136" t="s">
        <v>131</v>
      </c>
      <c r="I108" s="136"/>
      <c r="J108" s="136"/>
      <c r="K108" s="136"/>
      <c r="L108" s="136"/>
      <c r="M108" s="135"/>
      <c r="N108" s="136" t="s">
        <v>132</v>
      </c>
      <c r="O108" s="136"/>
      <c r="P108" s="136"/>
      <c r="Q108" s="136"/>
      <c r="R108" s="136"/>
      <c r="S108" s="136"/>
      <c r="T108" s="136"/>
      <c r="U108" s="136"/>
      <c r="V108" s="136"/>
      <c r="W108" s="136"/>
      <c r="X108" s="136"/>
      <c r="Y108" s="136"/>
      <c r="Z108" s="136"/>
      <c r="AA108" s="136"/>
      <c r="AB108" s="136"/>
      <c r="AC108" s="136"/>
      <c r="AD108" s="136"/>
      <c r="AE108" s="136"/>
      <c r="AF108" s="136"/>
      <c r="AG108" s="138">
        <f>'222-2021--KCv - Vnitřní v...'!J36</f>
        <v>0</v>
      </c>
      <c r="AH108" s="135"/>
      <c r="AI108" s="135"/>
      <c r="AJ108" s="135"/>
      <c r="AK108" s="135"/>
      <c r="AL108" s="135"/>
      <c r="AM108" s="135"/>
      <c r="AN108" s="138">
        <f>SUM(AG108,AT108)</f>
        <v>0</v>
      </c>
      <c r="AO108" s="135"/>
      <c r="AP108" s="135"/>
      <c r="AQ108" s="139" t="s">
        <v>92</v>
      </c>
      <c r="AR108" s="75"/>
      <c r="AS108" s="140">
        <v>0</v>
      </c>
      <c r="AT108" s="141">
        <f>ROUND(SUM(AV108:AW108),2)</f>
        <v>0</v>
      </c>
      <c r="AU108" s="142">
        <f>'222-2021--KCv - Vnitřní v...'!P138</f>
        <v>0</v>
      </c>
      <c r="AV108" s="141">
        <f>'222-2021--KCv - Vnitřní v...'!J39</f>
        <v>0</v>
      </c>
      <c r="AW108" s="141">
        <f>'222-2021--KCv - Vnitřní v...'!J40</f>
        <v>0</v>
      </c>
      <c r="AX108" s="141">
        <f>'222-2021--KCv - Vnitřní v...'!J41</f>
        <v>0</v>
      </c>
      <c r="AY108" s="141">
        <f>'222-2021--KCv - Vnitřní v...'!J42</f>
        <v>0</v>
      </c>
      <c r="AZ108" s="141">
        <f>'222-2021--KCv - Vnitřní v...'!F39</f>
        <v>0</v>
      </c>
      <c r="BA108" s="141">
        <f>'222-2021--KCv - Vnitřní v...'!F40</f>
        <v>0</v>
      </c>
      <c r="BB108" s="141">
        <f>'222-2021--KCv - Vnitřní v...'!F41</f>
        <v>0</v>
      </c>
      <c r="BC108" s="141">
        <f>'222-2021--KCv - Vnitřní v...'!F42</f>
        <v>0</v>
      </c>
      <c r="BD108" s="143">
        <f>'222-2021--KCv - Vnitřní v...'!F43</f>
        <v>0</v>
      </c>
      <c r="BE108" s="4"/>
      <c r="BT108" s="144" t="s">
        <v>105</v>
      </c>
      <c r="BV108" s="144" t="s">
        <v>83</v>
      </c>
      <c r="BW108" s="144" t="s">
        <v>133</v>
      </c>
      <c r="BX108" s="144" t="s">
        <v>101</v>
      </c>
      <c r="CL108" s="144" t="s">
        <v>1</v>
      </c>
    </row>
    <row r="109" s="4" customFormat="1" ht="23.25" customHeight="1">
      <c r="A109" s="145" t="s">
        <v>102</v>
      </c>
      <c r="B109" s="73"/>
      <c r="C109" s="135"/>
      <c r="D109" s="135"/>
      <c r="E109" s="135"/>
      <c r="F109" s="135"/>
      <c r="G109" s="135"/>
      <c r="H109" s="136" t="s">
        <v>134</v>
      </c>
      <c r="I109" s="136"/>
      <c r="J109" s="136"/>
      <c r="K109" s="136"/>
      <c r="L109" s="136"/>
      <c r="M109" s="135"/>
      <c r="N109" s="136" t="s">
        <v>135</v>
      </c>
      <c r="O109" s="136"/>
      <c r="P109" s="136"/>
      <c r="Q109" s="136"/>
      <c r="R109" s="136"/>
      <c r="S109" s="136"/>
      <c r="T109" s="136"/>
      <c r="U109" s="136"/>
      <c r="V109" s="136"/>
      <c r="W109" s="136"/>
      <c r="X109" s="136"/>
      <c r="Y109" s="136"/>
      <c r="Z109" s="136"/>
      <c r="AA109" s="136"/>
      <c r="AB109" s="136"/>
      <c r="AC109" s="136"/>
      <c r="AD109" s="136"/>
      <c r="AE109" s="136"/>
      <c r="AF109" s="136"/>
      <c r="AG109" s="138">
        <f>'222-2021-KC - Komunikace,...'!J36</f>
        <v>0</v>
      </c>
      <c r="AH109" s="135"/>
      <c r="AI109" s="135"/>
      <c r="AJ109" s="135"/>
      <c r="AK109" s="135"/>
      <c r="AL109" s="135"/>
      <c r="AM109" s="135"/>
      <c r="AN109" s="138">
        <f>SUM(AG109,AT109)</f>
        <v>0</v>
      </c>
      <c r="AO109" s="135"/>
      <c r="AP109" s="135"/>
      <c r="AQ109" s="139" t="s">
        <v>92</v>
      </c>
      <c r="AR109" s="75"/>
      <c r="AS109" s="140">
        <v>0</v>
      </c>
      <c r="AT109" s="141">
        <f>ROUND(SUM(AV109:AW109),2)</f>
        <v>0</v>
      </c>
      <c r="AU109" s="142">
        <f>'222-2021-KC - Komunikace,...'!P145</f>
        <v>0</v>
      </c>
      <c r="AV109" s="141">
        <f>'222-2021-KC - Komunikace,...'!J39</f>
        <v>0</v>
      </c>
      <c r="AW109" s="141">
        <f>'222-2021-KC - Komunikace,...'!J40</f>
        <v>0</v>
      </c>
      <c r="AX109" s="141">
        <f>'222-2021-KC - Komunikace,...'!J41</f>
        <v>0</v>
      </c>
      <c r="AY109" s="141">
        <f>'222-2021-KC - Komunikace,...'!J42</f>
        <v>0</v>
      </c>
      <c r="AZ109" s="141">
        <f>'222-2021-KC - Komunikace,...'!F39</f>
        <v>0</v>
      </c>
      <c r="BA109" s="141">
        <f>'222-2021-KC - Komunikace,...'!F40</f>
        <v>0</v>
      </c>
      <c r="BB109" s="141">
        <f>'222-2021-KC - Komunikace,...'!F41</f>
        <v>0</v>
      </c>
      <c r="BC109" s="141">
        <f>'222-2021-KC - Komunikace,...'!F42</f>
        <v>0</v>
      </c>
      <c r="BD109" s="143">
        <f>'222-2021-KC - Komunikace,...'!F43</f>
        <v>0</v>
      </c>
      <c r="BE109" s="4"/>
      <c r="BT109" s="144" t="s">
        <v>105</v>
      </c>
      <c r="BV109" s="144" t="s">
        <v>83</v>
      </c>
      <c r="BW109" s="144" t="s">
        <v>136</v>
      </c>
      <c r="BX109" s="144" t="s">
        <v>101</v>
      </c>
      <c r="CL109" s="144" t="s">
        <v>1</v>
      </c>
    </row>
    <row r="110" s="4" customFormat="1" ht="23.25" customHeight="1">
      <c r="A110" s="4"/>
      <c r="B110" s="73"/>
      <c r="C110" s="135"/>
      <c r="D110" s="135"/>
      <c r="E110" s="135"/>
      <c r="F110" s="135"/>
      <c r="G110" s="136" t="s">
        <v>137</v>
      </c>
      <c r="H110" s="136"/>
      <c r="I110" s="136"/>
      <c r="J110" s="136"/>
      <c r="K110" s="136"/>
      <c r="L110" s="135"/>
      <c r="M110" s="136" t="s">
        <v>138</v>
      </c>
      <c r="N110" s="136"/>
      <c r="O110" s="136"/>
      <c r="P110" s="136"/>
      <c r="Q110" s="136"/>
      <c r="R110" s="136"/>
      <c r="S110" s="136"/>
      <c r="T110" s="136"/>
      <c r="U110" s="136"/>
      <c r="V110" s="136"/>
      <c r="W110" s="136"/>
      <c r="X110" s="136"/>
      <c r="Y110" s="136"/>
      <c r="Z110" s="136"/>
      <c r="AA110" s="136"/>
      <c r="AB110" s="136"/>
      <c r="AC110" s="136"/>
      <c r="AD110" s="136"/>
      <c r="AE110" s="136"/>
      <c r="AF110" s="136"/>
      <c r="AG110" s="137">
        <f>ROUND(AG111,2)</f>
        <v>0</v>
      </c>
      <c r="AH110" s="135"/>
      <c r="AI110" s="135"/>
      <c r="AJ110" s="135"/>
      <c r="AK110" s="135"/>
      <c r="AL110" s="135"/>
      <c r="AM110" s="135"/>
      <c r="AN110" s="138">
        <f>SUM(AG110,AT110)</f>
        <v>0</v>
      </c>
      <c r="AO110" s="135"/>
      <c r="AP110" s="135"/>
      <c r="AQ110" s="139" t="s">
        <v>92</v>
      </c>
      <c r="AR110" s="75"/>
      <c r="AS110" s="140">
        <f>ROUND(AS111,2)</f>
        <v>0</v>
      </c>
      <c r="AT110" s="141">
        <f>ROUND(SUM(AV110:AW110),2)</f>
        <v>0</v>
      </c>
      <c r="AU110" s="142">
        <f>ROUND(AU111,5)</f>
        <v>0</v>
      </c>
      <c r="AV110" s="141">
        <f>ROUND(AZ110*L32,2)</f>
        <v>0</v>
      </c>
      <c r="AW110" s="141">
        <f>ROUND(BA110*L33,2)</f>
        <v>0</v>
      </c>
      <c r="AX110" s="141">
        <f>ROUND(BB110*L32,2)</f>
        <v>0</v>
      </c>
      <c r="AY110" s="141">
        <f>ROUND(BC110*L33,2)</f>
        <v>0</v>
      </c>
      <c r="AZ110" s="141">
        <f>ROUND(AZ111,2)</f>
        <v>0</v>
      </c>
      <c r="BA110" s="141">
        <f>ROUND(BA111,2)</f>
        <v>0</v>
      </c>
      <c r="BB110" s="141">
        <f>ROUND(BB111,2)</f>
        <v>0</v>
      </c>
      <c r="BC110" s="141">
        <f>ROUND(BC111,2)</f>
        <v>0</v>
      </c>
      <c r="BD110" s="143">
        <f>ROUND(BD111,2)</f>
        <v>0</v>
      </c>
      <c r="BE110" s="4"/>
      <c r="BS110" s="144" t="s">
        <v>80</v>
      </c>
      <c r="BT110" s="144" t="s">
        <v>100</v>
      </c>
      <c r="BU110" s="144" t="s">
        <v>82</v>
      </c>
      <c r="BV110" s="144" t="s">
        <v>83</v>
      </c>
      <c r="BW110" s="144" t="s">
        <v>139</v>
      </c>
      <c r="BX110" s="144" t="s">
        <v>97</v>
      </c>
      <c r="CL110" s="144" t="s">
        <v>1</v>
      </c>
    </row>
    <row r="111" s="4" customFormat="1" ht="23.25" customHeight="1">
      <c r="A111" s="145" t="s">
        <v>102</v>
      </c>
      <c r="B111" s="73"/>
      <c r="C111" s="135"/>
      <c r="D111" s="135"/>
      <c r="E111" s="135"/>
      <c r="F111" s="135"/>
      <c r="G111" s="135"/>
      <c r="H111" s="136" t="s">
        <v>140</v>
      </c>
      <c r="I111" s="136"/>
      <c r="J111" s="136"/>
      <c r="K111" s="136"/>
      <c r="L111" s="136"/>
      <c r="M111" s="135"/>
      <c r="N111" s="136" t="s">
        <v>141</v>
      </c>
      <c r="O111" s="136"/>
      <c r="P111" s="136"/>
      <c r="Q111" s="136"/>
      <c r="R111" s="136"/>
      <c r="S111" s="136"/>
      <c r="T111" s="136"/>
      <c r="U111" s="136"/>
      <c r="V111" s="136"/>
      <c r="W111" s="136"/>
      <c r="X111" s="136"/>
      <c r="Y111" s="136"/>
      <c r="Z111" s="136"/>
      <c r="AA111" s="136"/>
      <c r="AB111" s="136"/>
      <c r="AC111" s="136"/>
      <c r="AD111" s="136"/>
      <c r="AE111" s="136"/>
      <c r="AF111" s="136"/>
      <c r="AG111" s="138">
        <f>'222-2021-KCga - Vybavení ...'!J36</f>
        <v>0</v>
      </c>
      <c r="AH111" s="135"/>
      <c r="AI111" s="135"/>
      <c r="AJ111" s="135"/>
      <c r="AK111" s="135"/>
      <c r="AL111" s="135"/>
      <c r="AM111" s="135"/>
      <c r="AN111" s="138">
        <f>SUM(AG111,AT111)</f>
        <v>0</v>
      </c>
      <c r="AO111" s="135"/>
      <c r="AP111" s="135"/>
      <c r="AQ111" s="139" t="s">
        <v>92</v>
      </c>
      <c r="AR111" s="75"/>
      <c r="AS111" s="140">
        <v>0</v>
      </c>
      <c r="AT111" s="141">
        <f>ROUND(SUM(AV111:AW111),2)</f>
        <v>0</v>
      </c>
      <c r="AU111" s="142">
        <f>'222-2021-KCga - Vybavení ...'!P139</f>
        <v>0</v>
      </c>
      <c r="AV111" s="141">
        <f>'222-2021-KCga - Vybavení ...'!J39</f>
        <v>0</v>
      </c>
      <c r="AW111" s="141">
        <f>'222-2021-KCga - Vybavení ...'!J40</f>
        <v>0</v>
      </c>
      <c r="AX111" s="141">
        <f>'222-2021-KCga - Vybavení ...'!J41</f>
        <v>0</v>
      </c>
      <c r="AY111" s="141">
        <f>'222-2021-KCga - Vybavení ...'!J42</f>
        <v>0</v>
      </c>
      <c r="AZ111" s="141">
        <f>'222-2021-KCga - Vybavení ...'!F39</f>
        <v>0</v>
      </c>
      <c r="BA111" s="141">
        <f>'222-2021-KCga - Vybavení ...'!F40</f>
        <v>0</v>
      </c>
      <c r="BB111" s="141">
        <f>'222-2021-KCga - Vybavení ...'!F41</f>
        <v>0</v>
      </c>
      <c r="BC111" s="141">
        <f>'222-2021-KCga - Vybavení ...'!F42</f>
        <v>0</v>
      </c>
      <c r="BD111" s="143">
        <f>'222-2021-KCga - Vybavení ...'!F43</f>
        <v>0</v>
      </c>
      <c r="BE111" s="4"/>
      <c r="BT111" s="144" t="s">
        <v>105</v>
      </c>
      <c r="BV111" s="144" t="s">
        <v>83</v>
      </c>
      <c r="BW111" s="144" t="s">
        <v>142</v>
      </c>
      <c r="BX111" s="144" t="s">
        <v>139</v>
      </c>
      <c r="CL111" s="144" t="s">
        <v>1</v>
      </c>
    </row>
    <row r="112" s="4" customFormat="1" ht="23.25" customHeight="1">
      <c r="A112" s="4"/>
      <c r="B112" s="73"/>
      <c r="C112" s="135"/>
      <c r="D112" s="135"/>
      <c r="E112" s="135"/>
      <c r="F112" s="136" t="s">
        <v>143</v>
      </c>
      <c r="G112" s="136"/>
      <c r="H112" s="136"/>
      <c r="I112" s="136"/>
      <c r="J112" s="136"/>
      <c r="K112" s="135"/>
      <c r="L112" s="136" t="s">
        <v>144</v>
      </c>
      <c r="M112" s="136"/>
      <c r="N112" s="136"/>
      <c r="O112" s="136"/>
      <c r="P112" s="136"/>
      <c r="Q112" s="136"/>
      <c r="R112" s="136"/>
      <c r="S112" s="136"/>
      <c r="T112" s="136"/>
      <c r="U112" s="136"/>
      <c r="V112" s="136"/>
      <c r="W112" s="136"/>
      <c r="X112" s="136"/>
      <c r="Y112" s="136"/>
      <c r="Z112" s="136"/>
      <c r="AA112" s="136"/>
      <c r="AB112" s="136"/>
      <c r="AC112" s="136"/>
      <c r="AD112" s="136"/>
      <c r="AE112" s="136"/>
      <c r="AF112" s="136"/>
      <c r="AG112" s="137">
        <f>ROUND(SUM(AG113:AG117),2)</f>
        <v>0</v>
      </c>
      <c r="AH112" s="135"/>
      <c r="AI112" s="135"/>
      <c r="AJ112" s="135"/>
      <c r="AK112" s="135"/>
      <c r="AL112" s="135"/>
      <c r="AM112" s="135"/>
      <c r="AN112" s="138">
        <f>SUM(AG112,AT112)</f>
        <v>0</v>
      </c>
      <c r="AO112" s="135"/>
      <c r="AP112" s="135"/>
      <c r="AQ112" s="139" t="s">
        <v>92</v>
      </c>
      <c r="AR112" s="75"/>
      <c r="AS112" s="140">
        <f>ROUND(SUM(AS113:AS117),2)</f>
        <v>0</v>
      </c>
      <c r="AT112" s="141">
        <f>ROUND(SUM(AV112:AW112),2)</f>
        <v>0</v>
      </c>
      <c r="AU112" s="142">
        <f>ROUND(SUM(AU113:AU117),5)</f>
        <v>0</v>
      </c>
      <c r="AV112" s="141">
        <f>ROUND(AZ112*L32,2)</f>
        <v>0</v>
      </c>
      <c r="AW112" s="141">
        <f>ROUND(BA112*L33,2)</f>
        <v>0</v>
      </c>
      <c r="AX112" s="141">
        <f>ROUND(BB112*L32,2)</f>
        <v>0</v>
      </c>
      <c r="AY112" s="141">
        <f>ROUND(BC112*L33,2)</f>
        <v>0</v>
      </c>
      <c r="AZ112" s="141">
        <f>ROUND(SUM(AZ113:AZ117),2)</f>
        <v>0</v>
      </c>
      <c r="BA112" s="141">
        <f>ROUND(SUM(BA113:BA117),2)</f>
        <v>0</v>
      </c>
      <c r="BB112" s="141">
        <f>ROUND(SUM(BB113:BB117),2)</f>
        <v>0</v>
      </c>
      <c r="BC112" s="141">
        <f>ROUND(SUM(BC113:BC117),2)</f>
        <v>0</v>
      </c>
      <c r="BD112" s="143">
        <f>ROUND(SUM(BD113:BD117),2)</f>
        <v>0</v>
      </c>
      <c r="BE112" s="4"/>
      <c r="BS112" s="144" t="s">
        <v>80</v>
      </c>
      <c r="BT112" s="144" t="s">
        <v>96</v>
      </c>
      <c r="BU112" s="144" t="s">
        <v>82</v>
      </c>
      <c r="BV112" s="144" t="s">
        <v>83</v>
      </c>
      <c r="BW112" s="144" t="s">
        <v>145</v>
      </c>
      <c r="BX112" s="144" t="s">
        <v>93</v>
      </c>
      <c r="CL112" s="144" t="s">
        <v>1</v>
      </c>
    </row>
    <row r="113" s="4" customFormat="1" ht="16.5" customHeight="1">
      <c r="A113" s="145" t="s">
        <v>102</v>
      </c>
      <c r="B113" s="73"/>
      <c r="C113" s="135"/>
      <c r="D113" s="135"/>
      <c r="E113" s="135"/>
      <c r="F113" s="135"/>
      <c r="G113" s="136" t="s">
        <v>146</v>
      </c>
      <c r="H113" s="136"/>
      <c r="I113" s="136"/>
      <c r="J113" s="136"/>
      <c r="K113" s="136"/>
      <c r="L113" s="135"/>
      <c r="M113" s="136" t="s">
        <v>147</v>
      </c>
      <c r="N113" s="136"/>
      <c r="O113" s="136"/>
      <c r="P113" s="136"/>
      <c r="Q113" s="136"/>
      <c r="R113" s="136"/>
      <c r="S113" s="136"/>
      <c r="T113" s="136"/>
      <c r="U113" s="136"/>
      <c r="V113" s="136"/>
      <c r="W113" s="136"/>
      <c r="X113" s="136"/>
      <c r="Y113" s="136"/>
      <c r="Z113" s="136"/>
      <c r="AA113" s="136"/>
      <c r="AB113" s="136"/>
      <c r="AC113" s="136"/>
      <c r="AD113" s="136"/>
      <c r="AE113" s="136"/>
      <c r="AF113" s="136"/>
      <c r="AG113" s="138">
        <f>'222 - Obvodová stěna'!J36</f>
        <v>0</v>
      </c>
      <c r="AH113" s="135"/>
      <c r="AI113" s="135"/>
      <c r="AJ113" s="135"/>
      <c r="AK113" s="135"/>
      <c r="AL113" s="135"/>
      <c r="AM113" s="135"/>
      <c r="AN113" s="138">
        <f>SUM(AG113,AT113)</f>
        <v>0</v>
      </c>
      <c r="AO113" s="135"/>
      <c r="AP113" s="135"/>
      <c r="AQ113" s="139" t="s">
        <v>92</v>
      </c>
      <c r="AR113" s="75"/>
      <c r="AS113" s="140">
        <v>0</v>
      </c>
      <c r="AT113" s="141">
        <f>ROUND(SUM(AV113:AW113),2)</f>
        <v>0</v>
      </c>
      <c r="AU113" s="142">
        <f>'222 - Obvodová stěna'!P138</f>
        <v>0</v>
      </c>
      <c r="AV113" s="141">
        <f>'222 - Obvodová stěna'!J39</f>
        <v>0</v>
      </c>
      <c r="AW113" s="141">
        <f>'222 - Obvodová stěna'!J40</f>
        <v>0</v>
      </c>
      <c r="AX113" s="141">
        <f>'222 - Obvodová stěna'!J41</f>
        <v>0</v>
      </c>
      <c r="AY113" s="141">
        <f>'222 - Obvodová stěna'!J42</f>
        <v>0</v>
      </c>
      <c r="AZ113" s="141">
        <f>'222 - Obvodová stěna'!F39</f>
        <v>0</v>
      </c>
      <c r="BA113" s="141">
        <f>'222 - Obvodová stěna'!F40</f>
        <v>0</v>
      </c>
      <c r="BB113" s="141">
        <f>'222 - Obvodová stěna'!F41</f>
        <v>0</v>
      </c>
      <c r="BC113" s="141">
        <f>'222 - Obvodová stěna'!F42</f>
        <v>0</v>
      </c>
      <c r="BD113" s="143">
        <f>'222 - Obvodová stěna'!F43</f>
        <v>0</v>
      </c>
      <c r="BE113" s="4"/>
      <c r="BT113" s="144" t="s">
        <v>100</v>
      </c>
      <c r="BV113" s="144" t="s">
        <v>83</v>
      </c>
      <c r="BW113" s="144" t="s">
        <v>148</v>
      </c>
      <c r="BX113" s="144" t="s">
        <v>145</v>
      </c>
      <c r="CL113" s="144" t="s">
        <v>1</v>
      </c>
    </row>
    <row r="114" s="4" customFormat="1" ht="16.5" customHeight="1">
      <c r="A114" s="145" t="s">
        <v>102</v>
      </c>
      <c r="B114" s="73"/>
      <c r="C114" s="135"/>
      <c r="D114" s="135"/>
      <c r="E114" s="135"/>
      <c r="F114" s="135"/>
      <c r="G114" s="136" t="s">
        <v>149</v>
      </c>
      <c r="H114" s="136"/>
      <c r="I114" s="136"/>
      <c r="J114" s="136"/>
      <c r="K114" s="136"/>
      <c r="L114" s="135"/>
      <c r="M114" s="136" t="s">
        <v>150</v>
      </c>
      <c r="N114" s="136"/>
      <c r="O114" s="136"/>
      <c r="P114" s="136"/>
      <c r="Q114" s="136"/>
      <c r="R114" s="136"/>
      <c r="S114" s="136"/>
      <c r="T114" s="136"/>
      <c r="U114" s="136"/>
      <c r="V114" s="136"/>
      <c r="W114" s="136"/>
      <c r="X114" s="136"/>
      <c r="Y114" s="136"/>
      <c r="Z114" s="136"/>
      <c r="AA114" s="136"/>
      <c r="AB114" s="136"/>
      <c r="AC114" s="136"/>
      <c r="AD114" s="136"/>
      <c r="AE114" s="136"/>
      <c r="AF114" s="136"/>
      <c r="AG114" s="138">
        <f>'223 - Stropy a podlahy půdy'!J36</f>
        <v>0</v>
      </c>
      <c r="AH114" s="135"/>
      <c r="AI114" s="135"/>
      <c r="AJ114" s="135"/>
      <c r="AK114" s="135"/>
      <c r="AL114" s="135"/>
      <c r="AM114" s="135"/>
      <c r="AN114" s="138">
        <f>SUM(AG114,AT114)</f>
        <v>0</v>
      </c>
      <c r="AO114" s="135"/>
      <c r="AP114" s="135"/>
      <c r="AQ114" s="139" t="s">
        <v>92</v>
      </c>
      <c r="AR114" s="75"/>
      <c r="AS114" s="140">
        <v>0</v>
      </c>
      <c r="AT114" s="141">
        <f>ROUND(SUM(AV114:AW114),2)</f>
        <v>0</v>
      </c>
      <c r="AU114" s="142">
        <f>'223 - Stropy a podlahy půdy'!P138</f>
        <v>0</v>
      </c>
      <c r="AV114" s="141">
        <f>'223 - Stropy a podlahy půdy'!J39</f>
        <v>0</v>
      </c>
      <c r="AW114" s="141">
        <f>'223 - Stropy a podlahy půdy'!J40</f>
        <v>0</v>
      </c>
      <c r="AX114" s="141">
        <f>'223 - Stropy a podlahy půdy'!J41</f>
        <v>0</v>
      </c>
      <c r="AY114" s="141">
        <f>'223 - Stropy a podlahy půdy'!J42</f>
        <v>0</v>
      </c>
      <c r="AZ114" s="141">
        <f>'223 - Stropy a podlahy půdy'!F39</f>
        <v>0</v>
      </c>
      <c r="BA114" s="141">
        <f>'223 - Stropy a podlahy půdy'!F40</f>
        <v>0</v>
      </c>
      <c r="BB114" s="141">
        <f>'223 - Stropy a podlahy půdy'!F41</f>
        <v>0</v>
      </c>
      <c r="BC114" s="141">
        <f>'223 - Stropy a podlahy půdy'!F42</f>
        <v>0</v>
      </c>
      <c r="BD114" s="143">
        <f>'223 - Stropy a podlahy půdy'!F43</f>
        <v>0</v>
      </c>
      <c r="BE114" s="4"/>
      <c r="BT114" s="144" t="s">
        <v>100</v>
      </c>
      <c r="BV114" s="144" t="s">
        <v>83</v>
      </c>
      <c r="BW114" s="144" t="s">
        <v>151</v>
      </c>
      <c r="BX114" s="144" t="s">
        <v>145</v>
      </c>
      <c r="CL114" s="144" t="s">
        <v>1</v>
      </c>
    </row>
    <row r="115" s="4" customFormat="1" ht="23.25" customHeight="1">
      <c r="A115" s="145" t="s">
        <v>102</v>
      </c>
      <c r="B115" s="73"/>
      <c r="C115" s="135"/>
      <c r="D115" s="135"/>
      <c r="E115" s="135"/>
      <c r="F115" s="135"/>
      <c r="G115" s="136" t="s">
        <v>152</v>
      </c>
      <c r="H115" s="136"/>
      <c r="I115" s="136"/>
      <c r="J115" s="136"/>
      <c r="K115" s="136"/>
      <c r="L115" s="135"/>
      <c r="M115" s="136" t="s">
        <v>153</v>
      </c>
      <c r="N115" s="136"/>
      <c r="O115" s="136"/>
      <c r="P115" s="136"/>
      <c r="Q115" s="136"/>
      <c r="R115" s="136"/>
      <c r="S115" s="136"/>
      <c r="T115" s="136"/>
      <c r="U115" s="136"/>
      <c r="V115" s="136"/>
      <c r="W115" s="136"/>
      <c r="X115" s="136"/>
      <c r="Y115" s="136"/>
      <c r="Z115" s="136"/>
      <c r="AA115" s="136"/>
      <c r="AB115" s="136"/>
      <c r="AC115" s="136"/>
      <c r="AD115" s="136"/>
      <c r="AE115" s="136"/>
      <c r="AF115" s="136"/>
      <c r="AG115" s="138">
        <f>'224 - Zastřešení nástavby...'!J36</f>
        <v>0</v>
      </c>
      <c r="AH115" s="135"/>
      <c r="AI115" s="135"/>
      <c r="AJ115" s="135"/>
      <c r="AK115" s="135"/>
      <c r="AL115" s="135"/>
      <c r="AM115" s="135"/>
      <c r="AN115" s="138">
        <f>SUM(AG115,AT115)</f>
        <v>0</v>
      </c>
      <c r="AO115" s="135"/>
      <c r="AP115" s="135"/>
      <c r="AQ115" s="139" t="s">
        <v>92</v>
      </c>
      <c r="AR115" s="75"/>
      <c r="AS115" s="140">
        <v>0</v>
      </c>
      <c r="AT115" s="141">
        <f>ROUND(SUM(AV115:AW115),2)</f>
        <v>0</v>
      </c>
      <c r="AU115" s="142">
        <f>'224 - Zastřešení nástavby...'!P138</f>
        <v>0</v>
      </c>
      <c r="AV115" s="141">
        <f>'224 - Zastřešení nástavby...'!J39</f>
        <v>0</v>
      </c>
      <c r="AW115" s="141">
        <f>'224 - Zastřešení nástavby...'!J40</f>
        <v>0</v>
      </c>
      <c r="AX115" s="141">
        <f>'224 - Zastřešení nástavby...'!J41</f>
        <v>0</v>
      </c>
      <c r="AY115" s="141">
        <f>'224 - Zastřešení nástavby...'!J42</f>
        <v>0</v>
      </c>
      <c r="AZ115" s="141">
        <f>'224 - Zastřešení nástavby...'!F39</f>
        <v>0</v>
      </c>
      <c r="BA115" s="141">
        <f>'224 - Zastřešení nástavby...'!F40</f>
        <v>0</v>
      </c>
      <c r="BB115" s="141">
        <f>'224 - Zastřešení nástavby...'!F41</f>
        <v>0</v>
      </c>
      <c r="BC115" s="141">
        <f>'224 - Zastřešení nástavby...'!F42</f>
        <v>0</v>
      </c>
      <c r="BD115" s="143">
        <f>'224 - Zastřešení nástavby...'!F43</f>
        <v>0</v>
      </c>
      <c r="BE115" s="4"/>
      <c r="BT115" s="144" t="s">
        <v>100</v>
      </c>
      <c r="BV115" s="144" t="s">
        <v>83</v>
      </c>
      <c r="BW115" s="144" t="s">
        <v>154</v>
      </c>
      <c r="BX115" s="144" t="s">
        <v>145</v>
      </c>
      <c r="CL115" s="144" t="s">
        <v>1</v>
      </c>
    </row>
    <row r="116" s="4" customFormat="1" ht="16.5" customHeight="1">
      <c r="A116" s="145" t="s">
        <v>102</v>
      </c>
      <c r="B116" s="73"/>
      <c r="C116" s="135"/>
      <c r="D116" s="135"/>
      <c r="E116" s="135"/>
      <c r="F116" s="135"/>
      <c r="G116" s="136" t="s">
        <v>155</v>
      </c>
      <c r="H116" s="136"/>
      <c r="I116" s="136"/>
      <c r="J116" s="136"/>
      <c r="K116" s="136"/>
      <c r="L116" s="135"/>
      <c r="M116" s="136" t="s">
        <v>156</v>
      </c>
      <c r="N116" s="136"/>
      <c r="O116" s="136"/>
      <c r="P116" s="136"/>
      <c r="Q116" s="136"/>
      <c r="R116" s="136"/>
      <c r="S116" s="136"/>
      <c r="T116" s="136"/>
      <c r="U116" s="136"/>
      <c r="V116" s="136"/>
      <c r="W116" s="136"/>
      <c r="X116" s="136"/>
      <c r="Y116" s="136"/>
      <c r="Z116" s="136"/>
      <c r="AA116" s="136"/>
      <c r="AB116" s="136"/>
      <c r="AC116" s="136"/>
      <c r="AD116" s="136"/>
      <c r="AE116" s="136"/>
      <c r="AF116" s="136"/>
      <c r="AG116" s="138">
        <f>'225 - Ostatní konstrukce'!J36</f>
        <v>0</v>
      </c>
      <c r="AH116" s="135"/>
      <c r="AI116" s="135"/>
      <c r="AJ116" s="135"/>
      <c r="AK116" s="135"/>
      <c r="AL116" s="135"/>
      <c r="AM116" s="135"/>
      <c r="AN116" s="138">
        <f>SUM(AG116,AT116)</f>
        <v>0</v>
      </c>
      <c r="AO116" s="135"/>
      <c r="AP116" s="135"/>
      <c r="AQ116" s="139" t="s">
        <v>92</v>
      </c>
      <c r="AR116" s="75"/>
      <c r="AS116" s="140">
        <v>0</v>
      </c>
      <c r="AT116" s="141">
        <f>ROUND(SUM(AV116:AW116),2)</f>
        <v>0</v>
      </c>
      <c r="AU116" s="142">
        <f>'225 - Ostatní konstrukce'!P143</f>
        <v>0</v>
      </c>
      <c r="AV116" s="141">
        <f>'225 - Ostatní konstrukce'!J39</f>
        <v>0</v>
      </c>
      <c r="AW116" s="141">
        <f>'225 - Ostatní konstrukce'!J40</f>
        <v>0</v>
      </c>
      <c r="AX116" s="141">
        <f>'225 - Ostatní konstrukce'!J41</f>
        <v>0</v>
      </c>
      <c r="AY116" s="141">
        <f>'225 - Ostatní konstrukce'!J42</f>
        <v>0</v>
      </c>
      <c r="AZ116" s="141">
        <f>'225 - Ostatní konstrukce'!F39</f>
        <v>0</v>
      </c>
      <c r="BA116" s="141">
        <f>'225 - Ostatní konstrukce'!F40</f>
        <v>0</v>
      </c>
      <c r="BB116" s="141">
        <f>'225 - Ostatní konstrukce'!F41</f>
        <v>0</v>
      </c>
      <c r="BC116" s="141">
        <f>'225 - Ostatní konstrukce'!F42</f>
        <v>0</v>
      </c>
      <c r="BD116" s="143">
        <f>'225 - Ostatní konstrukce'!F43</f>
        <v>0</v>
      </c>
      <c r="BE116" s="4"/>
      <c r="BT116" s="144" t="s">
        <v>100</v>
      </c>
      <c r="BV116" s="144" t="s">
        <v>83</v>
      </c>
      <c r="BW116" s="144" t="s">
        <v>157</v>
      </c>
      <c r="BX116" s="144" t="s">
        <v>145</v>
      </c>
      <c r="CL116" s="144" t="s">
        <v>1</v>
      </c>
    </row>
    <row r="117" s="4" customFormat="1" ht="16.5" customHeight="1">
      <c r="A117" s="145" t="s">
        <v>102</v>
      </c>
      <c r="B117" s="73"/>
      <c r="C117" s="135"/>
      <c r="D117" s="135"/>
      <c r="E117" s="135"/>
      <c r="F117" s="135"/>
      <c r="G117" s="136" t="s">
        <v>158</v>
      </c>
      <c r="H117" s="136"/>
      <c r="I117" s="136"/>
      <c r="J117" s="136"/>
      <c r="K117" s="136"/>
      <c r="L117" s="135"/>
      <c r="M117" s="136" t="s">
        <v>159</v>
      </c>
      <c r="N117" s="136"/>
      <c r="O117" s="136"/>
      <c r="P117" s="136"/>
      <c r="Q117" s="136"/>
      <c r="R117" s="136"/>
      <c r="S117" s="136"/>
      <c r="T117" s="136"/>
      <c r="U117" s="136"/>
      <c r="V117" s="136"/>
      <c r="W117" s="136"/>
      <c r="X117" s="136"/>
      <c r="Y117" s="136"/>
      <c r="Z117" s="136"/>
      <c r="AA117" s="136"/>
      <c r="AB117" s="136"/>
      <c r="AC117" s="136"/>
      <c r="AD117" s="136"/>
      <c r="AE117" s="136"/>
      <c r="AF117" s="136"/>
      <c r="AG117" s="138">
        <f>'226 - Výkopy přípojky'!J36</f>
        <v>0</v>
      </c>
      <c r="AH117" s="135"/>
      <c r="AI117" s="135"/>
      <c r="AJ117" s="135"/>
      <c r="AK117" s="135"/>
      <c r="AL117" s="135"/>
      <c r="AM117" s="135"/>
      <c r="AN117" s="138">
        <f>SUM(AG117,AT117)</f>
        <v>0</v>
      </c>
      <c r="AO117" s="135"/>
      <c r="AP117" s="135"/>
      <c r="AQ117" s="139" t="s">
        <v>92</v>
      </c>
      <c r="AR117" s="75"/>
      <c r="AS117" s="146">
        <v>0</v>
      </c>
      <c r="AT117" s="147">
        <f>ROUND(SUM(AV117:AW117),2)</f>
        <v>0</v>
      </c>
      <c r="AU117" s="148">
        <f>'226 - Výkopy přípojky'!P136</f>
        <v>0</v>
      </c>
      <c r="AV117" s="147">
        <f>'226 - Výkopy přípojky'!J39</f>
        <v>0</v>
      </c>
      <c r="AW117" s="147">
        <f>'226 - Výkopy přípojky'!J40</f>
        <v>0</v>
      </c>
      <c r="AX117" s="147">
        <f>'226 - Výkopy přípojky'!J41</f>
        <v>0</v>
      </c>
      <c r="AY117" s="147">
        <f>'226 - Výkopy přípojky'!J42</f>
        <v>0</v>
      </c>
      <c r="AZ117" s="147">
        <f>'226 - Výkopy přípojky'!F39</f>
        <v>0</v>
      </c>
      <c r="BA117" s="147">
        <f>'226 - Výkopy přípojky'!F40</f>
        <v>0</v>
      </c>
      <c r="BB117" s="147">
        <f>'226 - Výkopy přípojky'!F41</f>
        <v>0</v>
      </c>
      <c r="BC117" s="147">
        <f>'226 - Výkopy přípojky'!F42</f>
        <v>0</v>
      </c>
      <c r="BD117" s="149">
        <f>'226 - Výkopy přípojky'!F43</f>
        <v>0</v>
      </c>
      <c r="BE117" s="4"/>
      <c r="BT117" s="144" t="s">
        <v>100</v>
      </c>
      <c r="BV117" s="144" t="s">
        <v>83</v>
      </c>
      <c r="BW117" s="144" t="s">
        <v>160</v>
      </c>
      <c r="BX117" s="144" t="s">
        <v>145</v>
      </c>
      <c r="CL117" s="144" t="s">
        <v>1</v>
      </c>
    </row>
    <row r="118">
      <c r="B118" s="22"/>
      <c r="C118" s="23"/>
      <c r="D118" s="23"/>
      <c r="E118" s="23"/>
      <c r="F118" s="23"/>
      <c r="G118" s="23"/>
      <c r="H118" s="23"/>
      <c r="I118" s="23"/>
      <c r="J118" s="23"/>
      <c r="K118" s="23"/>
      <c r="L118" s="23"/>
      <c r="M118" s="23"/>
      <c r="N118" s="23"/>
      <c r="O118" s="23"/>
      <c r="P118" s="23"/>
      <c r="Q118" s="23"/>
      <c r="R118" s="23"/>
      <c r="S118" s="23"/>
      <c r="T118" s="23"/>
      <c r="U118" s="23"/>
      <c r="V118" s="23"/>
      <c r="W118" s="23"/>
      <c r="X118" s="23"/>
      <c r="Y118" s="23"/>
      <c r="Z118" s="23"/>
      <c r="AA118" s="23"/>
      <c r="AB118" s="23"/>
      <c r="AC118" s="23"/>
      <c r="AD118" s="23"/>
      <c r="AE118" s="23"/>
      <c r="AF118" s="23"/>
      <c r="AG118" s="23"/>
      <c r="AH118" s="23"/>
      <c r="AI118" s="23"/>
      <c r="AJ118" s="23"/>
      <c r="AK118" s="23"/>
      <c r="AL118" s="23"/>
      <c r="AM118" s="23"/>
      <c r="AN118" s="23"/>
      <c r="AO118" s="23"/>
      <c r="AP118" s="23"/>
      <c r="AQ118" s="23"/>
      <c r="AR118" s="21"/>
    </row>
    <row r="119" s="2" customFormat="1" ht="30" customHeight="1">
      <c r="A119" s="41"/>
      <c r="B119" s="42"/>
      <c r="C119" s="110" t="s">
        <v>161</v>
      </c>
      <c r="D119" s="43"/>
      <c r="E119" s="43"/>
      <c r="F119" s="43"/>
      <c r="G119" s="43"/>
      <c r="H119" s="43"/>
      <c r="I119" s="43"/>
      <c r="J119" s="43"/>
      <c r="K119" s="43"/>
      <c r="L119" s="43"/>
      <c r="M119" s="43"/>
      <c r="N119" s="43"/>
      <c r="O119" s="43"/>
      <c r="P119" s="43"/>
      <c r="Q119" s="43"/>
      <c r="R119" s="43"/>
      <c r="S119" s="43"/>
      <c r="T119" s="43"/>
      <c r="U119" s="43"/>
      <c r="V119" s="43"/>
      <c r="W119" s="43"/>
      <c r="X119" s="43"/>
      <c r="Y119" s="43"/>
      <c r="Z119" s="43"/>
      <c r="AA119" s="43"/>
      <c r="AB119" s="43"/>
      <c r="AC119" s="43"/>
      <c r="AD119" s="43"/>
      <c r="AE119" s="43"/>
      <c r="AF119" s="43"/>
      <c r="AG119" s="113">
        <f>ROUND(SUM(AG120:AG123), 2)</f>
        <v>0</v>
      </c>
      <c r="AH119" s="113"/>
      <c r="AI119" s="113"/>
      <c r="AJ119" s="113"/>
      <c r="AK119" s="113"/>
      <c r="AL119" s="113"/>
      <c r="AM119" s="113"/>
      <c r="AN119" s="113">
        <f>ROUND(SUM(AN120:AN123), 2)</f>
        <v>0</v>
      </c>
      <c r="AO119" s="113"/>
      <c r="AP119" s="113"/>
      <c r="AQ119" s="150"/>
      <c r="AR119" s="44"/>
      <c r="AS119" s="103" t="s">
        <v>162</v>
      </c>
      <c r="AT119" s="104" t="s">
        <v>163</v>
      </c>
      <c r="AU119" s="104" t="s">
        <v>45</v>
      </c>
      <c r="AV119" s="105" t="s">
        <v>68</v>
      </c>
      <c r="AW119" s="41"/>
      <c r="AX119" s="41"/>
      <c r="AY119" s="41"/>
      <c r="AZ119" s="41"/>
      <c r="BA119" s="41"/>
      <c r="BB119" s="41"/>
      <c r="BC119" s="41"/>
      <c r="BD119" s="41"/>
      <c r="BE119" s="41"/>
    </row>
    <row r="120" s="2" customFormat="1" ht="19.92" customHeight="1">
      <c r="A120" s="41"/>
      <c r="B120" s="42"/>
      <c r="C120" s="43"/>
      <c r="D120" s="151" t="s">
        <v>164</v>
      </c>
      <c r="E120" s="151"/>
      <c r="F120" s="151"/>
      <c r="G120" s="151"/>
      <c r="H120" s="151"/>
      <c r="I120" s="151"/>
      <c r="J120" s="151"/>
      <c r="K120" s="151"/>
      <c r="L120" s="151"/>
      <c r="M120" s="151"/>
      <c r="N120" s="151"/>
      <c r="O120" s="151"/>
      <c r="P120" s="151"/>
      <c r="Q120" s="151"/>
      <c r="R120" s="151"/>
      <c r="S120" s="151"/>
      <c r="T120" s="151"/>
      <c r="U120" s="151"/>
      <c r="V120" s="151"/>
      <c r="W120" s="151"/>
      <c r="X120" s="151"/>
      <c r="Y120" s="151"/>
      <c r="Z120" s="151"/>
      <c r="AA120" s="151"/>
      <c r="AB120" s="151"/>
      <c r="AC120" s="43"/>
      <c r="AD120" s="43"/>
      <c r="AE120" s="43"/>
      <c r="AF120" s="43"/>
      <c r="AG120" s="152">
        <f>ROUND(AG94 * AS120, 2)</f>
        <v>0</v>
      </c>
      <c r="AH120" s="138"/>
      <c r="AI120" s="138"/>
      <c r="AJ120" s="138"/>
      <c r="AK120" s="138"/>
      <c r="AL120" s="138"/>
      <c r="AM120" s="138"/>
      <c r="AN120" s="138">
        <f>ROUND(AG120 + AV120, 2)</f>
        <v>0</v>
      </c>
      <c r="AO120" s="138"/>
      <c r="AP120" s="138"/>
      <c r="AQ120" s="43"/>
      <c r="AR120" s="44"/>
      <c r="AS120" s="153">
        <v>0</v>
      </c>
      <c r="AT120" s="154" t="s">
        <v>165</v>
      </c>
      <c r="AU120" s="154" t="s">
        <v>46</v>
      </c>
      <c r="AV120" s="143">
        <f>ROUND(IF(AU120="základní",AG120*L32,IF(AU120="snížená",AG120*L33,0)), 2)</f>
        <v>0</v>
      </c>
      <c r="AW120" s="41"/>
      <c r="AX120" s="41"/>
      <c r="AY120" s="41"/>
      <c r="AZ120" s="41"/>
      <c r="BA120" s="41"/>
      <c r="BB120" s="41"/>
      <c r="BC120" s="41"/>
      <c r="BD120" s="41"/>
      <c r="BE120" s="41"/>
      <c r="BV120" s="18" t="s">
        <v>166</v>
      </c>
      <c r="BY120" s="155">
        <f>IF(AU120="základní",AV120,0)</f>
        <v>0</v>
      </c>
      <c r="BZ120" s="155">
        <f>IF(AU120="snížená",AV120,0)</f>
        <v>0</v>
      </c>
      <c r="CA120" s="155">
        <v>0</v>
      </c>
      <c r="CB120" s="155">
        <v>0</v>
      </c>
      <c r="CC120" s="155">
        <v>0</v>
      </c>
      <c r="CD120" s="155">
        <f>IF(AU120="základní",AG120,0)</f>
        <v>0</v>
      </c>
      <c r="CE120" s="155">
        <f>IF(AU120="snížená",AG120,0)</f>
        <v>0</v>
      </c>
      <c r="CF120" s="155">
        <f>IF(AU120="zákl. přenesená",AG120,0)</f>
        <v>0</v>
      </c>
      <c r="CG120" s="155">
        <f>IF(AU120="sníž. přenesená",AG120,0)</f>
        <v>0</v>
      </c>
      <c r="CH120" s="155">
        <f>IF(AU120="nulová",AG120,0)</f>
        <v>0</v>
      </c>
      <c r="CI120" s="18">
        <f>IF(AU120="základní",1,IF(AU120="snížená",2,IF(AU120="zákl. přenesená",4,IF(AU120="sníž. přenesená",5,3))))</f>
        <v>1</v>
      </c>
      <c r="CJ120" s="18">
        <f>IF(AT120="stavební čast",1,IF(AT120="investiční čast",2,3))</f>
        <v>1</v>
      </c>
      <c r="CK120" s="18" t="str">
        <f>IF(D120="Vyplň vlastní","","x")</f>
        <v>x</v>
      </c>
    </row>
    <row r="121" s="2" customFormat="1" ht="19.92" customHeight="1">
      <c r="A121" s="41"/>
      <c r="B121" s="42"/>
      <c r="C121" s="43"/>
      <c r="D121" s="156" t="s">
        <v>167</v>
      </c>
      <c r="E121" s="151"/>
      <c r="F121" s="151"/>
      <c r="G121" s="151"/>
      <c r="H121" s="151"/>
      <c r="I121" s="151"/>
      <c r="J121" s="151"/>
      <c r="K121" s="151"/>
      <c r="L121" s="151"/>
      <c r="M121" s="151"/>
      <c r="N121" s="151"/>
      <c r="O121" s="151"/>
      <c r="P121" s="151"/>
      <c r="Q121" s="151"/>
      <c r="R121" s="151"/>
      <c r="S121" s="151"/>
      <c r="T121" s="151"/>
      <c r="U121" s="151"/>
      <c r="V121" s="151"/>
      <c r="W121" s="151"/>
      <c r="X121" s="151"/>
      <c r="Y121" s="151"/>
      <c r="Z121" s="151"/>
      <c r="AA121" s="151"/>
      <c r="AB121" s="151"/>
      <c r="AC121" s="43"/>
      <c r="AD121" s="43"/>
      <c r="AE121" s="43"/>
      <c r="AF121" s="43"/>
      <c r="AG121" s="152">
        <f>ROUND(AG94 * AS121, 2)</f>
        <v>0</v>
      </c>
      <c r="AH121" s="138"/>
      <c r="AI121" s="138"/>
      <c r="AJ121" s="138"/>
      <c r="AK121" s="138"/>
      <c r="AL121" s="138"/>
      <c r="AM121" s="138"/>
      <c r="AN121" s="138">
        <f>ROUND(AG121 + AV121, 2)</f>
        <v>0</v>
      </c>
      <c r="AO121" s="138"/>
      <c r="AP121" s="138"/>
      <c r="AQ121" s="43"/>
      <c r="AR121" s="44"/>
      <c r="AS121" s="153">
        <v>0</v>
      </c>
      <c r="AT121" s="154" t="s">
        <v>165</v>
      </c>
      <c r="AU121" s="154" t="s">
        <v>46</v>
      </c>
      <c r="AV121" s="143">
        <f>ROUND(IF(AU121="základní",AG121*L32,IF(AU121="snížená",AG121*L33,0)), 2)</f>
        <v>0</v>
      </c>
      <c r="AW121" s="41"/>
      <c r="AX121" s="41"/>
      <c r="AY121" s="41"/>
      <c r="AZ121" s="41"/>
      <c r="BA121" s="41"/>
      <c r="BB121" s="41"/>
      <c r="BC121" s="41"/>
      <c r="BD121" s="41"/>
      <c r="BE121" s="41"/>
      <c r="BV121" s="18" t="s">
        <v>168</v>
      </c>
      <c r="BY121" s="155">
        <f>IF(AU121="základní",AV121,0)</f>
        <v>0</v>
      </c>
      <c r="BZ121" s="155">
        <f>IF(AU121="snížená",AV121,0)</f>
        <v>0</v>
      </c>
      <c r="CA121" s="155">
        <v>0</v>
      </c>
      <c r="CB121" s="155">
        <v>0</v>
      </c>
      <c r="CC121" s="155">
        <v>0</v>
      </c>
      <c r="CD121" s="155">
        <f>IF(AU121="základní",AG121,0)</f>
        <v>0</v>
      </c>
      <c r="CE121" s="155">
        <f>IF(AU121="snížená",AG121,0)</f>
        <v>0</v>
      </c>
      <c r="CF121" s="155">
        <f>IF(AU121="zákl. přenesená",AG121,0)</f>
        <v>0</v>
      </c>
      <c r="CG121" s="155">
        <f>IF(AU121="sníž. přenesená",AG121,0)</f>
        <v>0</v>
      </c>
      <c r="CH121" s="155">
        <f>IF(AU121="nulová",AG121,0)</f>
        <v>0</v>
      </c>
      <c r="CI121" s="18">
        <f>IF(AU121="základní",1,IF(AU121="snížená",2,IF(AU121="zákl. přenesená",4,IF(AU121="sníž. přenesená",5,3))))</f>
        <v>1</v>
      </c>
      <c r="CJ121" s="18">
        <f>IF(AT121="stavební čast",1,IF(AT121="investiční čast",2,3))</f>
        <v>1</v>
      </c>
      <c r="CK121" s="18" t="str">
        <f>IF(D121="Vyplň vlastní","","x")</f>
        <v/>
      </c>
    </row>
    <row r="122" s="2" customFormat="1" ht="19.92" customHeight="1">
      <c r="A122" s="41"/>
      <c r="B122" s="42"/>
      <c r="C122" s="43"/>
      <c r="D122" s="156" t="s">
        <v>167</v>
      </c>
      <c r="E122" s="151"/>
      <c r="F122" s="151"/>
      <c r="G122" s="151"/>
      <c r="H122" s="151"/>
      <c r="I122" s="151"/>
      <c r="J122" s="151"/>
      <c r="K122" s="151"/>
      <c r="L122" s="151"/>
      <c r="M122" s="151"/>
      <c r="N122" s="151"/>
      <c r="O122" s="151"/>
      <c r="P122" s="151"/>
      <c r="Q122" s="151"/>
      <c r="R122" s="151"/>
      <c r="S122" s="151"/>
      <c r="T122" s="151"/>
      <c r="U122" s="151"/>
      <c r="V122" s="151"/>
      <c r="W122" s="151"/>
      <c r="X122" s="151"/>
      <c r="Y122" s="151"/>
      <c r="Z122" s="151"/>
      <c r="AA122" s="151"/>
      <c r="AB122" s="151"/>
      <c r="AC122" s="43"/>
      <c r="AD122" s="43"/>
      <c r="AE122" s="43"/>
      <c r="AF122" s="43"/>
      <c r="AG122" s="152">
        <f>ROUND(AG94 * AS122, 2)</f>
        <v>0</v>
      </c>
      <c r="AH122" s="138"/>
      <c r="AI122" s="138"/>
      <c r="AJ122" s="138"/>
      <c r="AK122" s="138"/>
      <c r="AL122" s="138"/>
      <c r="AM122" s="138"/>
      <c r="AN122" s="138">
        <f>ROUND(AG122 + AV122, 2)</f>
        <v>0</v>
      </c>
      <c r="AO122" s="138"/>
      <c r="AP122" s="138"/>
      <c r="AQ122" s="43"/>
      <c r="AR122" s="44"/>
      <c r="AS122" s="153">
        <v>0</v>
      </c>
      <c r="AT122" s="154" t="s">
        <v>165</v>
      </c>
      <c r="AU122" s="154" t="s">
        <v>46</v>
      </c>
      <c r="AV122" s="143">
        <f>ROUND(IF(AU122="základní",AG122*L32,IF(AU122="snížená",AG122*L33,0)), 2)</f>
        <v>0</v>
      </c>
      <c r="AW122" s="41"/>
      <c r="AX122" s="41"/>
      <c r="AY122" s="41"/>
      <c r="AZ122" s="41"/>
      <c r="BA122" s="41"/>
      <c r="BB122" s="41"/>
      <c r="BC122" s="41"/>
      <c r="BD122" s="41"/>
      <c r="BE122" s="41"/>
      <c r="BV122" s="18" t="s">
        <v>168</v>
      </c>
      <c r="BY122" s="155">
        <f>IF(AU122="základní",AV122,0)</f>
        <v>0</v>
      </c>
      <c r="BZ122" s="155">
        <f>IF(AU122="snížená",AV122,0)</f>
        <v>0</v>
      </c>
      <c r="CA122" s="155">
        <v>0</v>
      </c>
      <c r="CB122" s="155">
        <v>0</v>
      </c>
      <c r="CC122" s="155">
        <v>0</v>
      </c>
      <c r="CD122" s="155">
        <f>IF(AU122="základní",AG122,0)</f>
        <v>0</v>
      </c>
      <c r="CE122" s="155">
        <f>IF(AU122="snížená",AG122,0)</f>
        <v>0</v>
      </c>
      <c r="CF122" s="155">
        <f>IF(AU122="zákl. přenesená",AG122,0)</f>
        <v>0</v>
      </c>
      <c r="CG122" s="155">
        <f>IF(AU122="sníž. přenesená",AG122,0)</f>
        <v>0</v>
      </c>
      <c r="CH122" s="155">
        <f>IF(AU122="nulová",AG122,0)</f>
        <v>0</v>
      </c>
      <c r="CI122" s="18">
        <f>IF(AU122="základní",1,IF(AU122="snížená",2,IF(AU122="zákl. přenesená",4,IF(AU122="sníž. přenesená",5,3))))</f>
        <v>1</v>
      </c>
      <c r="CJ122" s="18">
        <f>IF(AT122="stavební čast",1,IF(AT122="investiční čast",2,3))</f>
        <v>1</v>
      </c>
      <c r="CK122" s="18" t="str">
        <f>IF(D122="Vyplň vlastní","","x")</f>
        <v/>
      </c>
    </row>
    <row r="123" s="2" customFormat="1" ht="19.92" customHeight="1">
      <c r="A123" s="41"/>
      <c r="B123" s="42"/>
      <c r="C123" s="43"/>
      <c r="D123" s="156" t="s">
        <v>167</v>
      </c>
      <c r="E123" s="151"/>
      <c r="F123" s="151"/>
      <c r="G123" s="151"/>
      <c r="H123" s="151"/>
      <c r="I123" s="151"/>
      <c r="J123" s="151"/>
      <c r="K123" s="151"/>
      <c r="L123" s="151"/>
      <c r="M123" s="151"/>
      <c r="N123" s="151"/>
      <c r="O123" s="151"/>
      <c r="P123" s="151"/>
      <c r="Q123" s="151"/>
      <c r="R123" s="151"/>
      <c r="S123" s="151"/>
      <c r="T123" s="151"/>
      <c r="U123" s="151"/>
      <c r="V123" s="151"/>
      <c r="W123" s="151"/>
      <c r="X123" s="151"/>
      <c r="Y123" s="151"/>
      <c r="Z123" s="151"/>
      <c r="AA123" s="151"/>
      <c r="AB123" s="151"/>
      <c r="AC123" s="43"/>
      <c r="AD123" s="43"/>
      <c r="AE123" s="43"/>
      <c r="AF123" s="43"/>
      <c r="AG123" s="152">
        <f>ROUND(AG94 * AS123, 2)</f>
        <v>0</v>
      </c>
      <c r="AH123" s="138"/>
      <c r="AI123" s="138"/>
      <c r="AJ123" s="138"/>
      <c r="AK123" s="138"/>
      <c r="AL123" s="138"/>
      <c r="AM123" s="138"/>
      <c r="AN123" s="138">
        <f>ROUND(AG123 + AV123, 2)</f>
        <v>0</v>
      </c>
      <c r="AO123" s="138"/>
      <c r="AP123" s="138"/>
      <c r="AQ123" s="43"/>
      <c r="AR123" s="44"/>
      <c r="AS123" s="157">
        <v>0</v>
      </c>
      <c r="AT123" s="158" t="s">
        <v>165</v>
      </c>
      <c r="AU123" s="158" t="s">
        <v>46</v>
      </c>
      <c r="AV123" s="149">
        <f>ROUND(IF(AU123="základní",AG123*L32,IF(AU123="snížená",AG123*L33,0)), 2)</f>
        <v>0</v>
      </c>
      <c r="AW123" s="41"/>
      <c r="AX123" s="41"/>
      <c r="AY123" s="41"/>
      <c r="AZ123" s="41"/>
      <c r="BA123" s="41"/>
      <c r="BB123" s="41"/>
      <c r="BC123" s="41"/>
      <c r="BD123" s="41"/>
      <c r="BE123" s="41"/>
      <c r="BV123" s="18" t="s">
        <v>168</v>
      </c>
      <c r="BY123" s="155">
        <f>IF(AU123="základní",AV123,0)</f>
        <v>0</v>
      </c>
      <c r="BZ123" s="155">
        <f>IF(AU123="snížená",AV123,0)</f>
        <v>0</v>
      </c>
      <c r="CA123" s="155">
        <v>0</v>
      </c>
      <c r="CB123" s="155">
        <v>0</v>
      </c>
      <c r="CC123" s="155">
        <v>0</v>
      </c>
      <c r="CD123" s="155">
        <f>IF(AU123="základní",AG123,0)</f>
        <v>0</v>
      </c>
      <c r="CE123" s="155">
        <f>IF(AU123="snížená",AG123,0)</f>
        <v>0</v>
      </c>
      <c r="CF123" s="155">
        <f>IF(AU123="zákl. přenesená",AG123,0)</f>
        <v>0</v>
      </c>
      <c r="CG123" s="155">
        <f>IF(AU123="sníž. přenesená",AG123,0)</f>
        <v>0</v>
      </c>
      <c r="CH123" s="155">
        <f>IF(AU123="nulová",AG123,0)</f>
        <v>0</v>
      </c>
      <c r="CI123" s="18">
        <f>IF(AU123="základní",1,IF(AU123="snížená",2,IF(AU123="zákl. přenesená",4,IF(AU123="sníž. přenesená",5,3))))</f>
        <v>1</v>
      </c>
      <c r="CJ123" s="18">
        <f>IF(AT123="stavební čast",1,IF(AT123="investiční čast",2,3))</f>
        <v>1</v>
      </c>
      <c r="CK123" s="18" t="str">
        <f>IF(D123="Vyplň vlastní","","x")</f>
        <v/>
      </c>
    </row>
    <row r="124" s="2" customFormat="1" ht="10.8" customHeight="1">
      <c r="A124" s="41"/>
      <c r="B124" s="42"/>
      <c r="C124" s="43"/>
      <c r="D124" s="43"/>
      <c r="E124" s="43"/>
      <c r="F124" s="43"/>
      <c r="G124" s="43"/>
      <c r="H124" s="43"/>
      <c r="I124" s="43"/>
      <c r="J124" s="43"/>
      <c r="K124" s="43"/>
      <c r="L124" s="43"/>
      <c r="M124" s="43"/>
      <c r="N124" s="43"/>
      <c r="O124" s="43"/>
      <c r="P124" s="43"/>
      <c r="Q124" s="43"/>
      <c r="R124" s="43"/>
      <c r="S124" s="43"/>
      <c r="T124" s="43"/>
      <c r="U124" s="43"/>
      <c r="V124" s="43"/>
      <c r="W124" s="43"/>
      <c r="X124" s="43"/>
      <c r="Y124" s="43"/>
      <c r="Z124" s="43"/>
      <c r="AA124" s="43"/>
      <c r="AB124" s="43"/>
      <c r="AC124" s="43"/>
      <c r="AD124" s="43"/>
      <c r="AE124" s="43"/>
      <c r="AF124" s="43"/>
      <c r="AG124" s="43"/>
      <c r="AH124" s="43"/>
      <c r="AI124" s="43"/>
      <c r="AJ124" s="43"/>
      <c r="AK124" s="43"/>
      <c r="AL124" s="43"/>
      <c r="AM124" s="43"/>
      <c r="AN124" s="43"/>
      <c r="AO124" s="43"/>
      <c r="AP124" s="43"/>
      <c r="AQ124" s="43"/>
      <c r="AR124" s="44"/>
      <c r="AS124" s="41"/>
      <c r="AT124" s="41"/>
      <c r="AU124" s="41"/>
      <c r="AV124" s="41"/>
      <c r="AW124" s="41"/>
      <c r="AX124" s="41"/>
      <c r="AY124" s="41"/>
      <c r="AZ124" s="41"/>
      <c r="BA124" s="41"/>
      <c r="BB124" s="41"/>
      <c r="BC124" s="41"/>
      <c r="BD124" s="41"/>
      <c r="BE124" s="41"/>
    </row>
    <row r="125" s="2" customFormat="1" ht="30" customHeight="1">
      <c r="A125" s="41"/>
      <c r="B125" s="42"/>
      <c r="C125" s="159" t="s">
        <v>169</v>
      </c>
      <c r="D125" s="160"/>
      <c r="E125" s="160"/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  <c r="S125" s="160"/>
      <c r="T125" s="160"/>
      <c r="U125" s="160"/>
      <c r="V125" s="160"/>
      <c r="W125" s="160"/>
      <c r="X125" s="160"/>
      <c r="Y125" s="160"/>
      <c r="Z125" s="160"/>
      <c r="AA125" s="160"/>
      <c r="AB125" s="160"/>
      <c r="AC125" s="160"/>
      <c r="AD125" s="160"/>
      <c r="AE125" s="160"/>
      <c r="AF125" s="160"/>
      <c r="AG125" s="161">
        <f>ROUND(AG94 + AG119, 2)</f>
        <v>0</v>
      </c>
      <c r="AH125" s="161"/>
      <c r="AI125" s="161"/>
      <c r="AJ125" s="161"/>
      <c r="AK125" s="161"/>
      <c r="AL125" s="161"/>
      <c r="AM125" s="161"/>
      <c r="AN125" s="161">
        <f>ROUND(AN94 + AN119, 2)</f>
        <v>0</v>
      </c>
      <c r="AO125" s="161"/>
      <c r="AP125" s="161"/>
      <c r="AQ125" s="160"/>
      <c r="AR125" s="44"/>
      <c r="AS125" s="41"/>
      <c r="AT125" s="41"/>
      <c r="AU125" s="41"/>
      <c r="AV125" s="41"/>
      <c r="AW125" s="41"/>
      <c r="AX125" s="41"/>
      <c r="AY125" s="41"/>
      <c r="AZ125" s="41"/>
      <c r="BA125" s="41"/>
      <c r="BB125" s="41"/>
      <c r="BC125" s="41"/>
      <c r="BD125" s="41"/>
      <c r="BE125" s="41"/>
    </row>
    <row r="126" s="2" customFormat="1" ht="6.96" customHeight="1">
      <c r="A126" s="41"/>
      <c r="B126" s="69"/>
      <c r="C126" s="70"/>
      <c r="D126" s="70"/>
      <c r="E126" s="70"/>
      <c r="F126" s="70"/>
      <c r="G126" s="70"/>
      <c r="H126" s="70"/>
      <c r="I126" s="70"/>
      <c r="J126" s="70"/>
      <c r="K126" s="70"/>
      <c r="L126" s="70"/>
      <c r="M126" s="70"/>
      <c r="N126" s="70"/>
      <c r="O126" s="70"/>
      <c r="P126" s="70"/>
      <c r="Q126" s="70"/>
      <c r="R126" s="70"/>
      <c r="S126" s="70"/>
      <c r="T126" s="70"/>
      <c r="U126" s="70"/>
      <c r="V126" s="70"/>
      <c r="W126" s="70"/>
      <c r="X126" s="70"/>
      <c r="Y126" s="70"/>
      <c r="Z126" s="70"/>
      <c r="AA126" s="70"/>
      <c r="AB126" s="70"/>
      <c r="AC126" s="70"/>
      <c r="AD126" s="70"/>
      <c r="AE126" s="70"/>
      <c r="AF126" s="70"/>
      <c r="AG126" s="70"/>
      <c r="AH126" s="70"/>
      <c r="AI126" s="70"/>
      <c r="AJ126" s="70"/>
      <c r="AK126" s="70"/>
      <c r="AL126" s="70"/>
      <c r="AM126" s="70"/>
      <c r="AN126" s="70"/>
      <c r="AO126" s="70"/>
      <c r="AP126" s="70"/>
      <c r="AQ126" s="70"/>
      <c r="AR126" s="44"/>
      <c r="AS126" s="41"/>
      <c r="AT126" s="41"/>
      <c r="AU126" s="41"/>
      <c r="AV126" s="41"/>
      <c r="AW126" s="41"/>
      <c r="AX126" s="41"/>
      <c r="AY126" s="41"/>
      <c r="AZ126" s="41"/>
      <c r="BA126" s="41"/>
      <c r="BB126" s="41"/>
      <c r="BC126" s="41"/>
      <c r="BD126" s="41"/>
      <c r="BE126" s="41"/>
    </row>
  </sheetData>
  <sheetProtection sheet="1" formatColumns="0" formatRows="0" objects="1" scenarios="1" spinCount="100000" saltValue="eHb/j6uiBkvnYA+iQTJ5oo4WCHfDCxr9PYv4/ddbstdN9t/WpoSJyXgZsG/dCaMp0AUUBmJ6JJ2IpUqRN8CcKg==" hashValue="fjvw9x0v9xRNdUEl1vl+V1BiuCEFapa2qFH3DgB7DfroSNqmNMFMJ0VNCXK10+rM+AxhPT8yHd07hHhFvlgHFA==" algorithmName="SHA-512" password="CC35"/>
  <mergeCells count="148">
    <mergeCell ref="AG101:AM101"/>
    <mergeCell ref="AN101:AP101"/>
    <mergeCell ref="AG102:AM102"/>
    <mergeCell ref="AN102:AP102"/>
    <mergeCell ref="AG103:AM103"/>
    <mergeCell ref="AN103:AP103"/>
    <mergeCell ref="AG104:AM104"/>
    <mergeCell ref="AN104:AP104"/>
    <mergeCell ref="AN105:AP105"/>
    <mergeCell ref="AG105:AM105"/>
    <mergeCell ref="AN106:AP106"/>
    <mergeCell ref="AG106:AM106"/>
    <mergeCell ref="AG107:AM107"/>
    <mergeCell ref="AN107:AP107"/>
    <mergeCell ref="AN108:AP108"/>
    <mergeCell ref="AG108:AM108"/>
    <mergeCell ref="AN109:AP109"/>
    <mergeCell ref="AG109:AM109"/>
    <mergeCell ref="AG110:AM110"/>
    <mergeCell ref="AN110:AP110"/>
    <mergeCell ref="AG111:AM111"/>
    <mergeCell ref="AN111:AP111"/>
    <mergeCell ref="AG112:AM112"/>
    <mergeCell ref="AN112:AP112"/>
    <mergeCell ref="AG113:AM113"/>
    <mergeCell ref="AN113:AP113"/>
    <mergeCell ref="AN114:AP114"/>
    <mergeCell ref="AG114:AM114"/>
    <mergeCell ref="AG115:AM115"/>
    <mergeCell ref="AN115:AP115"/>
    <mergeCell ref="AN116:AP116"/>
    <mergeCell ref="AG116:AM116"/>
    <mergeCell ref="AN117:AP117"/>
    <mergeCell ref="AG117:AM117"/>
    <mergeCell ref="AN120:AP120"/>
    <mergeCell ref="AN121:AP121"/>
    <mergeCell ref="AN122:AP122"/>
    <mergeCell ref="AN123:AP123"/>
    <mergeCell ref="AG119:AM119"/>
    <mergeCell ref="AN119:AP119"/>
    <mergeCell ref="AN125:AP125"/>
    <mergeCell ref="H104:L104"/>
    <mergeCell ref="N104:AF104"/>
    <mergeCell ref="H105:L105"/>
    <mergeCell ref="N105:AF105"/>
    <mergeCell ref="N106:AF106"/>
    <mergeCell ref="H106:L106"/>
    <mergeCell ref="N107:AF107"/>
    <mergeCell ref="H107:L107"/>
    <mergeCell ref="H108:L108"/>
    <mergeCell ref="N108:AF108"/>
    <mergeCell ref="H109:L109"/>
    <mergeCell ref="N109:AF109"/>
    <mergeCell ref="M110:AF110"/>
    <mergeCell ref="G110:K110"/>
    <mergeCell ref="H111:L111"/>
    <mergeCell ref="N111:AF111"/>
    <mergeCell ref="F112:J112"/>
    <mergeCell ref="L112:AF112"/>
    <mergeCell ref="G113:K113"/>
    <mergeCell ref="M113:AF113"/>
    <mergeCell ref="M114:AF114"/>
    <mergeCell ref="G114:K114"/>
    <mergeCell ref="M115:AF115"/>
    <mergeCell ref="G115:K115"/>
    <mergeCell ref="M116:AF116"/>
    <mergeCell ref="G116:K116"/>
    <mergeCell ref="G117:K117"/>
    <mergeCell ref="M117:AF117"/>
    <mergeCell ref="D120:AB120"/>
    <mergeCell ref="AG120:AM120"/>
    <mergeCell ref="D121:AB121"/>
    <mergeCell ref="AG121:AM121"/>
    <mergeCell ref="D122:AB122"/>
    <mergeCell ref="AG122:AM122"/>
    <mergeCell ref="D123:AB123"/>
    <mergeCell ref="AG123:AM123"/>
    <mergeCell ref="AG125:AM125"/>
    <mergeCell ref="L85:AO85"/>
    <mergeCell ref="C92:G92"/>
    <mergeCell ref="I92:AF92"/>
    <mergeCell ref="J95:AF95"/>
    <mergeCell ref="D95:H95"/>
    <mergeCell ref="K96:AF96"/>
    <mergeCell ref="E96:I96"/>
    <mergeCell ref="L97:AF97"/>
    <mergeCell ref="F97:J97"/>
    <mergeCell ref="G98:K98"/>
    <mergeCell ref="M98:AF98"/>
    <mergeCell ref="N99:AF99"/>
    <mergeCell ref="H99:L99"/>
    <mergeCell ref="N100:AF100"/>
    <mergeCell ref="H100:L100"/>
    <mergeCell ref="N101:AF101"/>
    <mergeCell ref="H101:L101"/>
    <mergeCell ref="H102:L102"/>
    <mergeCell ref="N102:AF102"/>
    <mergeCell ref="H103:L103"/>
    <mergeCell ref="N103:AF103"/>
    <mergeCell ref="AM87:AN87"/>
    <mergeCell ref="AM89:AP89"/>
    <mergeCell ref="AS89:AT91"/>
    <mergeCell ref="AM90:AP90"/>
    <mergeCell ref="AN92:AP92"/>
    <mergeCell ref="AG92:AM92"/>
    <mergeCell ref="AN95:AP95"/>
    <mergeCell ref="AG95:AM95"/>
    <mergeCell ref="AN96:AP96"/>
    <mergeCell ref="AG96:AM96"/>
    <mergeCell ref="AG97:AM97"/>
    <mergeCell ref="AN97:AP97"/>
    <mergeCell ref="AN98:AP98"/>
    <mergeCell ref="AG98:AM98"/>
    <mergeCell ref="AG99:AM99"/>
    <mergeCell ref="AN99:AP99"/>
    <mergeCell ref="AG100:AM100"/>
    <mergeCell ref="AN100:AP100"/>
    <mergeCell ref="AG94:AM94"/>
    <mergeCell ref="AN94:AP94"/>
    <mergeCell ref="BE5:BE34"/>
    <mergeCell ref="K5:AO5"/>
    <mergeCell ref="K6:AO6"/>
    <mergeCell ref="E14:AJ14"/>
    <mergeCell ref="E23:AN23"/>
    <mergeCell ref="AK26:AO26"/>
    <mergeCell ref="AK27:AO27"/>
    <mergeCell ref="AK29:AO29"/>
    <mergeCell ref="W31:AE31"/>
    <mergeCell ref="AK31:AO31"/>
    <mergeCell ref="L31:P31"/>
    <mergeCell ref="AK32:AO32"/>
    <mergeCell ref="W32:AE32"/>
    <mergeCell ref="L32:P32"/>
    <mergeCell ref="W33:AE33"/>
    <mergeCell ref="AK33:AO33"/>
    <mergeCell ref="L33:P33"/>
    <mergeCell ref="L34:P34"/>
    <mergeCell ref="W34:AE34"/>
    <mergeCell ref="AK34:AO34"/>
    <mergeCell ref="W35:AE35"/>
    <mergeCell ref="AK35:AO35"/>
    <mergeCell ref="L35:P35"/>
    <mergeCell ref="AK36:AO36"/>
    <mergeCell ref="L36:P36"/>
    <mergeCell ref="W36:AE36"/>
    <mergeCell ref="AK38:AO38"/>
    <mergeCell ref="X38:AB38"/>
    <mergeCell ref="AR2:BE2"/>
  </mergeCells>
  <dataValidations count="2">
    <dataValidation type="list" allowBlank="1" showInputMessage="1" showErrorMessage="1" error="Povoleny jsou hodnoty základní, snížená, zákl. přenesená, sníž. přenesená, nulová." sqref="AU119:AU123">
      <formula1>"základní, snížená, zákl. přenesená, sníž. přenesená, nulová"</formula1>
    </dataValidation>
    <dataValidation type="list" allowBlank="1" showInputMessage="1" showErrorMessage="1" error="Povoleny jsou hodnoty stavební čast, technologická čast, investiční čast." sqref="AT119:AT123">
      <formula1>"stavební čast, technologická čast, investiční čast"</formula1>
    </dataValidation>
  </dataValidations>
  <hyperlinks>
    <hyperlink ref="A99" location="'222-2021-KCvrn - VRN'!C2" display="/"/>
    <hyperlink ref="A100" location="'222-2021-KCst - Stavební ...'!C2" display="/"/>
    <hyperlink ref="A101" location="'222-2021-Kcep - Profese'!C2" display="/"/>
    <hyperlink ref="A102" location="'222-2021-KCVod - Domovní ...'!C2" display="/"/>
    <hyperlink ref="A103" location="'222-2021-KCpr - Přípojky ...'!C2" display="/"/>
    <hyperlink ref="A104" location="'222-2021-KCkan - Domovní ...'!C2" display="/"/>
    <hyperlink ref="A105" location="'222-2021-Kce - Elektroins...'!C2" display="/"/>
    <hyperlink ref="A106" location="'222-2021-KCvzd - Vzduchot...'!C2" display="/"/>
    <hyperlink ref="A107" location="'222-2021-KCv - Vytápění'!C2" display="/"/>
    <hyperlink ref="A108" location="'222-2021--KCv - Vnitřní v...'!C2" display="/"/>
    <hyperlink ref="A109" location="'222-2021-KC - Komunikace,...'!C2" display="/"/>
    <hyperlink ref="A111" location="'222-2021-KCga - Vybavení ...'!C2" display="/"/>
    <hyperlink ref="A113" location="'222 - Obvodová stěna'!C2" display="/"/>
    <hyperlink ref="A114" location="'223 - Stropy a podlahy půdy'!C2" display="/"/>
    <hyperlink ref="A115" location="'224 - Zastřešení nástavby...'!C2" display="/"/>
    <hyperlink ref="A116" location="'225 - Ostatní konstrukce'!C2" display="/"/>
    <hyperlink ref="A117" location="'226 - Výkopy přípojky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106</v>
      </c>
    </row>
    <row r="3" s="1" customFormat="1" ht="6.96" customHeight="1">
      <c r="B3" s="162"/>
      <c r="C3" s="163"/>
      <c r="D3" s="163"/>
      <c r="E3" s="163"/>
      <c r="F3" s="163"/>
      <c r="G3" s="163"/>
      <c r="H3" s="163"/>
      <c r="I3" s="163"/>
      <c r="J3" s="163"/>
      <c r="K3" s="163"/>
      <c r="L3" s="21"/>
      <c r="AT3" s="18" t="s">
        <v>89</v>
      </c>
    </row>
    <row r="4" s="1" customFormat="1" ht="24.96" customHeight="1">
      <c r="B4" s="21"/>
      <c r="D4" s="164" t="s">
        <v>170</v>
      </c>
      <c r="L4" s="21"/>
      <c r="M4" s="165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66" t="s">
        <v>16</v>
      </c>
      <c r="L6" s="21"/>
    </row>
    <row r="7" s="1" customFormat="1" ht="16.5" customHeight="1">
      <c r="B7" s="21"/>
      <c r="E7" s="167" t="str">
        <f>'Rekapitulace stavby'!K6</f>
        <v>Komunitní centrum Jahodnice - rozdělení do etap .I.etapa</v>
      </c>
      <c r="F7" s="166"/>
      <c r="G7" s="166"/>
      <c r="H7" s="166"/>
      <c r="L7" s="21"/>
    </row>
    <row r="8">
      <c r="B8" s="21"/>
      <c r="D8" s="166" t="s">
        <v>171</v>
      </c>
      <c r="L8" s="21"/>
    </row>
    <row r="9" s="1" customFormat="1" ht="23.25" customHeight="1">
      <c r="B9" s="21"/>
      <c r="E9" s="167" t="s">
        <v>172</v>
      </c>
      <c r="F9" s="1"/>
      <c r="G9" s="1"/>
      <c r="H9" s="1"/>
      <c r="L9" s="21"/>
    </row>
    <row r="10" s="1" customFormat="1" ht="12" customHeight="1">
      <c r="B10" s="21"/>
      <c r="D10" s="166" t="s">
        <v>173</v>
      </c>
      <c r="L10" s="21"/>
    </row>
    <row r="11" s="2" customFormat="1" ht="16.5" customHeight="1">
      <c r="A11" s="41"/>
      <c r="B11" s="44"/>
      <c r="C11" s="41"/>
      <c r="D11" s="41"/>
      <c r="E11" s="168" t="s">
        <v>174</v>
      </c>
      <c r="F11" s="41"/>
      <c r="G11" s="41"/>
      <c r="H11" s="41"/>
      <c r="I11" s="41"/>
      <c r="J11" s="41"/>
      <c r="K11" s="41"/>
      <c r="L11" s="66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4"/>
      <c r="C12" s="41"/>
      <c r="D12" s="166" t="s">
        <v>175</v>
      </c>
      <c r="E12" s="41"/>
      <c r="F12" s="41"/>
      <c r="G12" s="41"/>
      <c r="H12" s="41"/>
      <c r="I12" s="41"/>
      <c r="J12" s="41"/>
      <c r="K12" s="41"/>
      <c r="L12" s="66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6.5" customHeight="1">
      <c r="A13" s="41"/>
      <c r="B13" s="44"/>
      <c r="C13" s="41"/>
      <c r="D13" s="41"/>
      <c r="E13" s="169" t="s">
        <v>176</v>
      </c>
      <c r="F13" s="41"/>
      <c r="G13" s="41"/>
      <c r="H13" s="41"/>
      <c r="I13" s="41"/>
      <c r="J13" s="41"/>
      <c r="K13" s="41"/>
      <c r="L13" s="66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>
      <c r="A14" s="41"/>
      <c r="B14" s="44"/>
      <c r="C14" s="41"/>
      <c r="D14" s="41"/>
      <c r="E14" s="41"/>
      <c r="F14" s="41"/>
      <c r="G14" s="41"/>
      <c r="H14" s="41"/>
      <c r="I14" s="41"/>
      <c r="J14" s="41"/>
      <c r="K14" s="41"/>
      <c r="L14" s="66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2" customHeight="1">
      <c r="A15" s="41"/>
      <c r="B15" s="44"/>
      <c r="C15" s="41"/>
      <c r="D15" s="166" t="s">
        <v>18</v>
      </c>
      <c r="E15" s="41"/>
      <c r="F15" s="144" t="s">
        <v>1</v>
      </c>
      <c r="G15" s="41"/>
      <c r="H15" s="41"/>
      <c r="I15" s="166" t="s">
        <v>19</v>
      </c>
      <c r="J15" s="144" t="s">
        <v>1</v>
      </c>
      <c r="K15" s="41"/>
      <c r="L15" s="66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4"/>
      <c r="C16" s="41"/>
      <c r="D16" s="166" t="s">
        <v>20</v>
      </c>
      <c r="E16" s="41"/>
      <c r="F16" s="144" t="s">
        <v>21</v>
      </c>
      <c r="G16" s="41"/>
      <c r="H16" s="41"/>
      <c r="I16" s="166" t="s">
        <v>22</v>
      </c>
      <c r="J16" s="170" t="str">
        <f>'Rekapitulace stavby'!AN8</f>
        <v>14. 7. 2021</v>
      </c>
      <c r="K16" s="41"/>
      <c r="L16" s="66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0.8" customHeight="1">
      <c r="A17" s="41"/>
      <c r="B17" s="44"/>
      <c r="C17" s="41"/>
      <c r="D17" s="41"/>
      <c r="E17" s="41"/>
      <c r="F17" s="41"/>
      <c r="G17" s="41"/>
      <c r="H17" s="41"/>
      <c r="I17" s="41"/>
      <c r="J17" s="41"/>
      <c r="K17" s="41"/>
      <c r="L17" s="66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2" customHeight="1">
      <c r="A18" s="41"/>
      <c r="B18" s="44"/>
      <c r="C18" s="41"/>
      <c r="D18" s="166" t="s">
        <v>24</v>
      </c>
      <c r="E18" s="41"/>
      <c r="F18" s="41"/>
      <c r="G18" s="41"/>
      <c r="H18" s="41"/>
      <c r="I18" s="166" t="s">
        <v>25</v>
      </c>
      <c r="J18" s="144" t="s">
        <v>26</v>
      </c>
      <c r="K18" s="41"/>
      <c r="L18" s="66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8" customHeight="1">
      <c r="A19" s="41"/>
      <c r="B19" s="44"/>
      <c r="C19" s="41"/>
      <c r="D19" s="41"/>
      <c r="E19" s="144" t="s">
        <v>27</v>
      </c>
      <c r="F19" s="41"/>
      <c r="G19" s="41"/>
      <c r="H19" s="41"/>
      <c r="I19" s="166" t="s">
        <v>28</v>
      </c>
      <c r="J19" s="144" t="s">
        <v>1</v>
      </c>
      <c r="K19" s="41"/>
      <c r="L19" s="66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6.96" customHeight="1">
      <c r="A20" s="41"/>
      <c r="B20" s="44"/>
      <c r="C20" s="41"/>
      <c r="D20" s="41"/>
      <c r="E20" s="41"/>
      <c r="F20" s="41"/>
      <c r="G20" s="41"/>
      <c r="H20" s="41"/>
      <c r="I20" s="41"/>
      <c r="J20" s="41"/>
      <c r="K20" s="41"/>
      <c r="L20" s="66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2" customHeight="1">
      <c r="A21" s="41"/>
      <c r="B21" s="44"/>
      <c r="C21" s="41"/>
      <c r="D21" s="166" t="s">
        <v>29</v>
      </c>
      <c r="E21" s="41"/>
      <c r="F21" s="41"/>
      <c r="G21" s="41"/>
      <c r="H21" s="41"/>
      <c r="I21" s="166" t="s">
        <v>25</v>
      </c>
      <c r="J21" s="34" t="str">
        <f>'Rekapitulace stavby'!AN13</f>
        <v>Vyplň údaj</v>
      </c>
      <c r="K21" s="41"/>
      <c r="L21" s="66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8" customHeight="1">
      <c r="A22" s="41"/>
      <c r="B22" s="44"/>
      <c r="C22" s="41"/>
      <c r="D22" s="41"/>
      <c r="E22" s="34" t="str">
        <f>'Rekapitulace stavby'!E14</f>
        <v>Vyplň údaj</v>
      </c>
      <c r="F22" s="144"/>
      <c r="G22" s="144"/>
      <c r="H22" s="144"/>
      <c r="I22" s="166" t="s">
        <v>28</v>
      </c>
      <c r="J22" s="34" t="str">
        <f>'Rekapitulace stavby'!AN14</f>
        <v>Vyplň údaj</v>
      </c>
      <c r="K22" s="41"/>
      <c r="L22" s="66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6.96" customHeight="1">
      <c r="A23" s="41"/>
      <c r="B23" s="44"/>
      <c r="C23" s="41"/>
      <c r="D23" s="41"/>
      <c r="E23" s="41"/>
      <c r="F23" s="41"/>
      <c r="G23" s="41"/>
      <c r="H23" s="41"/>
      <c r="I23" s="41"/>
      <c r="J23" s="41"/>
      <c r="K23" s="41"/>
      <c r="L23" s="66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2" customHeight="1">
      <c r="A24" s="41"/>
      <c r="B24" s="44"/>
      <c r="C24" s="41"/>
      <c r="D24" s="166" t="s">
        <v>31</v>
      </c>
      <c r="E24" s="41"/>
      <c r="F24" s="41"/>
      <c r="G24" s="41"/>
      <c r="H24" s="41"/>
      <c r="I24" s="166" t="s">
        <v>25</v>
      </c>
      <c r="J24" s="144" t="s">
        <v>32</v>
      </c>
      <c r="K24" s="41"/>
      <c r="L24" s="66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8" customHeight="1">
      <c r="A25" s="41"/>
      <c r="B25" s="44"/>
      <c r="C25" s="41"/>
      <c r="D25" s="41"/>
      <c r="E25" s="144" t="s">
        <v>33</v>
      </c>
      <c r="F25" s="41"/>
      <c r="G25" s="41"/>
      <c r="H25" s="41"/>
      <c r="I25" s="166" t="s">
        <v>28</v>
      </c>
      <c r="J25" s="144" t="s">
        <v>1</v>
      </c>
      <c r="K25" s="41"/>
      <c r="L25" s="66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6.96" customHeight="1">
      <c r="A26" s="41"/>
      <c r="B26" s="44"/>
      <c r="C26" s="41"/>
      <c r="D26" s="41"/>
      <c r="E26" s="41"/>
      <c r="F26" s="41"/>
      <c r="G26" s="41"/>
      <c r="H26" s="41"/>
      <c r="I26" s="41"/>
      <c r="J26" s="41"/>
      <c r="K26" s="41"/>
      <c r="L26" s="66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12" customHeight="1">
      <c r="A27" s="41"/>
      <c r="B27" s="44"/>
      <c r="C27" s="41"/>
      <c r="D27" s="166" t="s">
        <v>35</v>
      </c>
      <c r="E27" s="41"/>
      <c r="F27" s="41"/>
      <c r="G27" s="41"/>
      <c r="H27" s="41"/>
      <c r="I27" s="166" t="s">
        <v>25</v>
      </c>
      <c r="J27" s="144" t="s">
        <v>36</v>
      </c>
      <c r="K27" s="41"/>
      <c r="L27" s="66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8" customHeight="1">
      <c r="A28" s="41"/>
      <c r="B28" s="44"/>
      <c r="C28" s="41"/>
      <c r="D28" s="41"/>
      <c r="E28" s="144" t="s">
        <v>37</v>
      </c>
      <c r="F28" s="41"/>
      <c r="G28" s="41"/>
      <c r="H28" s="41"/>
      <c r="I28" s="166" t="s">
        <v>28</v>
      </c>
      <c r="J28" s="144" t="s">
        <v>1</v>
      </c>
      <c r="K28" s="41"/>
      <c r="L28" s="66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4"/>
      <c r="C29" s="41"/>
      <c r="D29" s="41"/>
      <c r="E29" s="41"/>
      <c r="F29" s="41"/>
      <c r="G29" s="41"/>
      <c r="H29" s="41"/>
      <c r="I29" s="41"/>
      <c r="J29" s="41"/>
      <c r="K29" s="41"/>
      <c r="L29" s="66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12" customHeight="1">
      <c r="A30" s="41"/>
      <c r="B30" s="44"/>
      <c r="C30" s="41"/>
      <c r="D30" s="166" t="s">
        <v>38</v>
      </c>
      <c r="E30" s="41"/>
      <c r="F30" s="41"/>
      <c r="G30" s="41"/>
      <c r="H30" s="41"/>
      <c r="I30" s="41"/>
      <c r="J30" s="41"/>
      <c r="K30" s="41"/>
      <c r="L30" s="66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8" customFormat="1" ht="71.25" customHeight="1">
      <c r="A31" s="171"/>
      <c r="B31" s="172"/>
      <c r="C31" s="171"/>
      <c r="D31" s="171"/>
      <c r="E31" s="173" t="s">
        <v>177</v>
      </c>
      <c r="F31" s="173"/>
      <c r="G31" s="173"/>
      <c r="H31" s="173"/>
      <c r="I31" s="171"/>
      <c r="J31" s="171"/>
      <c r="K31" s="171"/>
      <c r="L31" s="174"/>
      <c r="S31" s="171"/>
      <c r="T31" s="171"/>
      <c r="U31" s="171"/>
      <c r="V31" s="171"/>
      <c r="W31" s="171"/>
      <c r="X31" s="171"/>
      <c r="Y31" s="171"/>
      <c r="Z31" s="171"/>
      <c r="AA31" s="171"/>
      <c r="AB31" s="171"/>
      <c r="AC31" s="171"/>
      <c r="AD31" s="171"/>
      <c r="AE31" s="171"/>
    </row>
    <row r="32" s="2" customFormat="1" ht="6.96" customHeight="1">
      <c r="A32" s="41"/>
      <c r="B32" s="44"/>
      <c r="C32" s="41"/>
      <c r="D32" s="41"/>
      <c r="E32" s="41"/>
      <c r="F32" s="41"/>
      <c r="G32" s="41"/>
      <c r="H32" s="41"/>
      <c r="I32" s="41"/>
      <c r="J32" s="41"/>
      <c r="K32" s="41"/>
      <c r="L32" s="66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4"/>
      <c r="C33" s="41"/>
      <c r="D33" s="175"/>
      <c r="E33" s="175"/>
      <c r="F33" s="175"/>
      <c r="G33" s="175"/>
      <c r="H33" s="175"/>
      <c r="I33" s="175"/>
      <c r="J33" s="175"/>
      <c r="K33" s="175"/>
      <c r="L33" s="66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4"/>
      <c r="C34" s="41"/>
      <c r="D34" s="144" t="s">
        <v>178</v>
      </c>
      <c r="E34" s="41"/>
      <c r="F34" s="41"/>
      <c r="G34" s="41"/>
      <c r="H34" s="41"/>
      <c r="I34" s="41"/>
      <c r="J34" s="176">
        <f>J100</f>
        <v>0</v>
      </c>
      <c r="K34" s="41"/>
      <c r="L34" s="66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4"/>
      <c r="C35" s="41"/>
      <c r="D35" s="177" t="s">
        <v>164</v>
      </c>
      <c r="E35" s="41"/>
      <c r="F35" s="41"/>
      <c r="G35" s="41"/>
      <c r="H35" s="41"/>
      <c r="I35" s="41"/>
      <c r="J35" s="176">
        <f>J108</f>
        <v>0</v>
      </c>
      <c r="K35" s="41"/>
      <c r="L35" s="66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25.44" customHeight="1">
      <c r="A36" s="41"/>
      <c r="B36" s="44"/>
      <c r="C36" s="41"/>
      <c r="D36" s="178" t="s">
        <v>41</v>
      </c>
      <c r="E36" s="41"/>
      <c r="F36" s="41"/>
      <c r="G36" s="41"/>
      <c r="H36" s="41"/>
      <c r="I36" s="41"/>
      <c r="J36" s="179">
        <f>ROUND(J34 + J35, 2)</f>
        <v>0</v>
      </c>
      <c r="K36" s="41"/>
      <c r="L36" s="66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s="2" customFormat="1" ht="6.96" customHeight="1">
      <c r="A37" s="41"/>
      <c r="B37" s="44"/>
      <c r="C37" s="41"/>
      <c r="D37" s="175"/>
      <c r="E37" s="175"/>
      <c r="F37" s="175"/>
      <c r="G37" s="175"/>
      <c r="H37" s="175"/>
      <c r="I37" s="175"/>
      <c r="J37" s="175"/>
      <c r="K37" s="175"/>
      <c r="L37" s="66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14.4" customHeight="1">
      <c r="A38" s="41"/>
      <c r="B38" s="44"/>
      <c r="C38" s="41"/>
      <c r="D38" s="41"/>
      <c r="E38" s="41"/>
      <c r="F38" s="180" t="s">
        <v>43</v>
      </c>
      <c r="G38" s="41"/>
      <c r="H38" s="41"/>
      <c r="I38" s="180" t="s">
        <v>42</v>
      </c>
      <c r="J38" s="180" t="s">
        <v>44</v>
      </c>
      <c r="K38" s="41"/>
      <c r="L38" s="66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14.4" customHeight="1">
      <c r="A39" s="41"/>
      <c r="B39" s="44"/>
      <c r="C39" s="41"/>
      <c r="D39" s="168" t="s">
        <v>45</v>
      </c>
      <c r="E39" s="166" t="s">
        <v>46</v>
      </c>
      <c r="F39" s="181">
        <f>ROUND((SUM(BE108:BE115) + SUM(BE139:BE162)),  2)</f>
        <v>0</v>
      </c>
      <c r="G39" s="41"/>
      <c r="H39" s="41"/>
      <c r="I39" s="182">
        <v>0.20999999999999999</v>
      </c>
      <c r="J39" s="181">
        <f>ROUND(((SUM(BE108:BE115) + SUM(BE139:BE162))*I39),  2)</f>
        <v>0</v>
      </c>
      <c r="K39" s="41"/>
      <c r="L39" s="66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44"/>
      <c r="C40" s="41"/>
      <c r="D40" s="41"/>
      <c r="E40" s="166" t="s">
        <v>47</v>
      </c>
      <c r="F40" s="181">
        <f>ROUND((SUM(BF108:BF115) + SUM(BF139:BF162)),  2)</f>
        <v>0</v>
      </c>
      <c r="G40" s="41"/>
      <c r="H40" s="41"/>
      <c r="I40" s="182">
        <v>0.14999999999999999</v>
      </c>
      <c r="J40" s="181">
        <f>ROUND(((SUM(BF108:BF115) + SUM(BF139:BF162))*I40),  2)</f>
        <v>0</v>
      </c>
      <c r="K40" s="41"/>
      <c r="L40" s="66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hidden="1" s="2" customFormat="1" ht="14.4" customHeight="1">
      <c r="A41" s="41"/>
      <c r="B41" s="44"/>
      <c r="C41" s="41"/>
      <c r="D41" s="41"/>
      <c r="E41" s="166" t="s">
        <v>48</v>
      </c>
      <c r="F41" s="181">
        <f>ROUND((SUM(BG108:BG115) + SUM(BG139:BG162)),  2)</f>
        <v>0</v>
      </c>
      <c r="G41" s="41"/>
      <c r="H41" s="41"/>
      <c r="I41" s="182">
        <v>0.20999999999999999</v>
      </c>
      <c r="J41" s="181">
        <f>0</f>
        <v>0</v>
      </c>
      <c r="K41" s="41"/>
      <c r="L41" s="66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hidden="1" s="2" customFormat="1" ht="14.4" customHeight="1">
      <c r="A42" s="41"/>
      <c r="B42" s="44"/>
      <c r="C42" s="41"/>
      <c r="D42" s="41"/>
      <c r="E42" s="166" t="s">
        <v>49</v>
      </c>
      <c r="F42" s="181">
        <f>ROUND((SUM(BH108:BH115) + SUM(BH139:BH162)),  2)</f>
        <v>0</v>
      </c>
      <c r="G42" s="41"/>
      <c r="H42" s="41"/>
      <c r="I42" s="182">
        <v>0.14999999999999999</v>
      </c>
      <c r="J42" s="181">
        <f>0</f>
        <v>0</v>
      </c>
      <c r="K42" s="41"/>
      <c r="L42" s="66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hidden="1" s="2" customFormat="1" ht="14.4" customHeight="1">
      <c r="A43" s="41"/>
      <c r="B43" s="44"/>
      <c r="C43" s="41"/>
      <c r="D43" s="41"/>
      <c r="E43" s="166" t="s">
        <v>50</v>
      </c>
      <c r="F43" s="181">
        <f>ROUND((SUM(BI108:BI115) + SUM(BI139:BI162)),  2)</f>
        <v>0</v>
      </c>
      <c r="G43" s="41"/>
      <c r="H43" s="41"/>
      <c r="I43" s="182">
        <v>0</v>
      </c>
      <c r="J43" s="181">
        <f>0</f>
        <v>0</v>
      </c>
      <c r="K43" s="41"/>
      <c r="L43" s="66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</row>
    <row r="44" s="2" customFormat="1" ht="6.96" customHeight="1">
      <c r="A44" s="41"/>
      <c r="B44" s="44"/>
      <c r="C44" s="41"/>
      <c r="D44" s="41"/>
      <c r="E44" s="41"/>
      <c r="F44" s="41"/>
      <c r="G44" s="41"/>
      <c r="H44" s="41"/>
      <c r="I44" s="41"/>
      <c r="J44" s="41"/>
      <c r="K44" s="41"/>
      <c r="L44" s="66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5.44" customHeight="1">
      <c r="A45" s="41"/>
      <c r="B45" s="44"/>
      <c r="C45" s="183"/>
      <c r="D45" s="184" t="s">
        <v>51</v>
      </c>
      <c r="E45" s="185"/>
      <c r="F45" s="185"/>
      <c r="G45" s="186" t="s">
        <v>52</v>
      </c>
      <c r="H45" s="187" t="s">
        <v>53</v>
      </c>
      <c r="I45" s="185"/>
      <c r="J45" s="188">
        <f>SUM(J36:J43)</f>
        <v>0</v>
      </c>
      <c r="K45" s="189"/>
      <c r="L45" s="66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14.4" customHeight="1">
      <c r="A46" s="41"/>
      <c r="B46" s="44"/>
      <c r="C46" s="41"/>
      <c r="D46" s="41"/>
      <c r="E46" s="41"/>
      <c r="F46" s="41"/>
      <c r="G46" s="41"/>
      <c r="H46" s="41"/>
      <c r="I46" s="41"/>
      <c r="J46" s="41"/>
      <c r="K46" s="41"/>
      <c r="L46" s="66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6"/>
      <c r="D50" s="190" t="s">
        <v>54</v>
      </c>
      <c r="E50" s="191"/>
      <c r="F50" s="191"/>
      <c r="G50" s="190" t="s">
        <v>55</v>
      </c>
      <c r="H50" s="191"/>
      <c r="I50" s="191"/>
      <c r="J50" s="191"/>
      <c r="K50" s="191"/>
      <c r="L50" s="66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1"/>
      <c r="B61" s="44"/>
      <c r="C61" s="41"/>
      <c r="D61" s="192" t="s">
        <v>56</v>
      </c>
      <c r="E61" s="193"/>
      <c r="F61" s="194" t="s">
        <v>57</v>
      </c>
      <c r="G61" s="192" t="s">
        <v>56</v>
      </c>
      <c r="H61" s="193"/>
      <c r="I61" s="193"/>
      <c r="J61" s="195" t="s">
        <v>57</v>
      </c>
      <c r="K61" s="193"/>
      <c r="L61" s="66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1"/>
      <c r="B65" s="44"/>
      <c r="C65" s="41"/>
      <c r="D65" s="190" t="s">
        <v>58</v>
      </c>
      <c r="E65" s="196"/>
      <c r="F65" s="196"/>
      <c r="G65" s="190" t="s">
        <v>59</v>
      </c>
      <c r="H65" s="196"/>
      <c r="I65" s="196"/>
      <c r="J65" s="196"/>
      <c r="K65" s="196"/>
      <c r="L65" s="66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1"/>
      <c r="B76" s="44"/>
      <c r="C76" s="41"/>
      <c r="D76" s="192" t="s">
        <v>56</v>
      </c>
      <c r="E76" s="193"/>
      <c r="F76" s="194" t="s">
        <v>57</v>
      </c>
      <c r="G76" s="192" t="s">
        <v>56</v>
      </c>
      <c r="H76" s="193"/>
      <c r="I76" s="193"/>
      <c r="J76" s="195" t="s">
        <v>57</v>
      </c>
      <c r="K76" s="193"/>
      <c r="L76" s="66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4.4" customHeight="1">
      <c r="A77" s="41"/>
      <c r="B77" s="197"/>
      <c r="C77" s="198"/>
      <c r="D77" s="198"/>
      <c r="E77" s="198"/>
      <c r="F77" s="198"/>
      <c r="G77" s="198"/>
      <c r="H77" s="198"/>
      <c r="I77" s="198"/>
      <c r="J77" s="198"/>
      <c r="K77" s="198"/>
      <c r="L77" s="66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81" s="2" customFormat="1" ht="6.96" customHeight="1">
      <c r="A81" s="41"/>
      <c r="B81" s="199"/>
      <c r="C81" s="200"/>
      <c r="D81" s="200"/>
      <c r="E81" s="200"/>
      <c r="F81" s="200"/>
      <c r="G81" s="200"/>
      <c r="H81" s="200"/>
      <c r="I81" s="200"/>
      <c r="J81" s="200"/>
      <c r="K81" s="200"/>
      <c r="L81" s="66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24.96" customHeight="1">
      <c r="A82" s="41"/>
      <c r="B82" s="42"/>
      <c r="C82" s="24" t="s">
        <v>179</v>
      </c>
      <c r="D82" s="43"/>
      <c r="E82" s="43"/>
      <c r="F82" s="43"/>
      <c r="G82" s="43"/>
      <c r="H82" s="43"/>
      <c r="I82" s="43"/>
      <c r="J82" s="43"/>
      <c r="K82" s="43"/>
      <c r="L82" s="66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66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3" t="s">
        <v>16</v>
      </c>
      <c r="D84" s="43"/>
      <c r="E84" s="43"/>
      <c r="F84" s="43"/>
      <c r="G84" s="43"/>
      <c r="H84" s="43"/>
      <c r="I84" s="43"/>
      <c r="J84" s="43"/>
      <c r="K84" s="43"/>
      <c r="L84" s="66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6.5" customHeight="1">
      <c r="A85" s="41"/>
      <c r="B85" s="42"/>
      <c r="C85" s="43"/>
      <c r="D85" s="43"/>
      <c r="E85" s="201" t="str">
        <f>E7</f>
        <v>Komunitní centrum Jahodnice - rozdělení do etap .I.etapa</v>
      </c>
      <c r="F85" s="33"/>
      <c r="G85" s="33"/>
      <c r="H85" s="33"/>
      <c r="I85" s="43"/>
      <c r="J85" s="43"/>
      <c r="K85" s="43"/>
      <c r="L85" s="66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1" customFormat="1" ht="12" customHeight="1">
      <c r="B86" s="22"/>
      <c r="C86" s="33" t="s">
        <v>171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23.25" customHeight="1">
      <c r="B87" s="22"/>
      <c r="C87" s="23"/>
      <c r="D87" s="23"/>
      <c r="E87" s="201" t="s">
        <v>172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173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41"/>
      <c r="B89" s="42"/>
      <c r="C89" s="43"/>
      <c r="D89" s="43"/>
      <c r="E89" s="202" t="s">
        <v>174</v>
      </c>
      <c r="F89" s="43"/>
      <c r="G89" s="43"/>
      <c r="H89" s="43"/>
      <c r="I89" s="43"/>
      <c r="J89" s="43"/>
      <c r="K89" s="43"/>
      <c r="L89" s="66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12" customHeight="1">
      <c r="A90" s="41"/>
      <c r="B90" s="42"/>
      <c r="C90" s="33" t="s">
        <v>175</v>
      </c>
      <c r="D90" s="43"/>
      <c r="E90" s="43"/>
      <c r="F90" s="43"/>
      <c r="G90" s="43"/>
      <c r="H90" s="43"/>
      <c r="I90" s="43"/>
      <c r="J90" s="43"/>
      <c r="K90" s="43"/>
      <c r="L90" s="66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6.5" customHeight="1">
      <c r="A91" s="41"/>
      <c r="B91" s="42"/>
      <c r="C91" s="43"/>
      <c r="D91" s="43"/>
      <c r="E91" s="79" t="str">
        <f>E13</f>
        <v>222/2021/KCvrn - VRN</v>
      </c>
      <c r="F91" s="43"/>
      <c r="G91" s="43"/>
      <c r="H91" s="43"/>
      <c r="I91" s="43"/>
      <c r="J91" s="43"/>
      <c r="K91" s="43"/>
      <c r="L91" s="66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6.96" customHeight="1">
      <c r="A92" s="41"/>
      <c r="B92" s="42"/>
      <c r="C92" s="43"/>
      <c r="D92" s="43"/>
      <c r="E92" s="43"/>
      <c r="F92" s="43"/>
      <c r="G92" s="43"/>
      <c r="H92" s="43"/>
      <c r="I92" s="43"/>
      <c r="J92" s="43"/>
      <c r="K92" s="43"/>
      <c r="L92" s="66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2" customHeight="1">
      <c r="A93" s="41"/>
      <c r="B93" s="42"/>
      <c r="C93" s="33" t="s">
        <v>20</v>
      </c>
      <c r="D93" s="43"/>
      <c r="E93" s="43"/>
      <c r="F93" s="28" t="str">
        <f>F16</f>
        <v>Baštýřská 67/2,19800 Praha 14</v>
      </c>
      <c r="G93" s="43"/>
      <c r="H93" s="43"/>
      <c r="I93" s="33" t="s">
        <v>22</v>
      </c>
      <c r="J93" s="82" t="str">
        <f>IF(J16="","",J16)</f>
        <v>14. 7. 2021</v>
      </c>
      <c r="K93" s="43"/>
      <c r="L93" s="66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6.96" customHeight="1">
      <c r="A94" s="41"/>
      <c r="B94" s="42"/>
      <c r="C94" s="43"/>
      <c r="D94" s="43"/>
      <c r="E94" s="43"/>
      <c r="F94" s="43"/>
      <c r="G94" s="43"/>
      <c r="H94" s="43"/>
      <c r="I94" s="43"/>
      <c r="J94" s="43"/>
      <c r="K94" s="43"/>
      <c r="L94" s="66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25.65" customHeight="1">
      <c r="A95" s="41"/>
      <c r="B95" s="42"/>
      <c r="C95" s="33" t="s">
        <v>24</v>
      </c>
      <c r="D95" s="43"/>
      <c r="E95" s="43"/>
      <c r="F95" s="28" t="str">
        <f>E19</f>
        <v>Městská část Praha 14,Br.Venclíků 1073,Praha 14</v>
      </c>
      <c r="G95" s="43"/>
      <c r="H95" s="43"/>
      <c r="I95" s="33" t="s">
        <v>31</v>
      </c>
      <c r="J95" s="37" t="str">
        <f>E25</f>
        <v>a3atelier s.r.o.,Praha 1</v>
      </c>
      <c r="K95" s="43"/>
      <c r="L95" s="66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15.15" customHeight="1">
      <c r="A96" s="41"/>
      <c r="B96" s="42"/>
      <c r="C96" s="33" t="s">
        <v>29</v>
      </c>
      <c r="D96" s="43"/>
      <c r="E96" s="43"/>
      <c r="F96" s="28" t="str">
        <f>IF(E22="","",E22)</f>
        <v>Vyplň údaj</v>
      </c>
      <c r="G96" s="43"/>
      <c r="H96" s="43"/>
      <c r="I96" s="33" t="s">
        <v>35</v>
      </c>
      <c r="J96" s="37" t="str">
        <f>E28</f>
        <v>Ing.Myšík Petr</v>
      </c>
      <c r="K96" s="43"/>
      <c r="L96" s="66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97" s="2" customFormat="1" ht="10.32" customHeight="1">
      <c r="A97" s="41"/>
      <c r="B97" s="42"/>
      <c r="C97" s="43"/>
      <c r="D97" s="43"/>
      <c r="E97" s="43"/>
      <c r="F97" s="43"/>
      <c r="G97" s="43"/>
      <c r="H97" s="43"/>
      <c r="I97" s="43"/>
      <c r="J97" s="43"/>
      <c r="K97" s="43"/>
      <c r="L97" s="66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</row>
    <row r="98" s="2" customFormat="1" ht="29.28" customHeight="1">
      <c r="A98" s="41"/>
      <c r="B98" s="42"/>
      <c r="C98" s="203" t="s">
        <v>180</v>
      </c>
      <c r="D98" s="160"/>
      <c r="E98" s="160"/>
      <c r="F98" s="160"/>
      <c r="G98" s="160"/>
      <c r="H98" s="160"/>
      <c r="I98" s="160"/>
      <c r="J98" s="204" t="s">
        <v>181</v>
      </c>
      <c r="K98" s="160"/>
      <c r="L98" s="66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</row>
    <row r="99" s="2" customFormat="1" ht="10.32" customHeight="1">
      <c r="A99" s="41"/>
      <c r="B99" s="42"/>
      <c r="C99" s="43"/>
      <c r="D99" s="43"/>
      <c r="E99" s="43"/>
      <c r="F99" s="43"/>
      <c r="G99" s="43"/>
      <c r="H99" s="43"/>
      <c r="I99" s="43"/>
      <c r="J99" s="43"/>
      <c r="K99" s="43"/>
      <c r="L99" s="66"/>
      <c r="S99" s="41"/>
      <c r="T99" s="41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</row>
    <row r="100" s="2" customFormat="1" ht="22.8" customHeight="1">
      <c r="A100" s="41"/>
      <c r="B100" s="42"/>
      <c r="C100" s="205" t="s">
        <v>182</v>
      </c>
      <c r="D100" s="43"/>
      <c r="E100" s="43"/>
      <c r="F100" s="43"/>
      <c r="G100" s="43"/>
      <c r="H100" s="43"/>
      <c r="I100" s="43"/>
      <c r="J100" s="113">
        <f>J139</f>
        <v>0</v>
      </c>
      <c r="K100" s="43"/>
      <c r="L100" s="66"/>
      <c r="S100" s="41"/>
      <c r="T100" s="41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U100" s="18" t="s">
        <v>183</v>
      </c>
    </row>
    <row r="101" s="9" customFormat="1" ht="24.96" customHeight="1">
      <c r="A101" s="9"/>
      <c r="B101" s="206"/>
      <c r="C101" s="207"/>
      <c r="D101" s="208" t="s">
        <v>184</v>
      </c>
      <c r="E101" s="209"/>
      <c r="F101" s="209"/>
      <c r="G101" s="209"/>
      <c r="H101" s="209"/>
      <c r="I101" s="209"/>
      <c r="J101" s="210">
        <f>J140</f>
        <v>0</v>
      </c>
      <c r="K101" s="207"/>
      <c r="L101" s="211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212"/>
      <c r="C102" s="135"/>
      <c r="D102" s="213" t="s">
        <v>185</v>
      </c>
      <c r="E102" s="214"/>
      <c r="F102" s="214"/>
      <c r="G102" s="214"/>
      <c r="H102" s="214"/>
      <c r="I102" s="214"/>
      <c r="J102" s="215">
        <f>J141</f>
        <v>0</v>
      </c>
      <c r="K102" s="135"/>
      <c r="L102" s="216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212"/>
      <c r="C103" s="135"/>
      <c r="D103" s="213" t="s">
        <v>186</v>
      </c>
      <c r="E103" s="214"/>
      <c r="F103" s="214"/>
      <c r="G103" s="214"/>
      <c r="H103" s="214"/>
      <c r="I103" s="214"/>
      <c r="J103" s="215">
        <f>J146</f>
        <v>0</v>
      </c>
      <c r="K103" s="135"/>
      <c r="L103" s="216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212"/>
      <c r="C104" s="135"/>
      <c r="D104" s="213" t="s">
        <v>187</v>
      </c>
      <c r="E104" s="214"/>
      <c r="F104" s="214"/>
      <c r="G104" s="214"/>
      <c r="H104" s="214"/>
      <c r="I104" s="214"/>
      <c r="J104" s="215">
        <f>J158</f>
        <v>0</v>
      </c>
      <c r="K104" s="135"/>
      <c r="L104" s="216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212"/>
      <c r="C105" s="135"/>
      <c r="D105" s="213" t="s">
        <v>188</v>
      </c>
      <c r="E105" s="214"/>
      <c r="F105" s="214"/>
      <c r="G105" s="214"/>
      <c r="H105" s="214"/>
      <c r="I105" s="214"/>
      <c r="J105" s="215">
        <f>J161</f>
        <v>0</v>
      </c>
      <c r="K105" s="135"/>
      <c r="L105" s="216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2" customFormat="1" ht="21.84" customHeight="1">
      <c r="A106" s="41"/>
      <c r="B106" s="42"/>
      <c r="C106" s="43"/>
      <c r="D106" s="43"/>
      <c r="E106" s="43"/>
      <c r="F106" s="43"/>
      <c r="G106" s="43"/>
      <c r="H106" s="43"/>
      <c r="I106" s="43"/>
      <c r="J106" s="43"/>
      <c r="K106" s="43"/>
      <c r="L106" s="66"/>
      <c r="S106" s="41"/>
      <c r="T106" s="41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</row>
    <row r="107" s="2" customFormat="1" ht="6.96" customHeight="1">
      <c r="A107" s="41"/>
      <c r="B107" s="42"/>
      <c r="C107" s="43"/>
      <c r="D107" s="43"/>
      <c r="E107" s="43"/>
      <c r="F107" s="43"/>
      <c r="G107" s="43"/>
      <c r="H107" s="43"/>
      <c r="I107" s="43"/>
      <c r="J107" s="43"/>
      <c r="K107" s="43"/>
      <c r="L107" s="66"/>
      <c r="S107" s="41"/>
      <c r="T107" s="41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</row>
    <row r="108" s="2" customFormat="1" ht="29.28" customHeight="1">
      <c r="A108" s="41"/>
      <c r="B108" s="42"/>
      <c r="C108" s="205" t="s">
        <v>189</v>
      </c>
      <c r="D108" s="43"/>
      <c r="E108" s="43"/>
      <c r="F108" s="43"/>
      <c r="G108" s="43"/>
      <c r="H108" s="43"/>
      <c r="I108" s="43"/>
      <c r="J108" s="217">
        <f>ROUND(J109 + J110 + J111 + J112 + J113 + J114,2)</f>
        <v>0</v>
      </c>
      <c r="K108" s="43"/>
      <c r="L108" s="66"/>
      <c r="N108" s="218" t="s">
        <v>45</v>
      </c>
      <c r="S108" s="41"/>
      <c r="T108" s="41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</row>
    <row r="109" s="2" customFormat="1" ht="18" customHeight="1">
      <c r="A109" s="41"/>
      <c r="B109" s="42"/>
      <c r="C109" s="43"/>
      <c r="D109" s="156" t="s">
        <v>190</v>
      </c>
      <c r="E109" s="151"/>
      <c r="F109" s="151"/>
      <c r="G109" s="43"/>
      <c r="H109" s="43"/>
      <c r="I109" s="43"/>
      <c r="J109" s="152">
        <v>0</v>
      </c>
      <c r="K109" s="43"/>
      <c r="L109" s="219"/>
      <c r="M109" s="220"/>
      <c r="N109" s="221" t="s">
        <v>46</v>
      </c>
      <c r="O109" s="220"/>
      <c r="P109" s="220"/>
      <c r="Q109" s="220"/>
      <c r="R109" s="220"/>
      <c r="S109" s="222"/>
      <c r="T109" s="222"/>
      <c r="U109" s="222"/>
      <c r="V109" s="222"/>
      <c r="W109" s="222"/>
      <c r="X109" s="222"/>
      <c r="Y109" s="222"/>
      <c r="Z109" s="222"/>
      <c r="AA109" s="222"/>
      <c r="AB109" s="222"/>
      <c r="AC109" s="222"/>
      <c r="AD109" s="222"/>
      <c r="AE109" s="222"/>
      <c r="AF109" s="220"/>
      <c r="AG109" s="220"/>
      <c r="AH109" s="220"/>
      <c r="AI109" s="220"/>
      <c r="AJ109" s="220"/>
      <c r="AK109" s="220"/>
      <c r="AL109" s="220"/>
      <c r="AM109" s="220"/>
      <c r="AN109" s="220"/>
      <c r="AO109" s="220"/>
      <c r="AP109" s="220"/>
      <c r="AQ109" s="220"/>
      <c r="AR109" s="220"/>
      <c r="AS109" s="220"/>
      <c r="AT109" s="220"/>
      <c r="AU109" s="220"/>
      <c r="AV109" s="220"/>
      <c r="AW109" s="220"/>
      <c r="AX109" s="220"/>
      <c r="AY109" s="223" t="s">
        <v>104</v>
      </c>
      <c r="AZ109" s="220"/>
      <c r="BA109" s="220"/>
      <c r="BB109" s="220"/>
      <c r="BC109" s="220"/>
      <c r="BD109" s="220"/>
      <c r="BE109" s="224">
        <f>IF(N109="základní",J109,0)</f>
        <v>0</v>
      </c>
      <c r="BF109" s="224">
        <f>IF(N109="snížená",J109,0)</f>
        <v>0</v>
      </c>
      <c r="BG109" s="224">
        <f>IF(N109="zákl. přenesená",J109,0)</f>
        <v>0</v>
      </c>
      <c r="BH109" s="224">
        <f>IF(N109="sníž. přenesená",J109,0)</f>
        <v>0</v>
      </c>
      <c r="BI109" s="224">
        <f>IF(N109="nulová",J109,0)</f>
        <v>0</v>
      </c>
      <c r="BJ109" s="223" t="s">
        <v>87</v>
      </c>
      <c r="BK109" s="220"/>
      <c r="BL109" s="220"/>
      <c r="BM109" s="220"/>
    </row>
    <row r="110" s="2" customFormat="1" ht="18" customHeight="1">
      <c r="A110" s="41"/>
      <c r="B110" s="42"/>
      <c r="C110" s="43"/>
      <c r="D110" s="156" t="s">
        <v>191</v>
      </c>
      <c r="E110" s="151"/>
      <c r="F110" s="151"/>
      <c r="G110" s="43"/>
      <c r="H110" s="43"/>
      <c r="I110" s="43"/>
      <c r="J110" s="152">
        <v>0</v>
      </c>
      <c r="K110" s="43"/>
      <c r="L110" s="219"/>
      <c r="M110" s="220"/>
      <c r="N110" s="221" t="s">
        <v>46</v>
      </c>
      <c r="O110" s="220"/>
      <c r="P110" s="220"/>
      <c r="Q110" s="220"/>
      <c r="R110" s="220"/>
      <c r="S110" s="222"/>
      <c r="T110" s="222"/>
      <c r="U110" s="222"/>
      <c r="V110" s="222"/>
      <c r="W110" s="222"/>
      <c r="X110" s="222"/>
      <c r="Y110" s="222"/>
      <c r="Z110" s="222"/>
      <c r="AA110" s="222"/>
      <c r="AB110" s="222"/>
      <c r="AC110" s="222"/>
      <c r="AD110" s="222"/>
      <c r="AE110" s="222"/>
      <c r="AF110" s="220"/>
      <c r="AG110" s="220"/>
      <c r="AH110" s="220"/>
      <c r="AI110" s="220"/>
      <c r="AJ110" s="220"/>
      <c r="AK110" s="220"/>
      <c r="AL110" s="220"/>
      <c r="AM110" s="220"/>
      <c r="AN110" s="220"/>
      <c r="AO110" s="220"/>
      <c r="AP110" s="220"/>
      <c r="AQ110" s="220"/>
      <c r="AR110" s="220"/>
      <c r="AS110" s="220"/>
      <c r="AT110" s="220"/>
      <c r="AU110" s="220"/>
      <c r="AV110" s="220"/>
      <c r="AW110" s="220"/>
      <c r="AX110" s="220"/>
      <c r="AY110" s="223" t="s">
        <v>104</v>
      </c>
      <c r="AZ110" s="220"/>
      <c r="BA110" s="220"/>
      <c r="BB110" s="220"/>
      <c r="BC110" s="220"/>
      <c r="BD110" s="220"/>
      <c r="BE110" s="224">
        <f>IF(N110="základní",J110,0)</f>
        <v>0</v>
      </c>
      <c r="BF110" s="224">
        <f>IF(N110="snížená",J110,0)</f>
        <v>0</v>
      </c>
      <c r="BG110" s="224">
        <f>IF(N110="zákl. přenesená",J110,0)</f>
        <v>0</v>
      </c>
      <c r="BH110" s="224">
        <f>IF(N110="sníž. přenesená",J110,0)</f>
        <v>0</v>
      </c>
      <c r="BI110" s="224">
        <f>IF(N110="nulová",J110,0)</f>
        <v>0</v>
      </c>
      <c r="BJ110" s="223" t="s">
        <v>87</v>
      </c>
      <c r="BK110" s="220"/>
      <c r="BL110" s="220"/>
      <c r="BM110" s="220"/>
    </row>
    <row r="111" s="2" customFormat="1" ht="18" customHeight="1">
      <c r="A111" s="41"/>
      <c r="B111" s="42"/>
      <c r="C111" s="43"/>
      <c r="D111" s="156" t="s">
        <v>192</v>
      </c>
      <c r="E111" s="151"/>
      <c r="F111" s="151"/>
      <c r="G111" s="43"/>
      <c r="H111" s="43"/>
      <c r="I111" s="43"/>
      <c r="J111" s="152">
        <v>0</v>
      </c>
      <c r="K111" s="43"/>
      <c r="L111" s="219"/>
      <c r="M111" s="220"/>
      <c r="N111" s="221" t="s">
        <v>46</v>
      </c>
      <c r="O111" s="220"/>
      <c r="P111" s="220"/>
      <c r="Q111" s="220"/>
      <c r="R111" s="220"/>
      <c r="S111" s="222"/>
      <c r="T111" s="222"/>
      <c r="U111" s="222"/>
      <c r="V111" s="222"/>
      <c r="W111" s="222"/>
      <c r="X111" s="222"/>
      <c r="Y111" s="222"/>
      <c r="Z111" s="222"/>
      <c r="AA111" s="222"/>
      <c r="AB111" s="222"/>
      <c r="AC111" s="222"/>
      <c r="AD111" s="222"/>
      <c r="AE111" s="222"/>
      <c r="AF111" s="220"/>
      <c r="AG111" s="220"/>
      <c r="AH111" s="220"/>
      <c r="AI111" s="220"/>
      <c r="AJ111" s="220"/>
      <c r="AK111" s="220"/>
      <c r="AL111" s="220"/>
      <c r="AM111" s="220"/>
      <c r="AN111" s="220"/>
      <c r="AO111" s="220"/>
      <c r="AP111" s="220"/>
      <c r="AQ111" s="220"/>
      <c r="AR111" s="220"/>
      <c r="AS111" s="220"/>
      <c r="AT111" s="220"/>
      <c r="AU111" s="220"/>
      <c r="AV111" s="220"/>
      <c r="AW111" s="220"/>
      <c r="AX111" s="220"/>
      <c r="AY111" s="223" t="s">
        <v>104</v>
      </c>
      <c r="AZ111" s="220"/>
      <c r="BA111" s="220"/>
      <c r="BB111" s="220"/>
      <c r="BC111" s="220"/>
      <c r="BD111" s="220"/>
      <c r="BE111" s="224">
        <f>IF(N111="základní",J111,0)</f>
        <v>0</v>
      </c>
      <c r="BF111" s="224">
        <f>IF(N111="snížená",J111,0)</f>
        <v>0</v>
      </c>
      <c r="BG111" s="224">
        <f>IF(N111="zákl. přenesená",J111,0)</f>
        <v>0</v>
      </c>
      <c r="BH111" s="224">
        <f>IF(N111="sníž. přenesená",J111,0)</f>
        <v>0</v>
      </c>
      <c r="BI111" s="224">
        <f>IF(N111="nulová",J111,0)</f>
        <v>0</v>
      </c>
      <c r="BJ111" s="223" t="s">
        <v>87</v>
      </c>
      <c r="BK111" s="220"/>
      <c r="BL111" s="220"/>
      <c r="BM111" s="220"/>
    </row>
    <row r="112" s="2" customFormat="1" ht="18" customHeight="1">
      <c r="A112" s="41"/>
      <c r="B112" s="42"/>
      <c r="C112" s="43"/>
      <c r="D112" s="156" t="s">
        <v>193</v>
      </c>
      <c r="E112" s="151"/>
      <c r="F112" s="151"/>
      <c r="G112" s="43"/>
      <c r="H112" s="43"/>
      <c r="I112" s="43"/>
      <c r="J112" s="152">
        <v>0</v>
      </c>
      <c r="K112" s="43"/>
      <c r="L112" s="219"/>
      <c r="M112" s="220"/>
      <c r="N112" s="221" t="s">
        <v>46</v>
      </c>
      <c r="O112" s="220"/>
      <c r="P112" s="220"/>
      <c r="Q112" s="220"/>
      <c r="R112" s="220"/>
      <c r="S112" s="222"/>
      <c r="T112" s="222"/>
      <c r="U112" s="222"/>
      <c r="V112" s="222"/>
      <c r="W112" s="222"/>
      <c r="X112" s="222"/>
      <c r="Y112" s="222"/>
      <c r="Z112" s="222"/>
      <c r="AA112" s="222"/>
      <c r="AB112" s="222"/>
      <c r="AC112" s="222"/>
      <c r="AD112" s="222"/>
      <c r="AE112" s="222"/>
      <c r="AF112" s="220"/>
      <c r="AG112" s="220"/>
      <c r="AH112" s="220"/>
      <c r="AI112" s="220"/>
      <c r="AJ112" s="220"/>
      <c r="AK112" s="220"/>
      <c r="AL112" s="220"/>
      <c r="AM112" s="220"/>
      <c r="AN112" s="220"/>
      <c r="AO112" s="220"/>
      <c r="AP112" s="220"/>
      <c r="AQ112" s="220"/>
      <c r="AR112" s="220"/>
      <c r="AS112" s="220"/>
      <c r="AT112" s="220"/>
      <c r="AU112" s="220"/>
      <c r="AV112" s="220"/>
      <c r="AW112" s="220"/>
      <c r="AX112" s="220"/>
      <c r="AY112" s="223" t="s">
        <v>104</v>
      </c>
      <c r="AZ112" s="220"/>
      <c r="BA112" s="220"/>
      <c r="BB112" s="220"/>
      <c r="BC112" s="220"/>
      <c r="BD112" s="220"/>
      <c r="BE112" s="224">
        <f>IF(N112="základní",J112,0)</f>
        <v>0</v>
      </c>
      <c r="BF112" s="224">
        <f>IF(N112="snížená",J112,0)</f>
        <v>0</v>
      </c>
      <c r="BG112" s="224">
        <f>IF(N112="zákl. přenesená",J112,0)</f>
        <v>0</v>
      </c>
      <c r="BH112" s="224">
        <f>IF(N112="sníž. přenesená",J112,0)</f>
        <v>0</v>
      </c>
      <c r="BI112" s="224">
        <f>IF(N112="nulová",J112,0)</f>
        <v>0</v>
      </c>
      <c r="BJ112" s="223" t="s">
        <v>87</v>
      </c>
      <c r="BK112" s="220"/>
      <c r="BL112" s="220"/>
      <c r="BM112" s="220"/>
    </row>
    <row r="113" s="2" customFormat="1" ht="18" customHeight="1">
      <c r="A113" s="41"/>
      <c r="B113" s="42"/>
      <c r="C113" s="43"/>
      <c r="D113" s="156" t="s">
        <v>194</v>
      </c>
      <c r="E113" s="151"/>
      <c r="F113" s="151"/>
      <c r="G113" s="43"/>
      <c r="H113" s="43"/>
      <c r="I113" s="43"/>
      <c r="J113" s="152">
        <v>0</v>
      </c>
      <c r="K113" s="43"/>
      <c r="L113" s="219"/>
      <c r="M113" s="220"/>
      <c r="N113" s="221" t="s">
        <v>46</v>
      </c>
      <c r="O113" s="220"/>
      <c r="P113" s="220"/>
      <c r="Q113" s="220"/>
      <c r="R113" s="220"/>
      <c r="S113" s="222"/>
      <c r="T113" s="222"/>
      <c r="U113" s="222"/>
      <c r="V113" s="222"/>
      <c r="W113" s="222"/>
      <c r="X113" s="222"/>
      <c r="Y113" s="222"/>
      <c r="Z113" s="222"/>
      <c r="AA113" s="222"/>
      <c r="AB113" s="222"/>
      <c r="AC113" s="222"/>
      <c r="AD113" s="222"/>
      <c r="AE113" s="222"/>
      <c r="AF113" s="220"/>
      <c r="AG113" s="220"/>
      <c r="AH113" s="220"/>
      <c r="AI113" s="220"/>
      <c r="AJ113" s="220"/>
      <c r="AK113" s="220"/>
      <c r="AL113" s="220"/>
      <c r="AM113" s="220"/>
      <c r="AN113" s="220"/>
      <c r="AO113" s="220"/>
      <c r="AP113" s="220"/>
      <c r="AQ113" s="220"/>
      <c r="AR113" s="220"/>
      <c r="AS113" s="220"/>
      <c r="AT113" s="220"/>
      <c r="AU113" s="220"/>
      <c r="AV113" s="220"/>
      <c r="AW113" s="220"/>
      <c r="AX113" s="220"/>
      <c r="AY113" s="223" t="s">
        <v>104</v>
      </c>
      <c r="AZ113" s="220"/>
      <c r="BA113" s="220"/>
      <c r="BB113" s="220"/>
      <c r="BC113" s="220"/>
      <c r="BD113" s="220"/>
      <c r="BE113" s="224">
        <f>IF(N113="základní",J113,0)</f>
        <v>0</v>
      </c>
      <c r="BF113" s="224">
        <f>IF(N113="snížená",J113,0)</f>
        <v>0</v>
      </c>
      <c r="BG113" s="224">
        <f>IF(N113="zákl. přenesená",J113,0)</f>
        <v>0</v>
      </c>
      <c r="BH113" s="224">
        <f>IF(N113="sníž. přenesená",J113,0)</f>
        <v>0</v>
      </c>
      <c r="BI113" s="224">
        <f>IF(N113="nulová",J113,0)</f>
        <v>0</v>
      </c>
      <c r="BJ113" s="223" t="s">
        <v>87</v>
      </c>
      <c r="BK113" s="220"/>
      <c r="BL113" s="220"/>
      <c r="BM113" s="220"/>
    </row>
    <row r="114" s="2" customFormat="1" ht="18" customHeight="1">
      <c r="A114" s="41"/>
      <c r="B114" s="42"/>
      <c r="C114" s="43"/>
      <c r="D114" s="151" t="s">
        <v>195</v>
      </c>
      <c r="E114" s="43"/>
      <c r="F114" s="43"/>
      <c r="G114" s="43"/>
      <c r="H114" s="43"/>
      <c r="I114" s="43"/>
      <c r="J114" s="152">
        <f>ROUND(J34*T114,2)</f>
        <v>0</v>
      </c>
      <c r="K114" s="43"/>
      <c r="L114" s="219"/>
      <c r="M114" s="220"/>
      <c r="N114" s="221" t="s">
        <v>46</v>
      </c>
      <c r="O114" s="220"/>
      <c r="P114" s="220"/>
      <c r="Q114" s="220"/>
      <c r="R114" s="220"/>
      <c r="S114" s="222"/>
      <c r="T114" s="222"/>
      <c r="U114" s="222"/>
      <c r="V114" s="222"/>
      <c r="W114" s="222"/>
      <c r="X114" s="222"/>
      <c r="Y114" s="222"/>
      <c r="Z114" s="222"/>
      <c r="AA114" s="222"/>
      <c r="AB114" s="222"/>
      <c r="AC114" s="222"/>
      <c r="AD114" s="222"/>
      <c r="AE114" s="222"/>
      <c r="AF114" s="220"/>
      <c r="AG114" s="220"/>
      <c r="AH114" s="220"/>
      <c r="AI114" s="220"/>
      <c r="AJ114" s="220"/>
      <c r="AK114" s="220"/>
      <c r="AL114" s="220"/>
      <c r="AM114" s="220"/>
      <c r="AN114" s="220"/>
      <c r="AO114" s="220"/>
      <c r="AP114" s="220"/>
      <c r="AQ114" s="220"/>
      <c r="AR114" s="220"/>
      <c r="AS114" s="220"/>
      <c r="AT114" s="220"/>
      <c r="AU114" s="220"/>
      <c r="AV114" s="220"/>
      <c r="AW114" s="220"/>
      <c r="AX114" s="220"/>
      <c r="AY114" s="223" t="s">
        <v>196</v>
      </c>
      <c r="AZ114" s="220"/>
      <c r="BA114" s="220"/>
      <c r="BB114" s="220"/>
      <c r="BC114" s="220"/>
      <c r="BD114" s="220"/>
      <c r="BE114" s="224">
        <f>IF(N114="základní",J114,0)</f>
        <v>0</v>
      </c>
      <c r="BF114" s="224">
        <f>IF(N114="snížená",J114,0)</f>
        <v>0</v>
      </c>
      <c r="BG114" s="224">
        <f>IF(N114="zákl. přenesená",J114,0)</f>
        <v>0</v>
      </c>
      <c r="BH114" s="224">
        <f>IF(N114="sníž. přenesená",J114,0)</f>
        <v>0</v>
      </c>
      <c r="BI114" s="224">
        <f>IF(N114="nulová",J114,0)</f>
        <v>0</v>
      </c>
      <c r="BJ114" s="223" t="s">
        <v>87</v>
      </c>
      <c r="BK114" s="220"/>
      <c r="BL114" s="220"/>
      <c r="BM114" s="220"/>
    </row>
    <row r="115" s="2" customFormat="1">
      <c r="A115" s="41"/>
      <c r="B115" s="42"/>
      <c r="C115" s="43"/>
      <c r="D115" s="43"/>
      <c r="E115" s="43"/>
      <c r="F115" s="43"/>
      <c r="G115" s="43"/>
      <c r="H115" s="43"/>
      <c r="I115" s="43"/>
      <c r="J115" s="43"/>
      <c r="K115" s="43"/>
      <c r="L115" s="66"/>
      <c r="S115" s="41"/>
      <c r="T115" s="41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</row>
    <row r="116" s="2" customFormat="1" ht="29.28" customHeight="1">
      <c r="A116" s="41"/>
      <c r="B116" s="42"/>
      <c r="C116" s="159" t="s">
        <v>169</v>
      </c>
      <c r="D116" s="160"/>
      <c r="E116" s="160"/>
      <c r="F116" s="160"/>
      <c r="G116" s="160"/>
      <c r="H116" s="160"/>
      <c r="I116" s="160"/>
      <c r="J116" s="161">
        <f>ROUND(J100+J108,2)</f>
        <v>0</v>
      </c>
      <c r="K116" s="160"/>
      <c r="L116" s="66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</row>
    <row r="117" s="2" customFormat="1" ht="6.96" customHeight="1">
      <c r="A117" s="41"/>
      <c r="B117" s="69"/>
      <c r="C117" s="70"/>
      <c r="D117" s="70"/>
      <c r="E117" s="70"/>
      <c r="F117" s="70"/>
      <c r="G117" s="70"/>
      <c r="H117" s="70"/>
      <c r="I117" s="70"/>
      <c r="J117" s="70"/>
      <c r="K117" s="70"/>
      <c r="L117" s="66"/>
      <c r="S117" s="41"/>
      <c r="T117" s="41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</row>
    <row r="121" s="2" customFormat="1" ht="6.96" customHeight="1">
      <c r="A121" s="41"/>
      <c r="B121" s="71"/>
      <c r="C121" s="72"/>
      <c r="D121" s="72"/>
      <c r="E121" s="72"/>
      <c r="F121" s="72"/>
      <c r="G121" s="72"/>
      <c r="H121" s="72"/>
      <c r="I121" s="72"/>
      <c r="J121" s="72"/>
      <c r="K121" s="72"/>
      <c r="L121" s="66"/>
      <c r="S121" s="41"/>
      <c r="T121" s="41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</row>
    <row r="122" s="2" customFormat="1" ht="24.96" customHeight="1">
      <c r="A122" s="41"/>
      <c r="B122" s="42"/>
      <c r="C122" s="24" t="s">
        <v>197</v>
      </c>
      <c r="D122" s="43"/>
      <c r="E122" s="43"/>
      <c r="F122" s="43"/>
      <c r="G122" s="43"/>
      <c r="H122" s="43"/>
      <c r="I122" s="43"/>
      <c r="J122" s="43"/>
      <c r="K122" s="43"/>
      <c r="L122" s="66"/>
      <c r="S122" s="41"/>
      <c r="T122" s="41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</row>
    <row r="123" s="2" customFormat="1" ht="6.96" customHeight="1">
      <c r="A123" s="41"/>
      <c r="B123" s="42"/>
      <c r="C123" s="43"/>
      <c r="D123" s="43"/>
      <c r="E123" s="43"/>
      <c r="F123" s="43"/>
      <c r="G123" s="43"/>
      <c r="H123" s="43"/>
      <c r="I123" s="43"/>
      <c r="J123" s="43"/>
      <c r="K123" s="43"/>
      <c r="L123" s="66"/>
      <c r="S123" s="41"/>
      <c r="T123" s="41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</row>
    <row r="124" s="2" customFormat="1" ht="12" customHeight="1">
      <c r="A124" s="41"/>
      <c r="B124" s="42"/>
      <c r="C124" s="33" t="s">
        <v>16</v>
      </c>
      <c r="D124" s="43"/>
      <c r="E124" s="43"/>
      <c r="F124" s="43"/>
      <c r="G124" s="43"/>
      <c r="H124" s="43"/>
      <c r="I124" s="43"/>
      <c r="J124" s="43"/>
      <c r="K124" s="43"/>
      <c r="L124" s="66"/>
      <c r="S124" s="41"/>
      <c r="T124" s="41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</row>
    <row r="125" s="2" customFormat="1" ht="16.5" customHeight="1">
      <c r="A125" s="41"/>
      <c r="B125" s="42"/>
      <c r="C125" s="43"/>
      <c r="D125" s="43"/>
      <c r="E125" s="201" t="str">
        <f>E7</f>
        <v>Komunitní centrum Jahodnice - rozdělení do etap .I.etapa</v>
      </c>
      <c r="F125" s="33"/>
      <c r="G125" s="33"/>
      <c r="H125" s="33"/>
      <c r="I125" s="43"/>
      <c r="J125" s="43"/>
      <c r="K125" s="43"/>
      <c r="L125" s="66"/>
      <c r="S125" s="41"/>
      <c r="T125" s="41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</row>
    <row r="126" s="1" customFormat="1" ht="12" customHeight="1">
      <c r="B126" s="22"/>
      <c r="C126" s="33" t="s">
        <v>171</v>
      </c>
      <c r="D126" s="23"/>
      <c r="E126" s="23"/>
      <c r="F126" s="23"/>
      <c r="G126" s="23"/>
      <c r="H126" s="23"/>
      <c r="I126" s="23"/>
      <c r="J126" s="23"/>
      <c r="K126" s="23"/>
      <c r="L126" s="21"/>
    </row>
    <row r="127" s="1" customFormat="1" ht="23.25" customHeight="1">
      <c r="B127" s="22"/>
      <c r="C127" s="23"/>
      <c r="D127" s="23"/>
      <c r="E127" s="201" t="s">
        <v>172</v>
      </c>
      <c r="F127" s="23"/>
      <c r="G127" s="23"/>
      <c r="H127" s="23"/>
      <c r="I127" s="23"/>
      <c r="J127" s="23"/>
      <c r="K127" s="23"/>
      <c r="L127" s="21"/>
    </row>
    <row r="128" s="1" customFormat="1" ht="12" customHeight="1">
      <c r="B128" s="22"/>
      <c r="C128" s="33" t="s">
        <v>173</v>
      </c>
      <c r="D128" s="23"/>
      <c r="E128" s="23"/>
      <c r="F128" s="23"/>
      <c r="G128" s="23"/>
      <c r="H128" s="23"/>
      <c r="I128" s="23"/>
      <c r="J128" s="23"/>
      <c r="K128" s="23"/>
      <c r="L128" s="21"/>
    </row>
    <row r="129" s="2" customFormat="1" ht="16.5" customHeight="1">
      <c r="A129" s="41"/>
      <c r="B129" s="42"/>
      <c r="C129" s="43"/>
      <c r="D129" s="43"/>
      <c r="E129" s="202" t="s">
        <v>174</v>
      </c>
      <c r="F129" s="43"/>
      <c r="G129" s="43"/>
      <c r="H129" s="43"/>
      <c r="I129" s="43"/>
      <c r="J129" s="43"/>
      <c r="K129" s="43"/>
      <c r="L129" s="66"/>
      <c r="S129" s="41"/>
      <c r="T129" s="41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</row>
    <row r="130" s="2" customFormat="1" ht="12" customHeight="1">
      <c r="A130" s="41"/>
      <c r="B130" s="42"/>
      <c r="C130" s="33" t="s">
        <v>175</v>
      </c>
      <c r="D130" s="43"/>
      <c r="E130" s="43"/>
      <c r="F130" s="43"/>
      <c r="G130" s="43"/>
      <c r="H130" s="43"/>
      <c r="I130" s="43"/>
      <c r="J130" s="43"/>
      <c r="K130" s="43"/>
      <c r="L130" s="66"/>
      <c r="S130" s="41"/>
      <c r="T130" s="41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</row>
    <row r="131" s="2" customFormat="1" ht="16.5" customHeight="1">
      <c r="A131" s="41"/>
      <c r="B131" s="42"/>
      <c r="C131" s="43"/>
      <c r="D131" s="43"/>
      <c r="E131" s="79" t="str">
        <f>E13</f>
        <v>222/2021/KCvrn - VRN</v>
      </c>
      <c r="F131" s="43"/>
      <c r="G131" s="43"/>
      <c r="H131" s="43"/>
      <c r="I131" s="43"/>
      <c r="J131" s="43"/>
      <c r="K131" s="43"/>
      <c r="L131" s="66"/>
      <c r="S131" s="41"/>
      <c r="T131" s="41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</row>
    <row r="132" s="2" customFormat="1" ht="6.96" customHeight="1">
      <c r="A132" s="41"/>
      <c r="B132" s="42"/>
      <c r="C132" s="43"/>
      <c r="D132" s="43"/>
      <c r="E132" s="43"/>
      <c r="F132" s="43"/>
      <c r="G132" s="43"/>
      <c r="H132" s="43"/>
      <c r="I132" s="43"/>
      <c r="J132" s="43"/>
      <c r="K132" s="43"/>
      <c r="L132" s="66"/>
      <c r="S132" s="41"/>
      <c r="T132" s="41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</row>
    <row r="133" s="2" customFormat="1" ht="12" customHeight="1">
      <c r="A133" s="41"/>
      <c r="B133" s="42"/>
      <c r="C133" s="33" t="s">
        <v>20</v>
      </c>
      <c r="D133" s="43"/>
      <c r="E133" s="43"/>
      <c r="F133" s="28" t="str">
        <f>F16</f>
        <v>Baštýřská 67/2,19800 Praha 14</v>
      </c>
      <c r="G133" s="43"/>
      <c r="H133" s="43"/>
      <c r="I133" s="33" t="s">
        <v>22</v>
      </c>
      <c r="J133" s="82" t="str">
        <f>IF(J16="","",J16)</f>
        <v>14. 7. 2021</v>
      </c>
      <c r="K133" s="43"/>
      <c r="L133" s="66"/>
      <c r="S133" s="41"/>
      <c r="T133" s="41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</row>
    <row r="134" s="2" customFormat="1" ht="6.96" customHeight="1">
      <c r="A134" s="41"/>
      <c r="B134" s="42"/>
      <c r="C134" s="43"/>
      <c r="D134" s="43"/>
      <c r="E134" s="43"/>
      <c r="F134" s="43"/>
      <c r="G134" s="43"/>
      <c r="H134" s="43"/>
      <c r="I134" s="43"/>
      <c r="J134" s="43"/>
      <c r="K134" s="43"/>
      <c r="L134" s="66"/>
      <c r="S134" s="41"/>
      <c r="T134" s="41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</row>
    <row r="135" s="2" customFormat="1" ht="25.65" customHeight="1">
      <c r="A135" s="41"/>
      <c r="B135" s="42"/>
      <c r="C135" s="33" t="s">
        <v>24</v>
      </c>
      <c r="D135" s="43"/>
      <c r="E135" s="43"/>
      <c r="F135" s="28" t="str">
        <f>E19</f>
        <v>Městská část Praha 14,Br.Venclíků 1073,Praha 14</v>
      </c>
      <c r="G135" s="43"/>
      <c r="H135" s="43"/>
      <c r="I135" s="33" t="s">
        <v>31</v>
      </c>
      <c r="J135" s="37" t="str">
        <f>E25</f>
        <v>a3atelier s.r.o.,Praha 1</v>
      </c>
      <c r="K135" s="43"/>
      <c r="L135" s="66"/>
      <c r="S135" s="41"/>
      <c r="T135" s="41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</row>
    <row r="136" s="2" customFormat="1" ht="15.15" customHeight="1">
      <c r="A136" s="41"/>
      <c r="B136" s="42"/>
      <c r="C136" s="33" t="s">
        <v>29</v>
      </c>
      <c r="D136" s="43"/>
      <c r="E136" s="43"/>
      <c r="F136" s="28" t="str">
        <f>IF(E22="","",E22)</f>
        <v>Vyplň údaj</v>
      </c>
      <c r="G136" s="43"/>
      <c r="H136" s="43"/>
      <c r="I136" s="33" t="s">
        <v>35</v>
      </c>
      <c r="J136" s="37" t="str">
        <f>E28</f>
        <v>Ing.Myšík Petr</v>
      </c>
      <c r="K136" s="43"/>
      <c r="L136" s="66"/>
      <c r="S136" s="41"/>
      <c r="T136" s="41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</row>
    <row r="137" s="2" customFormat="1" ht="10.32" customHeight="1">
      <c r="A137" s="41"/>
      <c r="B137" s="42"/>
      <c r="C137" s="43"/>
      <c r="D137" s="43"/>
      <c r="E137" s="43"/>
      <c r="F137" s="43"/>
      <c r="G137" s="43"/>
      <c r="H137" s="43"/>
      <c r="I137" s="43"/>
      <c r="J137" s="43"/>
      <c r="K137" s="43"/>
      <c r="L137" s="66"/>
      <c r="S137" s="41"/>
      <c r="T137" s="41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</row>
    <row r="138" s="11" customFormat="1" ht="29.28" customHeight="1">
      <c r="A138" s="225"/>
      <c r="B138" s="226"/>
      <c r="C138" s="227" t="s">
        <v>198</v>
      </c>
      <c r="D138" s="228" t="s">
        <v>66</v>
      </c>
      <c r="E138" s="228" t="s">
        <v>62</v>
      </c>
      <c r="F138" s="228" t="s">
        <v>63</v>
      </c>
      <c r="G138" s="228" t="s">
        <v>199</v>
      </c>
      <c r="H138" s="228" t="s">
        <v>200</v>
      </c>
      <c r="I138" s="228" t="s">
        <v>201</v>
      </c>
      <c r="J138" s="229" t="s">
        <v>181</v>
      </c>
      <c r="K138" s="230" t="s">
        <v>202</v>
      </c>
      <c r="L138" s="231"/>
      <c r="M138" s="103" t="s">
        <v>1</v>
      </c>
      <c r="N138" s="104" t="s">
        <v>45</v>
      </c>
      <c r="O138" s="104" t="s">
        <v>203</v>
      </c>
      <c r="P138" s="104" t="s">
        <v>204</v>
      </c>
      <c r="Q138" s="104" t="s">
        <v>205</v>
      </c>
      <c r="R138" s="104" t="s">
        <v>206</v>
      </c>
      <c r="S138" s="104" t="s">
        <v>207</v>
      </c>
      <c r="T138" s="105" t="s">
        <v>208</v>
      </c>
      <c r="U138" s="225"/>
      <c r="V138" s="225"/>
      <c r="W138" s="225"/>
      <c r="X138" s="225"/>
      <c r="Y138" s="225"/>
      <c r="Z138" s="225"/>
      <c r="AA138" s="225"/>
      <c r="AB138" s="225"/>
      <c r="AC138" s="225"/>
      <c r="AD138" s="225"/>
      <c r="AE138" s="225"/>
    </row>
    <row r="139" s="2" customFormat="1" ht="22.8" customHeight="1">
      <c r="A139" s="41"/>
      <c r="B139" s="42"/>
      <c r="C139" s="110" t="s">
        <v>209</v>
      </c>
      <c r="D139" s="43"/>
      <c r="E139" s="43"/>
      <c r="F139" s="43"/>
      <c r="G139" s="43"/>
      <c r="H139" s="43"/>
      <c r="I139" s="43"/>
      <c r="J139" s="232">
        <f>BK139</f>
        <v>0</v>
      </c>
      <c r="K139" s="43"/>
      <c r="L139" s="44"/>
      <c r="M139" s="106"/>
      <c r="N139" s="233"/>
      <c r="O139" s="107"/>
      <c r="P139" s="234">
        <f>P140</f>
        <v>0</v>
      </c>
      <c r="Q139" s="107"/>
      <c r="R139" s="234">
        <f>R140</f>
        <v>0</v>
      </c>
      <c r="S139" s="107"/>
      <c r="T139" s="235">
        <f>T140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T139" s="18" t="s">
        <v>80</v>
      </c>
      <c r="AU139" s="18" t="s">
        <v>183</v>
      </c>
      <c r="BK139" s="236">
        <f>BK140</f>
        <v>0</v>
      </c>
    </row>
    <row r="140" s="12" customFormat="1" ht="25.92" customHeight="1">
      <c r="A140" s="12"/>
      <c r="B140" s="237"/>
      <c r="C140" s="238"/>
      <c r="D140" s="239" t="s">
        <v>80</v>
      </c>
      <c r="E140" s="240" t="s">
        <v>104</v>
      </c>
      <c r="F140" s="240" t="s">
        <v>210</v>
      </c>
      <c r="G140" s="238"/>
      <c r="H140" s="238"/>
      <c r="I140" s="241"/>
      <c r="J140" s="242">
        <f>BK140</f>
        <v>0</v>
      </c>
      <c r="K140" s="238"/>
      <c r="L140" s="243"/>
      <c r="M140" s="244"/>
      <c r="N140" s="245"/>
      <c r="O140" s="245"/>
      <c r="P140" s="246">
        <f>P141+P146+P158+P161</f>
        <v>0</v>
      </c>
      <c r="Q140" s="245"/>
      <c r="R140" s="246">
        <f>R141+R146+R158+R161</f>
        <v>0</v>
      </c>
      <c r="S140" s="245"/>
      <c r="T140" s="247">
        <f>T141+T146+T158+T161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48" t="s">
        <v>105</v>
      </c>
      <c r="AT140" s="249" t="s">
        <v>80</v>
      </c>
      <c r="AU140" s="249" t="s">
        <v>81</v>
      </c>
      <c r="AY140" s="248" t="s">
        <v>211</v>
      </c>
      <c r="BK140" s="250">
        <f>BK141+BK146+BK158+BK161</f>
        <v>0</v>
      </c>
    </row>
    <row r="141" s="12" customFormat="1" ht="22.8" customHeight="1">
      <c r="A141" s="12"/>
      <c r="B141" s="237"/>
      <c r="C141" s="238"/>
      <c r="D141" s="239" t="s">
        <v>80</v>
      </c>
      <c r="E141" s="251" t="s">
        <v>212</v>
      </c>
      <c r="F141" s="251" t="s">
        <v>213</v>
      </c>
      <c r="G141" s="238"/>
      <c r="H141" s="238"/>
      <c r="I141" s="241"/>
      <c r="J141" s="252">
        <f>BK141</f>
        <v>0</v>
      </c>
      <c r="K141" s="238"/>
      <c r="L141" s="243"/>
      <c r="M141" s="244"/>
      <c r="N141" s="245"/>
      <c r="O141" s="245"/>
      <c r="P141" s="246">
        <f>SUM(P142:P145)</f>
        <v>0</v>
      </c>
      <c r="Q141" s="245"/>
      <c r="R141" s="246">
        <f>SUM(R142:R145)</f>
        <v>0</v>
      </c>
      <c r="S141" s="245"/>
      <c r="T141" s="247">
        <f>SUM(T142:T145)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48" t="s">
        <v>105</v>
      </c>
      <c r="AT141" s="249" t="s">
        <v>80</v>
      </c>
      <c r="AU141" s="249" t="s">
        <v>87</v>
      </c>
      <c r="AY141" s="248" t="s">
        <v>211</v>
      </c>
      <c r="BK141" s="250">
        <f>SUM(BK142:BK145)</f>
        <v>0</v>
      </c>
    </row>
    <row r="142" s="2" customFormat="1" ht="16.5" customHeight="1">
      <c r="A142" s="41"/>
      <c r="B142" s="42"/>
      <c r="C142" s="253" t="s">
        <v>87</v>
      </c>
      <c r="D142" s="253" t="s">
        <v>214</v>
      </c>
      <c r="E142" s="254" t="s">
        <v>215</v>
      </c>
      <c r="F142" s="255" t="s">
        <v>216</v>
      </c>
      <c r="G142" s="256" t="s">
        <v>217</v>
      </c>
      <c r="H142" s="257">
        <v>1</v>
      </c>
      <c r="I142" s="258"/>
      <c r="J142" s="259">
        <f>ROUND(I142*H142,2)</f>
        <v>0</v>
      </c>
      <c r="K142" s="260"/>
      <c r="L142" s="44"/>
      <c r="M142" s="261" t="s">
        <v>1</v>
      </c>
      <c r="N142" s="262" t="s">
        <v>46</v>
      </c>
      <c r="O142" s="94"/>
      <c r="P142" s="263">
        <f>O142*H142</f>
        <v>0</v>
      </c>
      <c r="Q142" s="263">
        <v>0</v>
      </c>
      <c r="R142" s="263">
        <f>Q142*H142</f>
        <v>0</v>
      </c>
      <c r="S142" s="263">
        <v>0</v>
      </c>
      <c r="T142" s="264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65" t="s">
        <v>218</v>
      </c>
      <c r="AT142" s="265" t="s">
        <v>214</v>
      </c>
      <c r="AU142" s="265" t="s">
        <v>89</v>
      </c>
      <c r="AY142" s="18" t="s">
        <v>211</v>
      </c>
      <c r="BE142" s="155">
        <f>IF(N142="základní",J142,0)</f>
        <v>0</v>
      </c>
      <c r="BF142" s="155">
        <f>IF(N142="snížená",J142,0)</f>
        <v>0</v>
      </c>
      <c r="BG142" s="155">
        <f>IF(N142="zákl. přenesená",J142,0)</f>
        <v>0</v>
      </c>
      <c r="BH142" s="155">
        <f>IF(N142="sníž. přenesená",J142,0)</f>
        <v>0</v>
      </c>
      <c r="BI142" s="155">
        <f>IF(N142="nulová",J142,0)</f>
        <v>0</v>
      </c>
      <c r="BJ142" s="18" t="s">
        <v>87</v>
      </c>
      <c r="BK142" s="155">
        <f>ROUND(I142*H142,2)</f>
        <v>0</v>
      </c>
      <c r="BL142" s="18" t="s">
        <v>218</v>
      </c>
      <c r="BM142" s="265" t="s">
        <v>219</v>
      </c>
    </row>
    <row r="143" s="2" customFormat="1" ht="16.5" customHeight="1">
      <c r="A143" s="41"/>
      <c r="B143" s="42"/>
      <c r="C143" s="253" t="s">
        <v>89</v>
      </c>
      <c r="D143" s="253" t="s">
        <v>214</v>
      </c>
      <c r="E143" s="254" t="s">
        <v>220</v>
      </c>
      <c r="F143" s="255" t="s">
        <v>221</v>
      </c>
      <c r="G143" s="256" t="s">
        <v>217</v>
      </c>
      <c r="H143" s="257">
        <v>1</v>
      </c>
      <c r="I143" s="258"/>
      <c r="J143" s="259">
        <f>ROUND(I143*H143,2)</f>
        <v>0</v>
      </c>
      <c r="K143" s="260"/>
      <c r="L143" s="44"/>
      <c r="M143" s="261" t="s">
        <v>1</v>
      </c>
      <c r="N143" s="262" t="s">
        <v>46</v>
      </c>
      <c r="O143" s="94"/>
      <c r="P143" s="263">
        <f>O143*H143</f>
        <v>0</v>
      </c>
      <c r="Q143" s="263">
        <v>0</v>
      </c>
      <c r="R143" s="263">
        <f>Q143*H143</f>
        <v>0</v>
      </c>
      <c r="S143" s="263">
        <v>0</v>
      </c>
      <c r="T143" s="264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65" t="s">
        <v>218</v>
      </c>
      <c r="AT143" s="265" t="s">
        <v>214</v>
      </c>
      <c r="AU143" s="265" t="s">
        <v>89</v>
      </c>
      <c r="AY143" s="18" t="s">
        <v>211</v>
      </c>
      <c r="BE143" s="155">
        <f>IF(N143="základní",J143,0)</f>
        <v>0</v>
      </c>
      <c r="BF143" s="155">
        <f>IF(N143="snížená",J143,0)</f>
        <v>0</v>
      </c>
      <c r="BG143" s="155">
        <f>IF(N143="zákl. přenesená",J143,0)</f>
        <v>0</v>
      </c>
      <c r="BH143" s="155">
        <f>IF(N143="sníž. přenesená",J143,0)</f>
        <v>0</v>
      </c>
      <c r="BI143" s="155">
        <f>IF(N143="nulová",J143,0)</f>
        <v>0</v>
      </c>
      <c r="BJ143" s="18" t="s">
        <v>87</v>
      </c>
      <c r="BK143" s="155">
        <f>ROUND(I143*H143,2)</f>
        <v>0</v>
      </c>
      <c r="BL143" s="18" t="s">
        <v>218</v>
      </c>
      <c r="BM143" s="265" t="s">
        <v>222</v>
      </c>
    </row>
    <row r="144" s="2" customFormat="1" ht="16.5" customHeight="1">
      <c r="A144" s="41"/>
      <c r="B144" s="42"/>
      <c r="C144" s="253" t="s">
        <v>96</v>
      </c>
      <c r="D144" s="253" t="s">
        <v>214</v>
      </c>
      <c r="E144" s="254" t="s">
        <v>223</v>
      </c>
      <c r="F144" s="255" t="s">
        <v>224</v>
      </c>
      <c r="G144" s="256" t="s">
        <v>217</v>
      </c>
      <c r="H144" s="257">
        <v>1</v>
      </c>
      <c r="I144" s="258"/>
      <c r="J144" s="259">
        <f>ROUND(I144*H144,2)</f>
        <v>0</v>
      </c>
      <c r="K144" s="260"/>
      <c r="L144" s="44"/>
      <c r="M144" s="261" t="s">
        <v>1</v>
      </c>
      <c r="N144" s="262" t="s">
        <v>46</v>
      </c>
      <c r="O144" s="94"/>
      <c r="P144" s="263">
        <f>O144*H144</f>
        <v>0</v>
      </c>
      <c r="Q144" s="263">
        <v>0</v>
      </c>
      <c r="R144" s="263">
        <f>Q144*H144</f>
        <v>0</v>
      </c>
      <c r="S144" s="263">
        <v>0</v>
      </c>
      <c r="T144" s="264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65" t="s">
        <v>218</v>
      </c>
      <c r="AT144" s="265" t="s">
        <v>214</v>
      </c>
      <c r="AU144" s="265" t="s">
        <v>89</v>
      </c>
      <c r="AY144" s="18" t="s">
        <v>211</v>
      </c>
      <c r="BE144" s="155">
        <f>IF(N144="základní",J144,0)</f>
        <v>0</v>
      </c>
      <c r="BF144" s="155">
        <f>IF(N144="snížená",J144,0)</f>
        <v>0</v>
      </c>
      <c r="BG144" s="155">
        <f>IF(N144="zákl. přenesená",J144,0)</f>
        <v>0</v>
      </c>
      <c r="BH144" s="155">
        <f>IF(N144="sníž. přenesená",J144,0)</f>
        <v>0</v>
      </c>
      <c r="BI144" s="155">
        <f>IF(N144="nulová",J144,0)</f>
        <v>0</v>
      </c>
      <c r="BJ144" s="18" t="s">
        <v>87</v>
      </c>
      <c r="BK144" s="155">
        <f>ROUND(I144*H144,2)</f>
        <v>0</v>
      </c>
      <c r="BL144" s="18" t="s">
        <v>218</v>
      </c>
      <c r="BM144" s="265" t="s">
        <v>225</v>
      </c>
    </row>
    <row r="145" s="2" customFormat="1" ht="16.5" customHeight="1">
      <c r="A145" s="41"/>
      <c r="B145" s="42"/>
      <c r="C145" s="253" t="s">
        <v>100</v>
      </c>
      <c r="D145" s="253" t="s">
        <v>214</v>
      </c>
      <c r="E145" s="254" t="s">
        <v>226</v>
      </c>
      <c r="F145" s="255" t="s">
        <v>227</v>
      </c>
      <c r="G145" s="256" t="s">
        <v>217</v>
      </c>
      <c r="H145" s="257">
        <v>1</v>
      </c>
      <c r="I145" s="258"/>
      <c r="J145" s="259">
        <f>ROUND(I145*H145,2)</f>
        <v>0</v>
      </c>
      <c r="K145" s="260"/>
      <c r="L145" s="44"/>
      <c r="M145" s="261" t="s">
        <v>1</v>
      </c>
      <c r="N145" s="262" t="s">
        <v>46</v>
      </c>
      <c r="O145" s="94"/>
      <c r="P145" s="263">
        <f>O145*H145</f>
        <v>0</v>
      </c>
      <c r="Q145" s="263">
        <v>0</v>
      </c>
      <c r="R145" s="263">
        <f>Q145*H145</f>
        <v>0</v>
      </c>
      <c r="S145" s="263">
        <v>0</v>
      </c>
      <c r="T145" s="264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65" t="s">
        <v>218</v>
      </c>
      <c r="AT145" s="265" t="s">
        <v>214</v>
      </c>
      <c r="AU145" s="265" t="s">
        <v>89</v>
      </c>
      <c r="AY145" s="18" t="s">
        <v>211</v>
      </c>
      <c r="BE145" s="155">
        <f>IF(N145="základní",J145,0)</f>
        <v>0</v>
      </c>
      <c r="BF145" s="155">
        <f>IF(N145="snížená",J145,0)</f>
        <v>0</v>
      </c>
      <c r="BG145" s="155">
        <f>IF(N145="zákl. přenesená",J145,0)</f>
        <v>0</v>
      </c>
      <c r="BH145" s="155">
        <f>IF(N145="sníž. přenesená",J145,0)</f>
        <v>0</v>
      </c>
      <c r="BI145" s="155">
        <f>IF(N145="nulová",J145,0)</f>
        <v>0</v>
      </c>
      <c r="BJ145" s="18" t="s">
        <v>87</v>
      </c>
      <c r="BK145" s="155">
        <f>ROUND(I145*H145,2)</f>
        <v>0</v>
      </c>
      <c r="BL145" s="18" t="s">
        <v>218</v>
      </c>
      <c r="BM145" s="265" t="s">
        <v>228</v>
      </c>
    </row>
    <row r="146" s="12" customFormat="1" ht="22.8" customHeight="1">
      <c r="A146" s="12"/>
      <c r="B146" s="237"/>
      <c r="C146" s="238"/>
      <c r="D146" s="239" t="s">
        <v>80</v>
      </c>
      <c r="E146" s="251" t="s">
        <v>229</v>
      </c>
      <c r="F146" s="251" t="s">
        <v>190</v>
      </c>
      <c r="G146" s="238"/>
      <c r="H146" s="238"/>
      <c r="I146" s="241"/>
      <c r="J146" s="252">
        <f>BK146</f>
        <v>0</v>
      </c>
      <c r="K146" s="238"/>
      <c r="L146" s="243"/>
      <c r="M146" s="244"/>
      <c r="N146" s="245"/>
      <c r="O146" s="245"/>
      <c r="P146" s="246">
        <f>SUM(P147:P157)</f>
        <v>0</v>
      </c>
      <c r="Q146" s="245"/>
      <c r="R146" s="246">
        <f>SUM(R147:R157)</f>
        <v>0</v>
      </c>
      <c r="S146" s="245"/>
      <c r="T146" s="247">
        <f>SUM(T147:T157)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48" t="s">
        <v>105</v>
      </c>
      <c r="AT146" s="249" t="s">
        <v>80</v>
      </c>
      <c r="AU146" s="249" t="s">
        <v>87</v>
      </c>
      <c r="AY146" s="248" t="s">
        <v>211</v>
      </c>
      <c r="BK146" s="250">
        <f>SUM(BK147:BK157)</f>
        <v>0</v>
      </c>
    </row>
    <row r="147" s="2" customFormat="1" ht="16.5" customHeight="1">
      <c r="A147" s="41"/>
      <c r="B147" s="42"/>
      <c r="C147" s="253" t="s">
        <v>105</v>
      </c>
      <c r="D147" s="253" t="s">
        <v>214</v>
      </c>
      <c r="E147" s="254" t="s">
        <v>230</v>
      </c>
      <c r="F147" s="255" t="s">
        <v>190</v>
      </c>
      <c r="G147" s="256" t="s">
        <v>217</v>
      </c>
      <c r="H147" s="257">
        <v>1</v>
      </c>
      <c r="I147" s="258"/>
      <c r="J147" s="259">
        <f>ROUND(I147*H147,2)</f>
        <v>0</v>
      </c>
      <c r="K147" s="260"/>
      <c r="L147" s="44"/>
      <c r="M147" s="261" t="s">
        <v>1</v>
      </c>
      <c r="N147" s="262" t="s">
        <v>46</v>
      </c>
      <c r="O147" s="94"/>
      <c r="P147" s="263">
        <f>O147*H147</f>
        <v>0</v>
      </c>
      <c r="Q147" s="263">
        <v>0</v>
      </c>
      <c r="R147" s="263">
        <f>Q147*H147</f>
        <v>0</v>
      </c>
      <c r="S147" s="263">
        <v>0</v>
      </c>
      <c r="T147" s="264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65" t="s">
        <v>218</v>
      </c>
      <c r="AT147" s="265" t="s">
        <v>214</v>
      </c>
      <c r="AU147" s="265" t="s">
        <v>89</v>
      </c>
      <c r="AY147" s="18" t="s">
        <v>211</v>
      </c>
      <c r="BE147" s="155">
        <f>IF(N147="základní",J147,0)</f>
        <v>0</v>
      </c>
      <c r="BF147" s="155">
        <f>IF(N147="snížená",J147,0)</f>
        <v>0</v>
      </c>
      <c r="BG147" s="155">
        <f>IF(N147="zákl. přenesená",J147,0)</f>
        <v>0</v>
      </c>
      <c r="BH147" s="155">
        <f>IF(N147="sníž. přenesená",J147,0)</f>
        <v>0</v>
      </c>
      <c r="BI147" s="155">
        <f>IF(N147="nulová",J147,0)</f>
        <v>0</v>
      </c>
      <c r="BJ147" s="18" t="s">
        <v>87</v>
      </c>
      <c r="BK147" s="155">
        <f>ROUND(I147*H147,2)</f>
        <v>0</v>
      </c>
      <c r="BL147" s="18" t="s">
        <v>218</v>
      </c>
      <c r="BM147" s="265" t="s">
        <v>231</v>
      </c>
    </row>
    <row r="148" s="2" customFormat="1" ht="16.5" customHeight="1">
      <c r="A148" s="41"/>
      <c r="B148" s="42"/>
      <c r="C148" s="253" t="s">
        <v>232</v>
      </c>
      <c r="D148" s="253" t="s">
        <v>214</v>
      </c>
      <c r="E148" s="254" t="s">
        <v>233</v>
      </c>
      <c r="F148" s="255" t="s">
        <v>234</v>
      </c>
      <c r="G148" s="256" t="s">
        <v>217</v>
      </c>
      <c r="H148" s="257">
        <v>1</v>
      </c>
      <c r="I148" s="258"/>
      <c r="J148" s="259">
        <f>ROUND(I148*H148,2)</f>
        <v>0</v>
      </c>
      <c r="K148" s="260"/>
      <c r="L148" s="44"/>
      <c r="M148" s="261" t="s">
        <v>1</v>
      </c>
      <c r="N148" s="262" t="s">
        <v>46</v>
      </c>
      <c r="O148" s="94"/>
      <c r="P148" s="263">
        <f>O148*H148</f>
        <v>0</v>
      </c>
      <c r="Q148" s="263">
        <v>0</v>
      </c>
      <c r="R148" s="263">
        <f>Q148*H148</f>
        <v>0</v>
      </c>
      <c r="S148" s="263">
        <v>0</v>
      </c>
      <c r="T148" s="264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65" t="s">
        <v>218</v>
      </c>
      <c r="AT148" s="265" t="s">
        <v>214</v>
      </c>
      <c r="AU148" s="265" t="s">
        <v>89</v>
      </c>
      <c r="AY148" s="18" t="s">
        <v>211</v>
      </c>
      <c r="BE148" s="155">
        <f>IF(N148="základní",J148,0)</f>
        <v>0</v>
      </c>
      <c r="BF148" s="155">
        <f>IF(N148="snížená",J148,0)</f>
        <v>0</v>
      </c>
      <c r="BG148" s="155">
        <f>IF(N148="zákl. přenesená",J148,0)</f>
        <v>0</v>
      </c>
      <c r="BH148" s="155">
        <f>IF(N148="sníž. přenesená",J148,0)</f>
        <v>0</v>
      </c>
      <c r="BI148" s="155">
        <f>IF(N148="nulová",J148,0)</f>
        <v>0</v>
      </c>
      <c r="BJ148" s="18" t="s">
        <v>87</v>
      </c>
      <c r="BK148" s="155">
        <f>ROUND(I148*H148,2)</f>
        <v>0</v>
      </c>
      <c r="BL148" s="18" t="s">
        <v>218</v>
      </c>
      <c r="BM148" s="265" t="s">
        <v>235</v>
      </c>
    </row>
    <row r="149" s="13" customFormat="1">
      <c r="A149" s="13"/>
      <c r="B149" s="266"/>
      <c r="C149" s="267"/>
      <c r="D149" s="268" t="s">
        <v>236</v>
      </c>
      <c r="E149" s="269" t="s">
        <v>1</v>
      </c>
      <c r="F149" s="270" t="s">
        <v>237</v>
      </c>
      <c r="G149" s="267"/>
      <c r="H149" s="269" t="s">
        <v>1</v>
      </c>
      <c r="I149" s="271"/>
      <c r="J149" s="267"/>
      <c r="K149" s="267"/>
      <c r="L149" s="272"/>
      <c r="M149" s="273"/>
      <c r="N149" s="274"/>
      <c r="O149" s="274"/>
      <c r="P149" s="274"/>
      <c r="Q149" s="274"/>
      <c r="R149" s="274"/>
      <c r="S149" s="274"/>
      <c r="T149" s="275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76" t="s">
        <v>236</v>
      </c>
      <c r="AU149" s="276" t="s">
        <v>89</v>
      </c>
      <c r="AV149" s="13" t="s">
        <v>87</v>
      </c>
      <c r="AW149" s="13" t="s">
        <v>34</v>
      </c>
      <c r="AX149" s="13" t="s">
        <v>81</v>
      </c>
      <c r="AY149" s="276" t="s">
        <v>211</v>
      </c>
    </row>
    <row r="150" s="13" customFormat="1">
      <c r="A150" s="13"/>
      <c r="B150" s="266"/>
      <c r="C150" s="267"/>
      <c r="D150" s="268" t="s">
        <v>236</v>
      </c>
      <c r="E150" s="269" t="s">
        <v>1</v>
      </c>
      <c r="F150" s="270" t="s">
        <v>238</v>
      </c>
      <c r="G150" s="267"/>
      <c r="H150" s="269" t="s">
        <v>1</v>
      </c>
      <c r="I150" s="271"/>
      <c r="J150" s="267"/>
      <c r="K150" s="267"/>
      <c r="L150" s="272"/>
      <c r="M150" s="273"/>
      <c r="N150" s="274"/>
      <c r="O150" s="274"/>
      <c r="P150" s="274"/>
      <c r="Q150" s="274"/>
      <c r="R150" s="274"/>
      <c r="S150" s="274"/>
      <c r="T150" s="275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76" t="s">
        <v>236</v>
      </c>
      <c r="AU150" s="276" t="s">
        <v>89</v>
      </c>
      <c r="AV150" s="13" t="s">
        <v>87</v>
      </c>
      <c r="AW150" s="13" t="s">
        <v>34</v>
      </c>
      <c r="AX150" s="13" t="s">
        <v>81</v>
      </c>
      <c r="AY150" s="276" t="s">
        <v>211</v>
      </c>
    </row>
    <row r="151" s="13" customFormat="1">
      <c r="A151" s="13"/>
      <c r="B151" s="266"/>
      <c r="C151" s="267"/>
      <c r="D151" s="268" t="s">
        <v>236</v>
      </c>
      <c r="E151" s="269" t="s">
        <v>1</v>
      </c>
      <c r="F151" s="270" t="s">
        <v>239</v>
      </c>
      <c r="G151" s="267"/>
      <c r="H151" s="269" t="s">
        <v>1</v>
      </c>
      <c r="I151" s="271"/>
      <c r="J151" s="267"/>
      <c r="K151" s="267"/>
      <c r="L151" s="272"/>
      <c r="M151" s="273"/>
      <c r="N151" s="274"/>
      <c r="O151" s="274"/>
      <c r="P151" s="274"/>
      <c r="Q151" s="274"/>
      <c r="R151" s="274"/>
      <c r="S151" s="274"/>
      <c r="T151" s="275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76" t="s">
        <v>236</v>
      </c>
      <c r="AU151" s="276" t="s">
        <v>89</v>
      </c>
      <c r="AV151" s="13" t="s">
        <v>87</v>
      </c>
      <c r="AW151" s="13" t="s">
        <v>34</v>
      </c>
      <c r="AX151" s="13" t="s">
        <v>81</v>
      </c>
      <c r="AY151" s="276" t="s">
        <v>211</v>
      </c>
    </row>
    <row r="152" s="13" customFormat="1">
      <c r="A152" s="13"/>
      <c r="B152" s="266"/>
      <c r="C152" s="267"/>
      <c r="D152" s="268" t="s">
        <v>236</v>
      </c>
      <c r="E152" s="269" t="s">
        <v>1</v>
      </c>
      <c r="F152" s="270" t="s">
        <v>240</v>
      </c>
      <c r="G152" s="267"/>
      <c r="H152" s="269" t="s">
        <v>1</v>
      </c>
      <c r="I152" s="271"/>
      <c r="J152" s="267"/>
      <c r="K152" s="267"/>
      <c r="L152" s="272"/>
      <c r="M152" s="273"/>
      <c r="N152" s="274"/>
      <c r="O152" s="274"/>
      <c r="P152" s="274"/>
      <c r="Q152" s="274"/>
      <c r="R152" s="274"/>
      <c r="S152" s="274"/>
      <c r="T152" s="275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76" t="s">
        <v>236</v>
      </c>
      <c r="AU152" s="276" t="s">
        <v>89</v>
      </c>
      <c r="AV152" s="13" t="s">
        <v>87</v>
      </c>
      <c r="AW152" s="13" t="s">
        <v>34</v>
      </c>
      <c r="AX152" s="13" t="s">
        <v>81</v>
      </c>
      <c r="AY152" s="276" t="s">
        <v>211</v>
      </c>
    </row>
    <row r="153" s="13" customFormat="1">
      <c r="A153" s="13"/>
      <c r="B153" s="266"/>
      <c r="C153" s="267"/>
      <c r="D153" s="268" t="s">
        <v>236</v>
      </c>
      <c r="E153" s="269" t="s">
        <v>1</v>
      </c>
      <c r="F153" s="270" t="s">
        <v>241</v>
      </c>
      <c r="G153" s="267"/>
      <c r="H153" s="269" t="s">
        <v>1</v>
      </c>
      <c r="I153" s="271"/>
      <c r="J153" s="267"/>
      <c r="K153" s="267"/>
      <c r="L153" s="272"/>
      <c r="M153" s="273"/>
      <c r="N153" s="274"/>
      <c r="O153" s="274"/>
      <c r="P153" s="274"/>
      <c r="Q153" s="274"/>
      <c r="R153" s="274"/>
      <c r="S153" s="274"/>
      <c r="T153" s="275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76" t="s">
        <v>236</v>
      </c>
      <c r="AU153" s="276" t="s">
        <v>89</v>
      </c>
      <c r="AV153" s="13" t="s">
        <v>87</v>
      </c>
      <c r="AW153" s="13" t="s">
        <v>34</v>
      </c>
      <c r="AX153" s="13" t="s">
        <v>81</v>
      </c>
      <c r="AY153" s="276" t="s">
        <v>211</v>
      </c>
    </row>
    <row r="154" s="13" customFormat="1">
      <c r="A154" s="13"/>
      <c r="B154" s="266"/>
      <c r="C154" s="267"/>
      <c r="D154" s="268" t="s">
        <v>236</v>
      </c>
      <c r="E154" s="269" t="s">
        <v>1</v>
      </c>
      <c r="F154" s="270" t="s">
        <v>242</v>
      </c>
      <c r="G154" s="267"/>
      <c r="H154" s="269" t="s">
        <v>1</v>
      </c>
      <c r="I154" s="271"/>
      <c r="J154" s="267"/>
      <c r="K154" s="267"/>
      <c r="L154" s="272"/>
      <c r="M154" s="273"/>
      <c r="N154" s="274"/>
      <c r="O154" s="274"/>
      <c r="P154" s="274"/>
      <c r="Q154" s="274"/>
      <c r="R154" s="274"/>
      <c r="S154" s="274"/>
      <c r="T154" s="275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76" t="s">
        <v>236</v>
      </c>
      <c r="AU154" s="276" t="s">
        <v>89</v>
      </c>
      <c r="AV154" s="13" t="s">
        <v>87</v>
      </c>
      <c r="AW154" s="13" t="s">
        <v>34</v>
      </c>
      <c r="AX154" s="13" t="s">
        <v>81</v>
      </c>
      <c r="AY154" s="276" t="s">
        <v>211</v>
      </c>
    </row>
    <row r="155" s="14" customFormat="1">
      <c r="A155" s="14"/>
      <c r="B155" s="277"/>
      <c r="C155" s="278"/>
      <c r="D155" s="268" t="s">
        <v>236</v>
      </c>
      <c r="E155" s="279" t="s">
        <v>1</v>
      </c>
      <c r="F155" s="280" t="s">
        <v>87</v>
      </c>
      <c r="G155" s="278"/>
      <c r="H155" s="281">
        <v>1</v>
      </c>
      <c r="I155" s="282"/>
      <c r="J155" s="278"/>
      <c r="K155" s="278"/>
      <c r="L155" s="283"/>
      <c r="M155" s="284"/>
      <c r="N155" s="285"/>
      <c r="O155" s="285"/>
      <c r="P155" s="285"/>
      <c r="Q155" s="285"/>
      <c r="R155" s="285"/>
      <c r="S155" s="285"/>
      <c r="T155" s="286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87" t="s">
        <v>236</v>
      </c>
      <c r="AU155" s="287" t="s">
        <v>89</v>
      </c>
      <c r="AV155" s="14" t="s">
        <v>89</v>
      </c>
      <c r="AW155" s="14" t="s">
        <v>34</v>
      </c>
      <c r="AX155" s="14" t="s">
        <v>87</v>
      </c>
      <c r="AY155" s="287" t="s">
        <v>211</v>
      </c>
    </row>
    <row r="156" s="2" customFormat="1" ht="16.5" customHeight="1">
      <c r="A156" s="41"/>
      <c r="B156" s="42"/>
      <c r="C156" s="253" t="s">
        <v>243</v>
      </c>
      <c r="D156" s="253" t="s">
        <v>214</v>
      </c>
      <c r="E156" s="254" t="s">
        <v>244</v>
      </c>
      <c r="F156" s="255" t="s">
        <v>245</v>
      </c>
      <c r="G156" s="256" t="s">
        <v>217</v>
      </c>
      <c r="H156" s="257">
        <v>1</v>
      </c>
      <c r="I156" s="258"/>
      <c r="J156" s="259">
        <f>ROUND(I156*H156,2)</f>
        <v>0</v>
      </c>
      <c r="K156" s="260"/>
      <c r="L156" s="44"/>
      <c r="M156" s="261" t="s">
        <v>1</v>
      </c>
      <c r="N156" s="262" t="s">
        <v>46</v>
      </c>
      <c r="O156" s="94"/>
      <c r="P156" s="263">
        <f>O156*H156</f>
        <v>0</v>
      </c>
      <c r="Q156" s="263">
        <v>0</v>
      </c>
      <c r="R156" s="263">
        <f>Q156*H156</f>
        <v>0</v>
      </c>
      <c r="S156" s="263">
        <v>0</v>
      </c>
      <c r="T156" s="264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65" t="s">
        <v>218</v>
      </c>
      <c r="AT156" s="265" t="s">
        <v>214</v>
      </c>
      <c r="AU156" s="265" t="s">
        <v>89</v>
      </c>
      <c r="AY156" s="18" t="s">
        <v>211</v>
      </c>
      <c r="BE156" s="155">
        <f>IF(N156="základní",J156,0)</f>
        <v>0</v>
      </c>
      <c r="BF156" s="155">
        <f>IF(N156="snížená",J156,0)</f>
        <v>0</v>
      </c>
      <c r="BG156" s="155">
        <f>IF(N156="zákl. přenesená",J156,0)</f>
        <v>0</v>
      </c>
      <c r="BH156" s="155">
        <f>IF(N156="sníž. přenesená",J156,0)</f>
        <v>0</v>
      </c>
      <c r="BI156" s="155">
        <f>IF(N156="nulová",J156,0)</f>
        <v>0</v>
      </c>
      <c r="BJ156" s="18" t="s">
        <v>87</v>
      </c>
      <c r="BK156" s="155">
        <f>ROUND(I156*H156,2)</f>
        <v>0</v>
      </c>
      <c r="BL156" s="18" t="s">
        <v>218</v>
      </c>
      <c r="BM156" s="265" t="s">
        <v>246</v>
      </c>
    </row>
    <row r="157" s="2" customFormat="1" ht="16.5" customHeight="1">
      <c r="A157" s="41"/>
      <c r="B157" s="42"/>
      <c r="C157" s="253" t="s">
        <v>247</v>
      </c>
      <c r="D157" s="253" t="s">
        <v>214</v>
      </c>
      <c r="E157" s="254" t="s">
        <v>248</v>
      </c>
      <c r="F157" s="255" t="s">
        <v>249</v>
      </c>
      <c r="G157" s="256" t="s">
        <v>217</v>
      </c>
      <c r="H157" s="257">
        <v>1</v>
      </c>
      <c r="I157" s="258"/>
      <c r="J157" s="259">
        <f>ROUND(I157*H157,2)</f>
        <v>0</v>
      </c>
      <c r="K157" s="260"/>
      <c r="L157" s="44"/>
      <c r="M157" s="261" t="s">
        <v>1</v>
      </c>
      <c r="N157" s="262" t="s">
        <v>46</v>
      </c>
      <c r="O157" s="94"/>
      <c r="P157" s="263">
        <f>O157*H157</f>
        <v>0</v>
      </c>
      <c r="Q157" s="263">
        <v>0</v>
      </c>
      <c r="R157" s="263">
        <f>Q157*H157</f>
        <v>0</v>
      </c>
      <c r="S157" s="263">
        <v>0</v>
      </c>
      <c r="T157" s="264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65" t="s">
        <v>218</v>
      </c>
      <c r="AT157" s="265" t="s">
        <v>214</v>
      </c>
      <c r="AU157" s="265" t="s">
        <v>89</v>
      </c>
      <c r="AY157" s="18" t="s">
        <v>211</v>
      </c>
      <c r="BE157" s="155">
        <f>IF(N157="základní",J157,0)</f>
        <v>0</v>
      </c>
      <c r="BF157" s="155">
        <f>IF(N157="snížená",J157,0)</f>
        <v>0</v>
      </c>
      <c r="BG157" s="155">
        <f>IF(N157="zákl. přenesená",J157,0)</f>
        <v>0</v>
      </c>
      <c r="BH157" s="155">
        <f>IF(N157="sníž. přenesená",J157,0)</f>
        <v>0</v>
      </c>
      <c r="BI157" s="155">
        <f>IF(N157="nulová",J157,0)</f>
        <v>0</v>
      </c>
      <c r="BJ157" s="18" t="s">
        <v>87</v>
      </c>
      <c r="BK157" s="155">
        <f>ROUND(I157*H157,2)</f>
        <v>0</v>
      </c>
      <c r="BL157" s="18" t="s">
        <v>218</v>
      </c>
      <c r="BM157" s="265" t="s">
        <v>250</v>
      </c>
    </row>
    <row r="158" s="12" customFormat="1" ht="22.8" customHeight="1">
      <c r="A158" s="12"/>
      <c r="B158" s="237"/>
      <c r="C158" s="238"/>
      <c r="D158" s="239" t="s">
        <v>80</v>
      </c>
      <c r="E158" s="251" t="s">
        <v>251</v>
      </c>
      <c r="F158" s="251" t="s">
        <v>252</v>
      </c>
      <c r="G158" s="238"/>
      <c r="H158" s="238"/>
      <c r="I158" s="241"/>
      <c r="J158" s="252">
        <f>BK158</f>
        <v>0</v>
      </c>
      <c r="K158" s="238"/>
      <c r="L158" s="243"/>
      <c r="M158" s="244"/>
      <c r="N158" s="245"/>
      <c r="O158" s="245"/>
      <c r="P158" s="246">
        <f>SUM(P159:P160)</f>
        <v>0</v>
      </c>
      <c r="Q158" s="245"/>
      <c r="R158" s="246">
        <f>SUM(R159:R160)</f>
        <v>0</v>
      </c>
      <c r="S158" s="245"/>
      <c r="T158" s="247">
        <f>SUM(T159:T160)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48" t="s">
        <v>105</v>
      </c>
      <c r="AT158" s="249" t="s">
        <v>80</v>
      </c>
      <c r="AU158" s="249" t="s">
        <v>87</v>
      </c>
      <c r="AY158" s="248" t="s">
        <v>211</v>
      </c>
      <c r="BK158" s="250">
        <f>SUM(BK159:BK160)</f>
        <v>0</v>
      </c>
    </row>
    <row r="159" s="2" customFormat="1" ht="16.5" customHeight="1">
      <c r="A159" s="41"/>
      <c r="B159" s="42"/>
      <c r="C159" s="253" t="s">
        <v>253</v>
      </c>
      <c r="D159" s="253" t="s">
        <v>214</v>
      </c>
      <c r="E159" s="254" t="s">
        <v>254</v>
      </c>
      <c r="F159" s="255" t="s">
        <v>255</v>
      </c>
      <c r="G159" s="256" t="s">
        <v>217</v>
      </c>
      <c r="H159" s="257">
        <v>1</v>
      </c>
      <c r="I159" s="258"/>
      <c r="J159" s="259">
        <f>ROUND(I159*H159,2)</f>
        <v>0</v>
      </c>
      <c r="K159" s="260"/>
      <c r="L159" s="44"/>
      <c r="M159" s="261" t="s">
        <v>1</v>
      </c>
      <c r="N159" s="262" t="s">
        <v>46</v>
      </c>
      <c r="O159" s="94"/>
      <c r="P159" s="263">
        <f>O159*H159</f>
        <v>0</v>
      </c>
      <c r="Q159" s="263">
        <v>0</v>
      </c>
      <c r="R159" s="263">
        <f>Q159*H159</f>
        <v>0</v>
      </c>
      <c r="S159" s="263">
        <v>0</v>
      </c>
      <c r="T159" s="264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65" t="s">
        <v>218</v>
      </c>
      <c r="AT159" s="265" t="s">
        <v>214</v>
      </c>
      <c r="AU159" s="265" t="s">
        <v>89</v>
      </c>
      <c r="AY159" s="18" t="s">
        <v>211</v>
      </c>
      <c r="BE159" s="155">
        <f>IF(N159="základní",J159,0)</f>
        <v>0</v>
      </c>
      <c r="BF159" s="155">
        <f>IF(N159="snížená",J159,0)</f>
        <v>0</v>
      </c>
      <c r="BG159" s="155">
        <f>IF(N159="zákl. přenesená",J159,0)</f>
        <v>0</v>
      </c>
      <c r="BH159" s="155">
        <f>IF(N159="sníž. přenesená",J159,0)</f>
        <v>0</v>
      </c>
      <c r="BI159" s="155">
        <f>IF(N159="nulová",J159,0)</f>
        <v>0</v>
      </c>
      <c r="BJ159" s="18" t="s">
        <v>87</v>
      </c>
      <c r="BK159" s="155">
        <f>ROUND(I159*H159,2)</f>
        <v>0</v>
      </c>
      <c r="BL159" s="18" t="s">
        <v>218</v>
      </c>
      <c r="BM159" s="265" t="s">
        <v>256</v>
      </c>
    </row>
    <row r="160" s="2" customFormat="1" ht="16.5" customHeight="1">
      <c r="A160" s="41"/>
      <c r="B160" s="42"/>
      <c r="C160" s="253" t="s">
        <v>257</v>
      </c>
      <c r="D160" s="253" t="s">
        <v>214</v>
      </c>
      <c r="E160" s="254" t="s">
        <v>258</v>
      </c>
      <c r="F160" s="255" t="s">
        <v>259</v>
      </c>
      <c r="G160" s="256" t="s">
        <v>217</v>
      </c>
      <c r="H160" s="257">
        <v>1</v>
      </c>
      <c r="I160" s="258"/>
      <c r="J160" s="259">
        <f>ROUND(I160*H160,2)</f>
        <v>0</v>
      </c>
      <c r="K160" s="260"/>
      <c r="L160" s="44"/>
      <c r="M160" s="261" t="s">
        <v>1</v>
      </c>
      <c r="N160" s="262" t="s">
        <v>46</v>
      </c>
      <c r="O160" s="94"/>
      <c r="P160" s="263">
        <f>O160*H160</f>
        <v>0</v>
      </c>
      <c r="Q160" s="263">
        <v>0</v>
      </c>
      <c r="R160" s="263">
        <f>Q160*H160</f>
        <v>0</v>
      </c>
      <c r="S160" s="263">
        <v>0</v>
      </c>
      <c r="T160" s="264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65" t="s">
        <v>218</v>
      </c>
      <c r="AT160" s="265" t="s">
        <v>214</v>
      </c>
      <c r="AU160" s="265" t="s">
        <v>89</v>
      </c>
      <c r="AY160" s="18" t="s">
        <v>211</v>
      </c>
      <c r="BE160" s="155">
        <f>IF(N160="základní",J160,0)</f>
        <v>0</v>
      </c>
      <c r="BF160" s="155">
        <f>IF(N160="snížená",J160,0)</f>
        <v>0</v>
      </c>
      <c r="BG160" s="155">
        <f>IF(N160="zákl. přenesená",J160,0)</f>
        <v>0</v>
      </c>
      <c r="BH160" s="155">
        <f>IF(N160="sníž. přenesená",J160,0)</f>
        <v>0</v>
      </c>
      <c r="BI160" s="155">
        <f>IF(N160="nulová",J160,0)</f>
        <v>0</v>
      </c>
      <c r="BJ160" s="18" t="s">
        <v>87</v>
      </c>
      <c r="BK160" s="155">
        <f>ROUND(I160*H160,2)</f>
        <v>0</v>
      </c>
      <c r="BL160" s="18" t="s">
        <v>218</v>
      </c>
      <c r="BM160" s="265" t="s">
        <v>260</v>
      </c>
    </row>
    <row r="161" s="12" customFormat="1" ht="22.8" customHeight="1">
      <c r="A161" s="12"/>
      <c r="B161" s="237"/>
      <c r="C161" s="238"/>
      <c r="D161" s="239" t="s">
        <v>80</v>
      </c>
      <c r="E161" s="251" t="s">
        <v>261</v>
      </c>
      <c r="F161" s="251" t="s">
        <v>262</v>
      </c>
      <c r="G161" s="238"/>
      <c r="H161" s="238"/>
      <c r="I161" s="241"/>
      <c r="J161" s="252">
        <f>BK161</f>
        <v>0</v>
      </c>
      <c r="K161" s="238"/>
      <c r="L161" s="243"/>
      <c r="M161" s="244"/>
      <c r="N161" s="245"/>
      <c r="O161" s="245"/>
      <c r="P161" s="246">
        <f>P162</f>
        <v>0</v>
      </c>
      <c r="Q161" s="245"/>
      <c r="R161" s="246">
        <f>R162</f>
        <v>0</v>
      </c>
      <c r="S161" s="245"/>
      <c r="T161" s="247">
        <f>T162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48" t="s">
        <v>105</v>
      </c>
      <c r="AT161" s="249" t="s">
        <v>80</v>
      </c>
      <c r="AU161" s="249" t="s">
        <v>87</v>
      </c>
      <c r="AY161" s="248" t="s">
        <v>211</v>
      </c>
      <c r="BK161" s="250">
        <f>BK162</f>
        <v>0</v>
      </c>
    </row>
    <row r="162" s="2" customFormat="1" ht="16.5" customHeight="1">
      <c r="A162" s="41"/>
      <c r="B162" s="42"/>
      <c r="C162" s="253" t="s">
        <v>263</v>
      </c>
      <c r="D162" s="253" t="s">
        <v>214</v>
      </c>
      <c r="E162" s="254" t="s">
        <v>264</v>
      </c>
      <c r="F162" s="255" t="s">
        <v>265</v>
      </c>
      <c r="G162" s="256" t="s">
        <v>217</v>
      </c>
      <c r="H162" s="257">
        <v>1</v>
      </c>
      <c r="I162" s="258"/>
      <c r="J162" s="259">
        <f>ROUND(I162*H162,2)</f>
        <v>0</v>
      </c>
      <c r="K162" s="260"/>
      <c r="L162" s="44"/>
      <c r="M162" s="288" t="s">
        <v>1</v>
      </c>
      <c r="N162" s="289" t="s">
        <v>46</v>
      </c>
      <c r="O162" s="290"/>
      <c r="P162" s="291">
        <f>O162*H162</f>
        <v>0</v>
      </c>
      <c r="Q162" s="291">
        <v>0</v>
      </c>
      <c r="R162" s="291">
        <f>Q162*H162</f>
        <v>0</v>
      </c>
      <c r="S162" s="291">
        <v>0</v>
      </c>
      <c r="T162" s="292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65" t="s">
        <v>218</v>
      </c>
      <c r="AT162" s="265" t="s">
        <v>214</v>
      </c>
      <c r="AU162" s="265" t="s">
        <v>89</v>
      </c>
      <c r="AY162" s="18" t="s">
        <v>211</v>
      </c>
      <c r="BE162" s="155">
        <f>IF(N162="základní",J162,0)</f>
        <v>0</v>
      </c>
      <c r="BF162" s="155">
        <f>IF(N162="snížená",J162,0)</f>
        <v>0</v>
      </c>
      <c r="BG162" s="155">
        <f>IF(N162="zákl. přenesená",J162,0)</f>
        <v>0</v>
      </c>
      <c r="BH162" s="155">
        <f>IF(N162="sníž. přenesená",J162,0)</f>
        <v>0</v>
      </c>
      <c r="BI162" s="155">
        <f>IF(N162="nulová",J162,0)</f>
        <v>0</v>
      </c>
      <c r="BJ162" s="18" t="s">
        <v>87</v>
      </c>
      <c r="BK162" s="155">
        <f>ROUND(I162*H162,2)</f>
        <v>0</v>
      </c>
      <c r="BL162" s="18" t="s">
        <v>218</v>
      </c>
      <c r="BM162" s="265" t="s">
        <v>266</v>
      </c>
    </row>
    <row r="163" s="2" customFormat="1" ht="6.96" customHeight="1">
      <c r="A163" s="41"/>
      <c r="B163" s="69"/>
      <c r="C163" s="70"/>
      <c r="D163" s="70"/>
      <c r="E163" s="70"/>
      <c r="F163" s="70"/>
      <c r="G163" s="70"/>
      <c r="H163" s="70"/>
      <c r="I163" s="70"/>
      <c r="J163" s="70"/>
      <c r="K163" s="70"/>
      <c r="L163" s="44"/>
      <c r="M163" s="41"/>
      <c r="O163" s="41"/>
      <c r="P163" s="41"/>
      <c r="Q163" s="41"/>
      <c r="R163" s="41"/>
      <c r="S163" s="41"/>
      <c r="T163" s="41"/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</row>
  </sheetData>
  <sheetProtection sheet="1" autoFilter="0" formatColumns="0" formatRows="0" objects="1" scenarios="1" spinCount="100000" saltValue="N8m21ceiz2RTWbZoxS0HoC+/NM/RNXt8mfFAcOIEOo12wTve69GeeAp4DDs1DdwD4GYwItIbGmIKNRLPabPz3A==" hashValue="5HLeUiSLn/4f2HmXiyunps2TkEBOYEg3miuduHitzOIMfD/z2UQzYnZL5h/9E8MSHrqagb+kt8S20Soc2duR3A==" algorithmName="SHA-512" password="CC35"/>
  <autoFilter ref="C138:K162"/>
  <mergeCells count="20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D109:F109"/>
    <mergeCell ref="D110:F110"/>
    <mergeCell ref="D111:F111"/>
    <mergeCell ref="D112:F112"/>
    <mergeCell ref="D113:F113"/>
    <mergeCell ref="E125:H125"/>
    <mergeCell ref="E129:H129"/>
    <mergeCell ref="E127:H127"/>
    <mergeCell ref="E131:H13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109</v>
      </c>
      <c r="AZ2" s="293" t="s">
        <v>267</v>
      </c>
      <c r="BA2" s="293" t="s">
        <v>268</v>
      </c>
      <c r="BB2" s="293" t="s">
        <v>269</v>
      </c>
      <c r="BC2" s="293" t="s">
        <v>270</v>
      </c>
      <c r="BD2" s="293" t="s">
        <v>89</v>
      </c>
    </row>
    <row r="3" s="1" customFormat="1" ht="6.96" customHeight="1">
      <c r="B3" s="162"/>
      <c r="C3" s="163"/>
      <c r="D3" s="163"/>
      <c r="E3" s="163"/>
      <c r="F3" s="163"/>
      <c r="G3" s="163"/>
      <c r="H3" s="163"/>
      <c r="I3" s="163"/>
      <c r="J3" s="163"/>
      <c r="K3" s="163"/>
      <c r="L3" s="21"/>
      <c r="AT3" s="18" t="s">
        <v>89</v>
      </c>
      <c r="AZ3" s="293" t="s">
        <v>271</v>
      </c>
      <c r="BA3" s="293" t="s">
        <v>272</v>
      </c>
      <c r="BB3" s="293" t="s">
        <v>269</v>
      </c>
      <c r="BC3" s="293" t="s">
        <v>273</v>
      </c>
      <c r="BD3" s="293" t="s">
        <v>89</v>
      </c>
    </row>
    <row r="4" s="1" customFormat="1" ht="24.96" customHeight="1">
      <c r="B4" s="21"/>
      <c r="D4" s="164" t="s">
        <v>170</v>
      </c>
      <c r="L4" s="21"/>
      <c r="M4" s="165" t="s">
        <v>10</v>
      </c>
      <c r="AT4" s="18" t="s">
        <v>4</v>
      </c>
      <c r="AZ4" s="293" t="s">
        <v>274</v>
      </c>
      <c r="BA4" s="293" t="s">
        <v>275</v>
      </c>
      <c r="BB4" s="293" t="s">
        <v>269</v>
      </c>
      <c r="BC4" s="293" t="s">
        <v>276</v>
      </c>
      <c r="BD4" s="293" t="s">
        <v>89</v>
      </c>
    </row>
    <row r="5" s="1" customFormat="1" ht="6.96" customHeight="1">
      <c r="B5" s="21"/>
      <c r="L5" s="21"/>
      <c r="AZ5" s="293" t="s">
        <v>277</v>
      </c>
      <c r="BA5" s="293" t="s">
        <v>278</v>
      </c>
      <c r="BB5" s="293" t="s">
        <v>269</v>
      </c>
      <c r="BC5" s="293" t="s">
        <v>279</v>
      </c>
      <c r="BD5" s="293" t="s">
        <v>89</v>
      </c>
    </row>
    <row r="6" s="1" customFormat="1" ht="12" customHeight="1">
      <c r="B6" s="21"/>
      <c r="D6" s="166" t="s">
        <v>16</v>
      </c>
      <c r="L6" s="21"/>
      <c r="AZ6" s="293" t="s">
        <v>280</v>
      </c>
      <c r="BA6" s="293" t="s">
        <v>281</v>
      </c>
      <c r="BB6" s="293" t="s">
        <v>269</v>
      </c>
      <c r="BC6" s="293" t="s">
        <v>282</v>
      </c>
      <c r="BD6" s="293" t="s">
        <v>89</v>
      </c>
    </row>
    <row r="7" s="1" customFormat="1" ht="16.5" customHeight="1">
      <c r="B7" s="21"/>
      <c r="E7" s="167" t="str">
        <f>'Rekapitulace stavby'!K6</f>
        <v>Komunitní centrum Jahodnice - rozdělení do etap .I.etapa</v>
      </c>
      <c r="F7" s="166"/>
      <c r="G7" s="166"/>
      <c r="H7" s="166"/>
      <c r="L7" s="21"/>
      <c r="AZ7" s="293" t="s">
        <v>283</v>
      </c>
      <c r="BA7" s="293" t="s">
        <v>284</v>
      </c>
      <c r="BB7" s="293" t="s">
        <v>269</v>
      </c>
      <c r="BC7" s="293" t="s">
        <v>285</v>
      </c>
      <c r="BD7" s="293" t="s">
        <v>89</v>
      </c>
    </row>
    <row r="8">
      <c r="B8" s="21"/>
      <c r="D8" s="166" t="s">
        <v>171</v>
      </c>
      <c r="L8" s="21"/>
      <c r="AZ8" s="293" t="s">
        <v>286</v>
      </c>
      <c r="BA8" s="293" t="s">
        <v>287</v>
      </c>
      <c r="BB8" s="293" t="s">
        <v>269</v>
      </c>
      <c r="BC8" s="293" t="s">
        <v>288</v>
      </c>
      <c r="BD8" s="293" t="s">
        <v>89</v>
      </c>
    </row>
    <row r="9" s="1" customFormat="1" ht="23.25" customHeight="1">
      <c r="B9" s="21"/>
      <c r="E9" s="167" t="s">
        <v>172</v>
      </c>
      <c r="F9" s="1"/>
      <c r="G9" s="1"/>
      <c r="H9" s="1"/>
      <c r="L9" s="21"/>
      <c r="AZ9" s="293" t="s">
        <v>289</v>
      </c>
      <c r="BA9" s="293" t="s">
        <v>290</v>
      </c>
      <c r="BB9" s="293" t="s">
        <v>269</v>
      </c>
      <c r="BC9" s="293" t="s">
        <v>291</v>
      </c>
      <c r="BD9" s="293" t="s">
        <v>89</v>
      </c>
    </row>
    <row r="10" s="1" customFormat="1" ht="12" customHeight="1">
      <c r="B10" s="21"/>
      <c r="D10" s="166" t="s">
        <v>173</v>
      </c>
      <c r="L10" s="21"/>
      <c r="AZ10" s="293" t="s">
        <v>292</v>
      </c>
      <c r="BA10" s="293" t="s">
        <v>293</v>
      </c>
      <c r="BB10" s="293" t="s">
        <v>269</v>
      </c>
      <c r="BC10" s="293" t="s">
        <v>294</v>
      </c>
      <c r="BD10" s="293" t="s">
        <v>89</v>
      </c>
    </row>
    <row r="11" s="2" customFormat="1" ht="16.5" customHeight="1">
      <c r="A11" s="41"/>
      <c r="B11" s="44"/>
      <c r="C11" s="41"/>
      <c r="D11" s="41"/>
      <c r="E11" s="168" t="s">
        <v>174</v>
      </c>
      <c r="F11" s="41"/>
      <c r="G11" s="41"/>
      <c r="H11" s="41"/>
      <c r="I11" s="41"/>
      <c r="J11" s="41"/>
      <c r="K11" s="41"/>
      <c r="L11" s="66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Z11" s="293" t="s">
        <v>295</v>
      </c>
      <c r="BA11" s="293" t="s">
        <v>296</v>
      </c>
      <c r="BB11" s="293" t="s">
        <v>269</v>
      </c>
      <c r="BC11" s="293" t="s">
        <v>297</v>
      </c>
      <c r="BD11" s="293" t="s">
        <v>89</v>
      </c>
    </row>
    <row r="12" s="2" customFormat="1" ht="12" customHeight="1">
      <c r="A12" s="41"/>
      <c r="B12" s="44"/>
      <c r="C12" s="41"/>
      <c r="D12" s="166" t="s">
        <v>175</v>
      </c>
      <c r="E12" s="41"/>
      <c r="F12" s="41"/>
      <c r="G12" s="41"/>
      <c r="H12" s="41"/>
      <c r="I12" s="41"/>
      <c r="J12" s="41"/>
      <c r="K12" s="41"/>
      <c r="L12" s="66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Z12" s="293" t="s">
        <v>298</v>
      </c>
      <c r="BA12" s="293" t="s">
        <v>299</v>
      </c>
      <c r="BB12" s="293" t="s">
        <v>269</v>
      </c>
      <c r="BC12" s="293" t="s">
        <v>300</v>
      </c>
      <c r="BD12" s="293" t="s">
        <v>89</v>
      </c>
    </row>
    <row r="13" s="2" customFormat="1" ht="16.5" customHeight="1">
      <c r="A13" s="41"/>
      <c r="B13" s="44"/>
      <c r="C13" s="41"/>
      <c r="D13" s="41"/>
      <c r="E13" s="169" t="s">
        <v>301</v>
      </c>
      <c r="F13" s="41"/>
      <c r="G13" s="41"/>
      <c r="H13" s="41"/>
      <c r="I13" s="41"/>
      <c r="J13" s="41"/>
      <c r="K13" s="41"/>
      <c r="L13" s="66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Z13" s="293" t="s">
        <v>302</v>
      </c>
      <c r="BA13" s="293" t="s">
        <v>303</v>
      </c>
      <c r="BB13" s="293" t="s">
        <v>269</v>
      </c>
      <c r="BC13" s="293" t="s">
        <v>304</v>
      </c>
      <c r="BD13" s="293" t="s">
        <v>89</v>
      </c>
    </row>
    <row r="14" s="2" customFormat="1">
      <c r="A14" s="41"/>
      <c r="B14" s="44"/>
      <c r="C14" s="41"/>
      <c r="D14" s="41"/>
      <c r="E14" s="41"/>
      <c r="F14" s="41"/>
      <c r="G14" s="41"/>
      <c r="H14" s="41"/>
      <c r="I14" s="41"/>
      <c r="J14" s="41"/>
      <c r="K14" s="41"/>
      <c r="L14" s="66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Z14" s="293" t="s">
        <v>305</v>
      </c>
      <c r="BA14" s="293" t="s">
        <v>306</v>
      </c>
      <c r="BB14" s="293" t="s">
        <v>307</v>
      </c>
      <c r="BC14" s="293" t="s">
        <v>308</v>
      </c>
      <c r="BD14" s="293" t="s">
        <v>89</v>
      </c>
    </row>
    <row r="15" s="2" customFormat="1" ht="12" customHeight="1">
      <c r="A15" s="41"/>
      <c r="B15" s="44"/>
      <c r="C15" s="41"/>
      <c r="D15" s="166" t="s">
        <v>18</v>
      </c>
      <c r="E15" s="41"/>
      <c r="F15" s="144" t="s">
        <v>1</v>
      </c>
      <c r="G15" s="41"/>
      <c r="H15" s="41"/>
      <c r="I15" s="166" t="s">
        <v>19</v>
      </c>
      <c r="J15" s="144" t="s">
        <v>1</v>
      </c>
      <c r="K15" s="41"/>
      <c r="L15" s="66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Z15" s="293" t="s">
        <v>309</v>
      </c>
      <c r="BA15" s="293" t="s">
        <v>310</v>
      </c>
      <c r="BB15" s="293" t="s">
        <v>269</v>
      </c>
      <c r="BC15" s="293" t="s">
        <v>311</v>
      </c>
      <c r="BD15" s="293" t="s">
        <v>89</v>
      </c>
    </row>
    <row r="16" s="2" customFormat="1" ht="12" customHeight="1">
      <c r="A16" s="41"/>
      <c r="B16" s="44"/>
      <c r="C16" s="41"/>
      <c r="D16" s="166" t="s">
        <v>20</v>
      </c>
      <c r="E16" s="41"/>
      <c r="F16" s="144" t="s">
        <v>21</v>
      </c>
      <c r="G16" s="41"/>
      <c r="H16" s="41"/>
      <c r="I16" s="166" t="s">
        <v>22</v>
      </c>
      <c r="J16" s="170" t="str">
        <f>'Rekapitulace stavby'!AN8</f>
        <v>14. 7. 2021</v>
      </c>
      <c r="K16" s="41"/>
      <c r="L16" s="66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Z16" s="293" t="s">
        <v>312</v>
      </c>
      <c r="BA16" s="293" t="s">
        <v>313</v>
      </c>
      <c r="BB16" s="293" t="s">
        <v>269</v>
      </c>
      <c r="BC16" s="293" t="s">
        <v>314</v>
      </c>
      <c r="BD16" s="293" t="s">
        <v>89</v>
      </c>
    </row>
    <row r="17" s="2" customFormat="1" ht="10.8" customHeight="1">
      <c r="A17" s="41"/>
      <c r="B17" s="44"/>
      <c r="C17" s="41"/>
      <c r="D17" s="41"/>
      <c r="E17" s="41"/>
      <c r="F17" s="41"/>
      <c r="G17" s="41"/>
      <c r="H17" s="41"/>
      <c r="I17" s="41"/>
      <c r="J17" s="41"/>
      <c r="K17" s="41"/>
      <c r="L17" s="66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Z17" s="293" t="s">
        <v>315</v>
      </c>
      <c r="BA17" s="293" t="s">
        <v>316</v>
      </c>
      <c r="BB17" s="293" t="s">
        <v>269</v>
      </c>
      <c r="BC17" s="293" t="s">
        <v>317</v>
      </c>
      <c r="BD17" s="293" t="s">
        <v>89</v>
      </c>
    </row>
    <row r="18" s="2" customFormat="1" ht="12" customHeight="1">
      <c r="A18" s="41"/>
      <c r="B18" s="44"/>
      <c r="C18" s="41"/>
      <c r="D18" s="166" t="s">
        <v>24</v>
      </c>
      <c r="E18" s="41"/>
      <c r="F18" s="41"/>
      <c r="G18" s="41"/>
      <c r="H18" s="41"/>
      <c r="I18" s="166" t="s">
        <v>25</v>
      </c>
      <c r="J18" s="144" t="s">
        <v>26</v>
      </c>
      <c r="K18" s="41"/>
      <c r="L18" s="66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Z18" s="293" t="s">
        <v>318</v>
      </c>
      <c r="BA18" s="293" t="s">
        <v>319</v>
      </c>
      <c r="BB18" s="293" t="s">
        <v>269</v>
      </c>
      <c r="BC18" s="293" t="s">
        <v>320</v>
      </c>
      <c r="BD18" s="293" t="s">
        <v>89</v>
      </c>
    </row>
    <row r="19" s="2" customFormat="1" ht="18" customHeight="1">
      <c r="A19" s="41"/>
      <c r="B19" s="44"/>
      <c r="C19" s="41"/>
      <c r="D19" s="41"/>
      <c r="E19" s="144" t="s">
        <v>27</v>
      </c>
      <c r="F19" s="41"/>
      <c r="G19" s="41"/>
      <c r="H19" s="41"/>
      <c r="I19" s="166" t="s">
        <v>28</v>
      </c>
      <c r="J19" s="144" t="s">
        <v>1</v>
      </c>
      <c r="K19" s="41"/>
      <c r="L19" s="66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Z19" s="293" t="s">
        <v>321</v>
      </c>
      <c r="BA19" s="293" t="s">
        <v>322</v>
      </c>
      <c r="BB19" s="293" t="s">
        <v>307</v>
      </c>
      <c r="BC19" s="293" t="s">
        <v>323</v>
      </c>
      <c r="BD19" s="293" t="s">
        <v>89</v>
      </c>
    </row>
    <row r="20" s="2" customFormat="1" ht="6.96" customHeight="1">
      <c r="A20" s="41"/>
      <c r="B20" s="44"/>
      <c r="C20" s="41"/>
      <c r="D20" s="41"/>
      <c r="E20" s="41"/>
      <c r="F20" s="41"/>
      <c r="G20" s="41"/>
      <c r="H20" s="41"/>
      <c r="I20" s="41"/>
      <c r="J20" s="41"/>
      <c r="K20" s="41"/>
      <c r="L20" s="66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  <c r="AZ20" s="293" t="s">
        <v>324</v>
      </c>
      <c r="BA20" s="293" t="s">
        <v>325</v>
      </c>
      <c r="BB20" s="293" t="s">
        <v>269</v>
      </c>
      <c r="BC20" s="293" t="s">
        <v>326</v>
      </c>
      <c r="BD20" s="293" t="s">
        <v>89</v>
      </c>
    </row>
    <row r="21" s="2" customFormat="1" ht="12" customHeight="1">
      <c r="A21" s="41"/>
      <c r="B21" s="44"/>
      <c r="C21" s="41"/>
      <c r="D21" s="166" t="s">
        <v>29</v>
      </c>
      <c r="E21" s="41"/>
      <c r="F21" s="41"/>
      <c r="G21" s="41"/>
      <c r="H21" s="41"/>
      <c r="I21" s="166" t="s">
        <v>25</v>
      </c>
      <c r="J21" s="34" t="str">
        <f>'Rekapitulace stavby'!AN13</f>
        <v>Vyplň údaj</v>
      </c>
      <c r="K21" s="41"/>
      <c r="L21" s="66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Z21" s="293" t="s">
        <v>327</v>
      </c>
      <c r="BA21" s="293" t="s">
        <v>328</v>
      </c>
      <c r="BB21" s="293" t="s">
        <v>269</v>
      </c>
      <c r="BC21" s="293" t="s">
        <v>329</v>
      </c>
      <c r="BD21" s="293" t="s">
        <v>89</v>
      </c>
    </row>
    <row r="22" s="2" customFormat="1" ht="18" customHeight="1">
      <c r="A22" s="41"/>
      <c r="B22" s="44"/>
      <c r="C22" s="41"/>
      <c r="D22" s="41"/>
      <c r="E22" s="34" t="str">
        <f>'Rekapitulace stavby'!E14</f>
        <v>Vyplň údaj</v>
      </c>
      <c r="F22" s="144"/>
      <c r="G22" s="144"/>
      <c r="H22" s="144"/>
      <c r="I22" s="166" t="s">
        <v>28</v>
      </c>
      <c r="J22" s="34" t="str">
        <f>'Rekapitulace stavby'!AN14</f>
        <v>Vyplň údaj</v>
      </c>
      <c r="K22" s="41"/>
      <c r="L22" s="66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Z22" s="293" t="s">
        <v>330</v>
      </c>
      <c r="BA22" s="293" t="s">
        <v>331</v>
      </c>
      <c r="BB22" s="293" t="s">
        <v>332</v>
      </c>
      <c r="BC22" s="293" t="s">
        <v>333</v>
      </c>
      <c r="BD22" s="293" t="s">
        <v>89</v>
      </c>
    </row>
    <row r="23" s="2" customFormat="1" ht="6.96" customHeight="1">
      <c r="A23" s="41"/>
      <c r="B23" s="44"/>
      <c r="C23" s="41"/>
      <c r="D23" s="41"/>
      <c r="E23" s="41"/>
      <c r="F23" s="41"/>
      <c r="G23" s="41"/>
      <c r="H23" s="41"/>
      <c r="I23" s="41"/>
      <c r="J23" s="41"/>
      <c r="K23" s="41"/>
      <c r="L23" s="66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Z23" s="293" t="s">
        <v>334</v>
      </c>
      <c r="BA23" s="293" t="s">
        <v>335</v>
      </c>
      <c r="BB23" s="293" t="s">
        <v>332</v>
      </c>
      <c r="BC23" s="293" t="s">
        <v>336</v>
      </c>
      <c r="BD23" s="293" t="s">
        <v>89</v>
      </c>
    </row>
    <row r="24" s="2" customFormat="1" ht="12" customHeight="1">
      <c r="A24" s="41"/>
      <c r="B24" s="44"/>
      <c r="C24" s="41"/>
      <c r="D24" s="166" t="s">
        <v>31</v>
      </c>
      <c r="E24" s="41"/>
      <c r="F24" s="41"/>
      <c r="G24" s="41"/>
      <c r="H24" s="41"/>
      <c r="I24" s="166" t="s">
        <v>25</v>
      </c>
      <c r="J24" s="144" t="s">
        <v>32</v>
      </c>
      <c r="K24" s="41"/>
      <c r="L24" s="66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Z24" s="293" t="s">
        <v>337</v>
      </c>
      <c r="BA24" s="293" t="s">
        <v>335</v>
      </c>
      <c r="BB24" s="293" t="s">
        <v>332</v>
      </c>
      <c r="BC24" s="293" t="s">
        <v>338</v>
      </c>
      <c r="BD24" s="293" t="s">
        <v>89</v>
      </c>
    </row>
    <row r="25" s="2" customFormat="1" ht="18" customHeight="1">
      <c r="A25" s="41"/>
      <c r="B25" s="44"/>
      <c r="C25" s="41"/>
      <c r="D25" s="41"/>
      <c r="E25" s="144" t="s">
        <v>33</v>
      </c>
      <c r="F25" s="41"/>
      <c r="G25" s="41"/>
      <c r="H25" s="41"/>
      <c r="I25" s="166" t="s">
        <v>28</v>
      </c>
      <c r="J25" s="144" t="s">
        <v>1</v>
      </c>
      <c r="K25" s="41"/>
      <c r="L25" s="66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  <c r="AZ25" s="293" t="s">
        <v>339</v>
      </c>
      <c r="BA25" s="293" t="s">
        <v>340</v>
      </c>
      <c r="BB25" s="293" t="s">
        <v>269</v>
      </c>
      <c r="BC25" s="293" t="s">
        <v>341</v>
      </c>
      <c r="BD25" s="293" t="s">
        <v>89</v>
      </c>
    </row>
    <row r="26" s="2" customFormat="1" ht="6.96" customHeight="1">
      <c r="A26" s="41"/>
      <c r="B26" s="44"/>
      <c r="C26" s="41"/>
      <c r="D26" s="41"/>
      <c r="E26" s="41"/>
      <c r="F26" s="41"/>
      <c r="G26" s="41"/>
      <c r="H26" s="41"/>
      <c r="I26" s="41"/>
      <c r="J26" s="41"/>
      <c r="K26" s="41"/>
      <c r="L26" s="66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Z26" s="293" t="s">
        <v>342</v>
      </c>
      <c r="BA26" s="293" t="s">
        <v>343</v>
      </c>
      <c r="BB26" s="293" t="s">
        <v>269</v>
      </c>
      <c r="BC26" s="293" t="s">
        <v>344</v>
      </c>
      <c r="BD26" s="293" t="s">
        <v>89</v>
      </c>
    </row>
    <row r="27" s="2" customFormat="1" ht="12" customHeight="1">
      <c r="A27" s="41"/>
      <c r="B27" s="44"/>
      <c r="C27" s="41"/>
      <c r="D27" s="166" t="s">
        <v>35</v>
      </c>
      <c r="E27" s="41"/>
      <c r="F27" s="41"/>
      <c r="G27" s="41"/>
      <c r="H27" s="41"/>
      <c r="I27" s="166" t="s">
        <v>25</v>
      </c>
      <c r="J27" s="144" t="s">
        <v>36</v>
      </c>
      <c r="K27" s="41"/>
      <c r="L27" s="66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Z27" s="293" t="s">
        <v>345</v>
      </c>
      <c r="BA27" s="293" t="s">
        <v>346</v>
      </c>
      <c r="BB27" s="293" t="s">
        <v>269</v>
      </c>
      <c r="BC27" s="293" t="s">
        <v>347</v>
      </c>
      <c r="BD27" s="293" t="s">
        <v>89</v>
      </c>
    </row>
    <row r="28" s="2" customFormat="1" ht="18" customHeight="1">
      <c r="A28" s="41"/>
      <c r="B28" s="44"/>
      <c r="C28" s="41"/>
      <c r="D28" s="41"/>
      <c r="E28" s="144" t="s">
        <v>37</v>
      </c>
      <c r="F28" s="41"/>
      <c r="G28" s="41"/>
      <c r="H28" s="41"/>
      <c r="I28" s="166" t="s">
        <v>28</v>
      </c>
      <c r="J28" s="144" t="s">
        <v>1</v>
      </c>
      <c r="K28" s="41"/>
      <c r="L28" s="66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Z28" s="293" t="s">
        <v>348</v>
      </c>
      <c r="BA28" s="293" t="s">
        <v>349</v>
      </c>
      <c r="BB28" s="293" t="s">
        <v>269</v>
      </c>
      <c r="BC28" s="293" t="s">
        <v>350</v>
      </c>
      <c r="BD28" s="293" t="s">
        <v>89</v>
      </c>
    </row>
    <row r="29" s="2" customFormat="1" ht="6.96" customHeight="1">
      <c r="A29" s="41"/>
      <c r="B29" s="44"/>
      <c r="C29" s="41"/>
      <c r="D29" s="41"/>
      <c r="E29" s="41"/>
      <c r="F29" s="41"/>
      <c r="G29" s="41"/>
      <c r="H29" s="41"/>
      <c r="I29" s="41"/>
      <c r="J29" s="41"/>
      <c r="K29" s="41"/>
      <c r="L29" s="66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Z29" s="293" t="s">
        <v>351</v>
      </c>
      <c r="BA29" s="293" t="s">
        <v>352</v>
      </c>
      <c r="BB29" s="293" t="s">
        <v>269</v>
      </c>
      <c r="BC29" s="293" t="s">
        <v>353</v>
      </c>
      <c r="BD29" s="293" t="s">
        <v>89</v>
      </c>
    </row>
    <row r="30" s="2" customFormat="1" ht="12" customHeight="1">
      <c r="A30" s="41"/>
      <c r="B30" s="44"/>
      <c r="C30" s="41"/>
      <c r="D30" s="166" t="s">
        <v>38</v>
      </c>
      <c r="E30" s="41"/>
      <c r="F30" s="41"/>
      <c r="G30" s="41"/>
      <c r="H30" s="41"/>
      <c r="I30" s="41"/>
      <c r="J30" s="41"/>
      <c r="K30" s="41"/>
      <c r="L30" s="66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Z30" s="293" t="s">
        <v>354</v>
      </c>
      <c r="BA30" s="293" t="s">
        <v>355</v>
      </c>
      <c r="BB30" s="293" t="s">
        <v>269</v>
      </c>
      <c r="BC30" s="293" t="s">
        <v>356</v>
      </c>
      <c r="BD30" s="293" t="s">
        <v>89</v>
      </c>
    </row>
    <row r="31" s="8" customFormat="1" ht="71.25" customHeight="1">
      <c r="A31" s="171"/>
      <c r="B31" s="172"/>
      <c r="C31" s="171"/>
      <c r="D31" s="171"/>
      <c r="E31" s="173" t="s">
        <v>177</v>
      </c>
      <c r="F31" s="173"/>
      <c r="G31" s="173"/>
      <c r="H31" s="173"/>
      <c r="I31" s="171"/>
      <c r="J31" s="171"/>
      <c r="K31" s="171"/>
      <c r="L31" s="174"/>
      <c r="S31" s="171"/>
      <c r="T31" s="171"/>
      <c r="U31" s="171"/>
      <c r="V31" s="171"/>
      <c r="W31" s="171"/>
      <c r="X31" s="171"/>
      <c r="Y31" s="171"/>
      <c r="Z31" s="171"/>
      <c r="AA31" s="171"/>
      <c r="AB31" s="171"/>
      <c r="AC31" s="171"/>
      <c r="AD31" s="171"/>
      <c r="AE31" s="171"/>
      <c r="AZ31" s="294" t="s">
        <v>357</v>
      </c>
      <c r="BA31" s="294" t="s">
        <v>358</v>
      </c>
      <c r="BB31" s="294" t="s">
        <v>269</v>
      </c>
      <c r="BC31" s="294" t="s">
        <v>359</v>
      </c>
      <c r="BD31" s="294" t="s">
        <v>89</v>
      </c>
    </row>
    <row r="32" s="2" customFormat="1" ht="6.96" customHeight="1">
      <c r="A32" s="41"/>
      <c r="B32" s="44"/>
      <c r="C32" s="41"/>
      <c r="D32" s="41"/>
      <c r="E32" s="41"/>
      <c r="F32" s="41"/>
      <c r="G32" s="41"/>
      <c r="H32" s="41"/>
      <c r="I32" s="41"/>
      <c r="J32" s="41"/>
      <c r="K32" s="41"/>
      <c r="L32" s="66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  <c r="AZ32" s="293" t="s">
        <v>360</v>
      </c>
      <c r="BA32" s="293" t="s">
        <v>361</v>
      </c>
      <c r="BB32" s="293" t="s">
        <v>332</v>
      </c>
      <c r="BC32" s="293" t="s">
        <v>362</v>
      </c>
      <c r="BD32" s="293" t="s">
        <v>89</v>
      </c>
    </row>
    <row r="33" s="2" customFormat="1" ht="6.96" customHeight="1">
      <c r="A33" s="41"/>
      <c r="B33" s="44"/>
      <c r="C33" s="41"/>
      <c r="D33" s="175"/>
      <c r="E33" s="175"/>
      <c r="F33" s="175"/>
      <c r="G33" s="175"/>
      <c r="H33" s="175"/>
      <c r="I33" s="175"/>
      <c r="J33" s="175"/>
      <c r="K33" s="175"/>
      <c r="L33" s="66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  <c r="AZ33" s="293" t="s">
        <v>363</v>
      </c>
      <c r="BA33" s="293" t="s">
        <v>364</v>
      </c>
      <c r="BB33" s="293" t="s">
        <v>269</v>
      </c>
      <c r="BC33" s="293" t="s">
        <v>365</v>
      </c>
      <c r="BD33" s="293" t="s">
        <v>89</v>
      </c>
    </row>
    <row r="34" s="2" customFormat="1" ht="14.4" customHeight="1">
      <c r="A34" s="41"/>
      <c r="B34" s="44"/>
      <c r="C34" s="41"/>
      <c r="D34" s="144" t="s">
        <v>178</v>
      </c>
      <c r="E34" s="41"/>
      <c r="F34" s="41"/>
      <c r="G34" s="41"/>
      <c r="H34" s="41"/>
      <c r="I34" s="41"/>
      <c r="J34" s="176">
        <f>J100</f>
        <v>0</v>
      </c>
      <c r="K34" s="41"/>
      <c r="L34" s="66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Z34" s="293" t="s">
        <v>366</v>
      </c>
      <c r="BA34" s="293" t="s">
        <v>367</v>
      </c>
      <c r="BB34" s="293" t="s">
        <v>269</v>
      </c>
      <c r="BC34" s="293" t="s">
        <v>368</v>
      </c>
      <c r="BD34" s="293" t="s">
        <v>89</v>
      </c>
    </row>
    <row r="35" s="2" customFormat="1" ht="14.4" customHeight="1">
      <c r="A35" s="41"/>
      <c r="B35" s="44"/>
      <c r="C35" s="41"/>
      <c r="D35" s="177" t="s">
        <v>164</v>
      </c>
      <c r="E35" s="41"/>
      <c r="F35" s="41"/>
      <c r="G35" s="41"/>
      <c r="H35" s="41"/>
      <c r="I35" s="41"/>
      <c r="J35" s="176">
        <f>J126</f>
        <v>0</v>
      </c>
      <c r="K35" s="41"/>
      <c r="L35" s="66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  <c r="AZ35" s="293" t="s">
        <v>369</v>
      </c>
      <c r="BA35" s="293" t="s">
        <v>370</v>
      </c>
      <c r="BB35" s="293" t="s">
        <v>269</v>
      </c>
      <c r="BC35" s="293" t="s">
        <v>371</v>
      </c>
      <c r="BD35" s="293" t="s">
        <v>89</v>
      </c>
    </row>
    <row r="36" s="2" customFormat="1" ht="25.44" customHeight="1">
      <c r="A36" s="41"/>
      <c r="B36" s="44"/>
      <c r="C36" s="41"/>
      <c r="D36" s="178" t="s">
        <v>41</v>
      </c>
      <c r="E36" s="41"/>
      <c r="F36" s="41"/>
      <c r="G36" s="41"/>
      <c r="H36" s="41"/>
      <c r="I36" s="41"/>
      <c r="J36" s="179">
        <f>ROUND(J34 + J35, 2)</f>
        <v>0</v>
      </c>
      <c r="K36" s="41"/>
      <c r="L36" s="66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Z36" s="293" t="s">
        <v>372</v>
      </c>
      <c r="BA36" s="293" t="s">
        <v>373</v>
      </c>
      <c r="BB36" s="293" t="s">
        <v>269</v>
      </c>
      <c r="BC36" s="293" t="s">
        <v>374</v>
      </c>
      <c r="BD36" s="293" t="s">
        <v>89</v>
      </c>
    </row>
    <row r="37" s="2" customFormat="1" ht="6.96" customHeight="1">
      <c r="A37" s="41"/>
      <c r="B37" s="44"/>
      <c r="C37" s="41"/>
      <c r="D37" s="175"/>
      <c r="E37" s="175"/>
      <c r="F37" s="175"/>
      <c r="G37" s="175"/>
      <c r="H37" s="175"/>
      <c r="I37" s="175"/>
      <c r="J37" s="175"/>
      <c r="K37" s="175"/>
      <c r="L37" s="66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Z37" s="293" t="s">
        <v>375</v>
      </c>
      <c r="BA37" s="293" t="s">
        <v>376</v>
      </c>
      <c r="BB37" s="293" t="s">
        <v>307</v>
      </c>
      <c r="BC37" s="293" t="s">
        <v>377</v>
      </c>
      <c r="BD37" s="293" t="s">
        <v>89</v>
      </c>
    </row>
    <row r="38" s="2" customFormat="1" ht="14.4" customHeight="1">
      <c r="A38" s="41"/>
      <c r="B38" s="44"/>
      <c r="C38" s="41"/>
      <c r="D38" s="41"/>
      <c r="E38" s="41"/>
      <c r="F38" s="180" t="s">
        <v>43</v>
      </c>
      <c r="G38" s="41"/>
      <c r="H38" s="41"/>
      <c r="I38" s="180" t="s">
        <v>42</v>
      </c>
      <c r="J38" s="180" t="s">
        <v>44</v>
      </c>
      <c r="K38" s="41"/>
      <c r="L38" s="66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  <c r="AZ38" s="293" t="s">
        <v>378</v>
      </c>
      <c r="BA38" s="293" t="s">
        <v>379</v>
      </c>
      <c r="BB38" s="293" t="s">
        <v>269</v>
      </c>
      <c r="BC38" s="293" t="s">
        <v>380</v>
      </c>
      <c r="BD38" s="293" t="s">
        <v>89</v>
      </c>
    </row>
    <row r="39" s="2" customFormat="1" ht="14.4" customHeight="1">
      <c r="A39" s="41"/>
      <c r="B39" s="44"/>
      <c r="C39" s="41"/>
      <c r="D39" s="168" t="s">
        <v>45</v>
      </c>
      <c r="E39" s="166" t="s">
        <v>46</v>
      </c>
      <c r="F39" s="181">
        <f>ROUND((SUM(BE126:BE133) + SUM(BE157:BE1139)),  2)</f>
        <v>0</v>
      </c>
      <c r="G39" s="41"/>
      <c r="H39" s="41"/>
      <c r="I39" s="182">
        <v>0.20999999999999999</v>
      </c>
      <c r="J39" s="181">
        <f>ROUND(((SUM(BE126:BE133) + SUM(BE157:BE1139))*I39),  2)</f>
        <v>0</v>
      </c>
      <c r="K39" s="41"/>
      <c r="L39" s="66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  <c r="AZ39" s="293" t="s">
        <v>381</v>
      </c>
      <c r="BA39" s="293" t="s">
        <v>382</v>
      </c>
      <c r="BB39" s="293" t="s">
        <v>332</v>
      </c>
      <c r="BC39" s="293" t="s">
        <v>383</v>
      </c>
      <c r="BD39" s="293" t="s">
        <v>89</v>
      </c>
    </row>
    <row r="40" s="2" customFormat="1" ht="14.4" customHeight="1">
      <c r="A40" s="41"/>
      <c r="B40" s="44"/>
      <c r="C40" s="41"/>
      <c r="D40" s="41"/>
      <c r="E40" s="166" t="s">
        <v>47</v>
      </c>
      <c r="F40" s="181">
        <f>ROUND((SUM(BF126:BF133) + SUM(BF157:BF1139)),  2)</f>
        <v>0</v>
      </c>
      <c r="G40" s="41"/>
      <c r="H40" s="41"/>
      <c r="I40" s="182">
        <v>0.14999999999999999</v>
      </c>
      <c r="J40" s="181">
        <f>ROUND(((SUM(BF126:BF133) + SUM(BF157:BF1139))*I40),  2)</f>
        <v>0</v>
      </c>
      <c r="K40" s="41"/>
      <c r="L40" s="66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  <c r="AZ40" s="293" t="s">
        <v>384</v>
      </c>
      <c r="BA40" s="293" t="s">
        <v>385</v>
      </c>
      <c r="BB40" s="293" t="s">
        <v>307</v>
      </c>
      <c r="BC40" s="293" t="s">
        <v>386</v>
      </c>
      <c r="BD40" s="293" t="s">
        <v>89</v>
      </c>
    </row>
    <row r="41" hidden="1" s="2" customFormat="1" ht="14.4" customHeight="1">
      <c r="A41" s="41"/>
      <c r="B41" s="44"/>
      <c r="C41" s="41"/>
      <c r="D41" s="41"/>
      <c r="E41" s="166" t="s">
        <v>48</v>
      </c>
      <c r="F41" s="181">
        <f>ROUND((SUM(BG126:BG133) + SUM(BG157:BG1139)),  2)</f>
        <v>0</v>
      </c>
      <c r="G41" s="41"/>
      <c r="H41" s="41"/>
      <c r="I41" s="182">
        <v>0.20999999999999999</v>
      </c>
      <c r="J41" s="181">
        <f>0</f>
        <v>0</v>
      </c>
      <c r="K41" s="41"/>
      <c r="L41" s="66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  <c r="AZ41" s="293" t="s">
        <v>387</v>
      </c>
      <c r="BA41" s="293" t="s">
        <v>388</v>
      </c>
      <c r="BB41" s="293" t="s">
        <v>332</v>
      </c>
      <c r="BC41" s="293" t="s">
        <v>389</v>
      </c>
      <c r="BD41" s="293" t="s">
        <v>89</v>
      </c>
    </row>
    <row r="42" hidden="1" s="2" customFormat="1" ht="14.4" customHeight="1">
      <c r="A42" s="41"/>
      <c r="B42" s="44"/>
      <c r="C42" s="41"/>
      <c r="D42" s="41"/>
      <c r="E42" s="166" t="s">
        <v>49</v>
      </c>
      <c r="F42" s="181">
        <f>ROUND((SUM(BH126:BH133) + SUM(BH157:BH1139)),  2)</f>
        <v>0</v>
      </c>
      <c r="G42" s="41"/>
      <c r="H42" s="41"/>
      <c r="I42" s="182">
        <v>0.14999999999999999</v>
      </c>
      <c r="J42" s="181">
        <f>0</f>
        <v>0</v>
      </c>
      <c r="K42" s="41"/>
      <c r="L42" s="66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Z42" s="293" t="s">
        <v>390</v>
      </c>
      <c r="BA42" s="293" t="s">
        <v>391</v>
      </c>
      <c r="BB42" s="293" t="s">
        <v>269</v>
      </c>
      <c r="BC42" s="293" t="s">
        <v>392</v>
      </c>
      <c r="BD42" s="293" t="s">
        <v>89</v>
      </c>
    </row>
    <row r="43" hidden="1" s="2" customFormat="1" ht="14.4" customHeight="1">
      <c r="A43" s="41"/>
      <c r="B43" s="44"/>
      <c r="C43" s="41"/>
      <c r="D43" s="41"/>
      <c r="E43" s="166" t="s">
        <v>50</v>
      </c>
      <c r="F43" s="181">
        <f>ROUND((SUM(BI126:BI133) + SUM(BI157:BI1139)),  2)</f>
        <v>0</v>
      </c>
      <c r="G43" s="41"/>
      <c r="H43" s="41"/>
      <c r="I43" s="182">
        <v>0</v>
      </c>
      <c r="J43" s="181">
        <f>0</f>
        <v>0</v>
      </c>
      <c r="K43" s="41"/>
      <c r="L43" s="66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Z43" s="293" t="s">
        <v>393</v>
      </c>
      <c r="BA43" s="293" t="s">
        <v>394</v>
      </c>
      <c r="BB43" s="293" t="s">
        <v>269</v>
      </c>
      <c r="BC43" s="293" t="s">
        <v>395</v>
      </c>
      <c r="BD43" s="293" t="s">
        <v>89</v>
      </c>
    </row>
    <row r="44" s="2" customFormat="1" ht="6.96" customHeight="1">
      <c r="A44" s="41"/>
      <c r="B44" s="44"/>
      <c r="C44" s="41"/>
      <c r="D44" s="41"/>
      <c r="E44" s="41"/>
      <c r="F44" s="41"/>
      <c r="G44" s="41"/>
      <c r="H44" s="41"/>
      <c r="I44" s="41"/>
      <c r="J44" s="41"/>
      <c r="K44" s="41"/>
      <c r="L44" s="66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  <c r="AZ44" s="293" t="s">
        <v>396</v>
      </c>
      <c r="BA44" s="293" t="s">
        <v>397</v>
      </c>
      <c r="BB44" s="293" t="s">
        <v>269</v>
      </c>
      <c r="BC44" s="293" t="s">
        <v>398</v>
      </c>
      <c r="BD44" s="293" t="s">
        <v>89</v>
      </c>
    </row>
    <row r="45" s="2" customFormat="1" ht="25.44" customHeight="1">
      <c r="A45" s="41"/>
      <c r="B45" s="44"/>
      <c r="C45" s="183"/>
      <c r="D45" s="184" t="s">
        <v>51</v>
      </c>
      <c r="E45" s="185"/>
      <c r="F45" s="185"/>
      <c r="G45" s="186" t="s">
        <v>52</v>
      </c>
      <c r="H45" s="187" t="s">
        <v>53</v>
      </c>
      <c r="I45" s="185"/>
      <c r="J45" s="188">
        <f>SUM(J36:J43)</f>
        <v>0</v>
      </c>
      <c r="K45" s="189"/>
      <c r="L45" s="66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14.4" customHeight="1">
      <c r="A46" s="41"/>
      <c r="B46" s="44"/>
      <c r="C46" s="41"/>
      <c r="D46" s="41"/>
      <c r="E46" s="41"/>
      <c r="F46" s="41"/>
      <c r="G46" s="41"/>
      <c r="H46" s="41"/>
      <c r="I46" s="41"/>
      <c r="J46" s="41"/>
      <c r="K46" s="41"/>
      <c r="L46" s="66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6"/>
      <c r="D50" s="190" t="s">
        <v>54</v>
      </c>
      <c r="E50" s="191"/>
      <c r="F50" s="191"/>
      <c r="G50" s="190" t="s">
        <v>55</v>
      </c>
      <c r="H50" s="191"/>
      <c r="I50" s="191"/>
      <c r="J50" s="191"/>
      <c r="K50" s="191"/>
      <c r="L50" s="66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1"/>
      <c r="B61" s="44"/>
      <c r="C61" s="41"/>
      <c r="D61" s="192" t="s">
        <v>56</v>
      </c>
      <c r="E61" s="193"/>
      <c r="F61" s="194" t="s">
        <v>57</v>
      </c>
      <c r="G61" s="192" t="s">
        <v>56</v>
      </c>
      <c r="H61" s="193"/>
      <c r="I61" s="193"/>
      <c r="J61" s="195" t="s">
        <v>57</v>
      </c>
      <c r="K61" s="193"/>
      <c r="L61" s="66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1"/>
      <c r="B65" s="44"/>
      <c r="C65" s="41"/>
      <c r="D65" s="190" t="s">
        <v>58</v>
      </c>
      <c r="E65" s="196"/>
      <c r="F65" s="196"/>
      <c r="G65" s="190" t="s">
        <v>59</v>
      </c>
      <c r="H65" s="196"/>
      <c r="I65" s="196"/>
      <c r="J65" s="196"/>
      <c r="K65" s="196"/>
      <c r="L65" s="66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1"/>
      <c r="B76" s="44"/>
      <c r="C76" s="41"/>
      <c r="D76" s="192" t="s">
        <v>56</v>
      </c>
      <c r="E76" s="193"/>
      <c r="F76" s="194" t="s">
        <v>57</v>
      </c>
      <c r="G76" s="192" t="s">
        <v>56</v>
      </c>
      <c r="H76" s="193"/>
      <c r="I76" s="193"/>
      <c r="J76" s="195" t="s">
        <v>57</v>
      </c>
      <c r="K76" s="193"/>
      <c r="L76" s="66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4.4" customHeight="1">
      <c r="A77" s="41"/>
      <c r="B77" s="197"/>
      <c r="C77" s="198"/>
      <c r="D77" s="198"/>
      <c r="E77" s="198"/>
      <c r="F77" s="198"/>
      <c r="G77" s="198"/>
      <c r="H77" s="198"/>
      <c r="I77" s="198"/>
      <c r="J77" s="198"/>
      <c r="K77" s="198"/>
      <c r="L77" s="66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81" s="2" customFormat="1" ht="6.96" customHeight="1">
      <c r="A81" s="41"/>
      <c r="B81" s="199"/>
      <c r="C81" s="200"/>
      <c r="D81" s="200"/>
      <c r="E81" s="200"/>
      <c r="F81" s="200"/>
      <c r="G81" s="200"/>
      <c r="H81" s="200"/>
      <c r="I81" s="200"/>
      <c r="J81" s="200"/>
      <c r="K81" s="200"/>
      <c r="L81" s="66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24.96" customHeight="1">
      <c r="A82" s="41"/>
      <c r="B82" s="42"/>
      <c r="C82" s="24" t="s">
        <v>179</v>
      </c>
      <c r="D82" s="43"/>
      <c r="E82" s="43"/>
      <c r="F82" s="43"/>
      <c r="G82" s="43"/>
      <c r="H82" s="43"/>
      <c r="I82" s="43"/>
      <c r="J82" s="43"/>
      <c r="K82" s="43"/>
      <c r="L82" s="66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66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3" t="s">
        <v>16</v>
      </c>
      <c r="D84" s="43"/>
      <c r="E84" s="43"/>
      <c r="F84" s="43"/>
      <c r="G84" s="43"/>
      <c r="H84" s="43"/>
      <c r="I84" s="43"/>
      <c r="J84" s="43"/>
      <c r="K84" s="43"/>
      <c r="L84" s="66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6.5" customHeight="1">
      <c r="A85" s="41"/>
      <c r="B85" s="42"/>
      <c r="C85" s="43"/>
      <c r="D85" s="43"/>
      <c r="E85" s="201" t="str">
        <f>E7</f>
        <v>Komunitní centrum Jahodnice - rozdělení do etap .I.etapa</v>
      </c>
      <c r="F85" s="33"/>
      <c r="G85" s="33"/>
      <c r="H85" s="33"/>
      <c r="I85" s="43"/>
      <c r="J85" s="43"/>
      <c r="K85" s="43"/>
      <c r="L85" s="66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1" customFormat="1" ht="12" customHeight="1">
      <c r="B86" s="22"/>
      <c r="C86" s="33" t="s">
        <v>171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23.25" customHeight="1">
      <c r="B87" s="22"/>
      <c r="C87" s="23"/>
      <c r="D87" s="23"/>
      <c r="E87" s="201" t="s">
        <v>172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173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41"/>
      <c r="B89" s="42"/>
      <c r="C89" s="43"/>
      <c r="D89" s="43"/>
      <c r="E89" s="202" t="s">
        <v>174</v>
      </c>
      <c r="F89" s="43"/>
      <c r="G89" s="43"/>
      <c r="H89" s="43"/>
      <c r="I89" s="43"/>
      <c r="J89" s="43"/>
      <c r="K89" s="43"/>
      <c r="L89" s="66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12" customHeight="1">
      <c r="A90" s="41"/>
      <c r="B90" s="42"/>
      <c r="C90" s="33" t="s">
        <v>175</v>
      </c>
      <c r="D90" s="43"/>
      <c r="E90" s="43"/>
      <c r="F90" s="43"/>
      <c r="G90" s="43"/>
      <c r="H90" s="43"/>
      <c r="I90" s="43"/>
      <c r="J90" s="43"/>
      <c r="K90" s="43"/>
      <c r="L90" s="66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6.5" customHeight="1">
      <c r="A91" s="41"/>
      <c r="B91" s="42"/>
      <c r="C91" s="43"/>
      <c r="D91" s="43"/>
      <c r="E91" s="79" t="str">
        <f>E13</f>
        <v>222/2021/KCst - Stavební práce</v>
      </c>
      <c r="F91" s="43"/>
      <c r="G91" s="43"/>
      <c r="H91" s="43"/>
      <c r="I91" s="43"/>
      <c r="J91" s="43"/>
      <c r="K91" s="43"/>
      <c r="L91" s="66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6.96" customHeight="1">
      <c r="A92" s="41"/>
      <c r="B92" s="42"/>
      <c r="C92" s="43"/>
      <c r="D92" s="43"/>
      <c r="E92" s="43"/>
      <c r="F92" s="43"/>
      <c r="G92" s="43"/>
      <c r="H92" s="43"/>
      <c r="I92" s="43"/>
      <c r="J92" s="43"/>
      <c r="K92" s="43"/>
      <c r="L92" s="66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2" customHeight="1">
      <c r="A93" s="41"/>
      <c r="B93" s="42"/>
      <c r="C93" s="33" t="s">
        <v>20</v>
      </c>
      <c r="D93" s="43"/>
      <c r="E93" s="43"/>
      <c r="F93" s="28" t="str">
        <f>F16</f>
        <v>Baštýřská 67/2,19800 Praha 14</v>
      </c>
      <c r="G93" s="43"/>
      <c r="H93" s="43"/>
      <c r="I93" s="33" t="s">
        <v>22</v>
      </c>
      <c r="J93" s="82" t="str">
        <f>IF(J16="","",J16)</f>
        <v>14. 7. 2021</v>
      </c>
      <c r="K93" s="43"/>
      <c r="L93" s="66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6.96" customHeight="1">
      <c r="A94" s="41"/>
      <c r="B94" s="42"/>
      <c r="C94" s="43"/>
      <c r="D94" s="43"/>
      <c r="E94" s="43"/>
      <c r="F94" s="43"/>
      <c r="G94" s="43"/>
      <c r="H94" s="43"/>
      <c r="I94" s="43"/>
      <c r="J94" s="43"/>
      <c r="K94" s="43"/>
      <c r="L94" s="66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25.65" customHeight="1">
      <c r="A95" s="41"/>
      <c r="B95" s="42"/>
      <c r="C95" s="33" t="s">
        <v>24</v>
      </c>
      <c r="D95" s="43"/>
      <c r="E95" s="43"/>
      <c r="F95" s="28" t="str">
        <f>E19</f>
        <v>Městská část Praha 14,Br.Venclíků 1073,Praha 14</v>
      </c>
      <c r="G95" s="43"/>
      <c r="H95" s="43"/>
      <c r="I95" s="33" t="s">
        <v>31</v>
      </c>
      <c r="J95" s="37" t="str">
        <f>E25</f>
        <v>a3atelier s.r.o.,Praha 1</v>
      </c>
      <c r="K95" s="43"/>
      <c r="L95" s="66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15.15" customHeight="1">
      <c r="A96" s="41"/>
      <c r="B96" s="42"/>
      <c r="C96" s="33" t="s">
        <v>29</v>
      </c>
      <c r="D96" s="43"/>
      <c r="E96" s="43"/>
      <c r="F96" s="28" t="str">
        <f>IF(E22="","",E22)</f>
        <v>Vyplň údaj</v>
      </c>
      <c r="G96" s="43"/>
      <c r="H96" s="43"/>
      <c r="I96" s="33" t="s">
        <v>35</v>
      </c>
      <c r="J96" s="37" t="str">
        <f>E28</f>
        <v>Ing.Myšík Petr</v>
      </c>
      <c r="K96" s="43"/>
      <c r="L96" s="66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97" s="2" customFormat="1" ht="10.32" customHeight="1">
      <c r="A97" s="41"/>
      <c r="B97" s="42"/>
      <c r="C97" s="43"/>
      <c r="D97" s="43"/>
      <c r="E97" s="43"/>
      <c r="F97" s="43"/>
      <c r="G97" s="43"/>
      <c r="H97" s="43"/>
      <c r="I97" s="43"/>
      <c r="J97" s="43"/>
      <c r="K97" s="43"/>
      <c r="L97" s="66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</row>
    <row r="98" s="2" customFormat="1" ht="29.28" customHeight="1">
      <c r="A98" s="41"/>
      <c r="B98" s="42"/>
      <c r="C98" s="203" t="s">
        <v>180</v>
      </c>
      <c r="D98" s="160"/>
      <c r="E98" s="160"/>
      <c r="F98" s="160"/>
      <c r="G98" s="160"/>
      <c r="H98" s="160"/>
      <c r="I98" s="160"/>
      <c r="J98" s="204" t="s">
        <v>181</v>
      </c>
      <c r="K98" s="160"/>
      <c r="L98" s="66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</row>
    <row r="99" s="2" customFormat="1" ht="10.32" customHeight="1">
      <c r="A99" s="41"/>
      <c r="B99" s="42"/>
      <c r="C99" s="43"/>
      <c r="D99" s="43"/>
      <c r="E99" s="43"/>
      <c r="F99" s="43"/>
      <c r="G99" s="43"/>
      <c r="H99" s="43"/>
      <c r="I99" s="43"/>
      <c r="J99" s="43"/>
      <c r="K99" s="43"/>
      <c r="L99" s="66"/>
      <c r="S99" s="41"/>
      <c r="T99" s="41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</row>
    <row r="100" s="2" customFormat="1" ht="22.8" customHeight="1">
      <c r="A100" s="41"/>
      <c r="B100" s="42"/>
      <c r="C100" s="205" t="s">
        <v>182</v>
      </c>
      <c r="D100" s="43"/>
      <c r="E100" s="43"/>
      <c r="F100" s="43"/>
      <c r="G100" s="43"/>
      <c r="H100" s="43"/>
      <c r="I100" s="43"/>
      <c r="J100" s="113">
        <f>J157</f>
        <v>0</v>
      </c>
      <c r="K100" s="43"/>
      <c r="L100" s="66"/>
      <c r="S100" s="41"/>
      <c r="T100" s="41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U100" s="18" t="s">
        <v>183</v>
      </c>
    </row>
    <row r="101" s="9" customFormat="1" ht="24.96" customHeight="1">
      <c r="A101" s="9"/>
      <c r="B101" s="206"/>
      <c r="C101" s="207"/>
      <c r="D101" s="208" t="s">
        <v>399</v>
      </c>
      <c r="E101" s="209"/>
      <c r="F101" s="209"/>
      <c r="G101" s="209"/>
      <c r="H101" s="209"/>
      <c r="I101" s="209"/>
      <c r="J101" s="210">
        <f>J158</f>
        <v>0</v>
      </c>
      <c r="K101" s="207"/>
      <c r="L101" s="211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212"/>
      <c r="C102" s="135"/>
      <c r="D102" s="213" t="s">
        <v>400</v>
      </c>
      <c r="E102" s="214"/>
      <c r="F102" s="214"/>
      <c r="G102" s="214"/>
      <c r="H102" s="214"/>
      <c r="I102" s="214"/>
      <c r="J102" s="215">
        <f>J159</f>
        <v>0</v>
      </c>
      <c r="K102" s="135"/>
      <c r="L102" s="216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212"/>
      <c r="C103" s="135"/>
      <c r="D103" s="213" t="s">
        <v>401</v>
      </c>
      <c r="E103" s="214"/>
      <c r="F103" s="214"/>
      <c r="G103" s="214"/>
      <c r="H103" s="214"/>
      <c r="I103" s="214"/>
      <c r="J103" s="215">
        <f>J186</f>
        <v>0</v>
      </c>
      <c r="K103" s="135"/>
      <c r="L103" s="216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212"/>
      <c r="C104" s="135"/>
      <c r="D104" s="213" t="s">
        <v>402</v>
      </c>
      <c r="E104" s="214"/>
      <c r="F104" s="214"/>
      <c r="G104" s="214"/>
      <c r="H104" s="214"/>
      <c r="I104" s="214"/>
      <c r="J104" s="215">
        <f>J275</f>
        <v>0</v>
      </c>
      <c r="K104" s="135"/>
      <c r="L104" s="216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212"/>
      <c r="C105" s="135"/>
      <c r="D105" s="213" t="s">
        <v>403</v>
      </c>
      <c r="E105" s="214"/>
      <c r="F105" s="214"/>
      <c r="G105" s="214"/>
      <c r="H105" s="214"/>
      <c r="I105" s="214"/>
      <c r="J105" s="215">
        <f>J305</f>
        <v>0</v>
      </c>
      <c r="K105" s="135"/>
      <c r="L105" s="216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212"/>
      <c r="C106" s="135"/>
      <c r="D106" s="213" t="s">
        <v>404</v>
      </c>
      <c r="E106" s="214"/>
      <c r="F106" s="214"/>
      <c r="G106" s="214"/>
      <c r="H106" s="214"/>
      <c r="I106" s="214"/>
      <c r="J106" s="215">
        <f>J380</f>
        <v>0</v>
      </c>
      <c r="K106" s="135"/>
      <c r="L106" s="216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212"/>
      <c r="C107" s="135"/>
      <c r="D107" s="213" t="s">
        <v>405</v>
      </c>
      <c r="E107" s="214"/>
      <c r="F107" s="214"/>
      <c r="G107" s="214"/>
      <c r="H107" s="214"/>
      <c r="I107" s="214"/>
      <c r="J107" s="215">
        <f>J490</f>
        <v>0</v>
      </c>
      <c r="K107" s="135"/>
      <c r="L107" s="216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4.88" customHeight="1">
      <c r="A108" s="10"/>
      <c r="B108" s="212"/>
      <c r="C108" s="135"/>
      <c r="D108" s="213" t="s">
        <v>406</v>
      </c>
      <c r="E108" s="214"/>
      <c r="F108" s="214"/>
      <c r="G108" s="214"/>
      <c r="H108" s="214"/>
      <c r="I108" s="214"/>
      <c r="J108" s="215">
        <f>J513</f>
        <v>0</v>
      </c>
      <c r="K108" s="135"/>
      <c r="L108" s="216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4.88" customHeight="1">
      <c r="A109" s="10"/>
      <c r="B109" s="212"/>
      <c r="C109" s="135"/>
      <c r="D109" s="213" t="s">
        <v>407</v>
      </c>
      <c r="E109" s="214"/>
      <c r="F109" s="214"/>
      <c r="G109" s="214"/>
      <c r="H109" s="214"/>
      <c r="I109" s="214"/>
      <c r="J109" s="215">
        <f>J565</f>
        <v>0</v>
      </c>
      <c r="K109" s="135"/>
      <c r="L109" s="216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212"/>
      <c r="C110" s="135"/>
      <c r="D110" s="213" t="s">
        <v>408</v>
      </c>
      <c r="E110" s="214"/>
      <c r="F110" s="214"/>
      <c r="G110" s="214"/>
      <c r="H110" s="214"/>
      <c r="I110" s="214"/>
      <c r="J110" s="215">
        <f>J593</f>
        <v>0</v>
      </c>
      <c r="K110" s="135"/>
      <c r="L110" s="216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212"/>
      <c r="C111" s="135"/>
      <c r="D111" s="213" t="s">
        <v>409</v>
      </c>
      <c r="E111" s="214"/>
      <c r="F111" s="214"/>
      <c r="G111" s="214"/>
      <c r="H111" s="214"/>
      <c r="I111" s="214"/>
      <c r="J111" s="215">
        <f>J614</f>
        <v>0</v>
      </c>
      <c r="K111" s="135"/>
      <c r="L111" s="216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9" customFormat="1" ht="24.96" customHeight="1">
      <c r="A112" s="9"/>
      <c r="B112" s="206"/>
      <c r="C112" s="207"/>
      <c r="D112" s="208" t="s">
        <v>410</v>
      </c>
      <c r="E112" s="209"/>
      <c r="F112" s="209"/>
      <c r="G112" s="209"/>
      <c r="H112" s="209"/>
      <c r="I112" s="209"/>
      <c r="J112" s="210">
        <f>J616</f>
        <v>0</v>
      </c>
      <c r="K112" s="207"/>
      <c r="L112" s="211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</row>
    <row r="113" s="10" customFormat="1" ht="19.92" customHeight="1">
      <c r="A113" s="10"/>
      <c r="B113" s="212"/>
      <c r="C113" s="135"/>
      <c r="D113" s="213" t="s">
        <v>411</v>
      </c>
      <c r="E113" s="214"/>
      <c r="F113" s="214"/>
      <c r="G113" s="214"/>
      <c r="H113" s="214"/>
      <c r="I113" s="214"/>
      <c r="J113" s="215">
        <f>J617</f>
        <v>0</v>
      </c>
      <c r="K113" s="135"/>
      <c r="L113" s="216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212"/>
      <c r="C114" s="135"/>
      <c r="D114" s="213" t="s">
        <v>412</v>
      </c>
      <c r="E114" s="214"/>
      <c r="F114" s="214"/>
      <c r="G114" s="214"/>
      <c r="H114" s="214"/>
      <c r="I114" s="214"/>
      <c r="J114" s="215">
        <f>J685</f>
        <v>0</v>
      </c>
      <c r="K114" s="135"/>
      <c r="L114" s="216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212"/>
      <c r="C115" s="135"/>
      <c r="D115" s="213" t="s">
        <v>413</v>
      </c>
      <c r="E115" s="214"/>
      <c r="F115" s="214"/>
      <c r="G115" s="214"/>
      <c r="H115" s="214"/>
      <c r="I115" s="214"/>
      <c r="J115" s="215">
        <f>J714</f>
        <v>0</v>
      </c>
      <c r="K115" s="135"/>
      <c r="L115" s="216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19.92" customHeight="1">
      <c r="A116" s="10"/>
      <c r="B116" s="212"/>
      <c r="C116" s="135"/>
      <c r="D116" s="213" t="s">
        <v>414</v>
      </c>
      <c r="E116" s="214"/>
      <c r="F116" s="214"/>
      <c r="G116" s="214"/>
      <c r="H116" s="214"/>
      <c r="I116" s="214"/>
      <c r="J116" s="215">
        <f>J774</f>
        <v>0</v>
      </c>
      <c r="K116" s="135"/>
      <c r="L116" s="216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10" customFormat="1" ht="19.92" customHeight="1">
      <c r="A117" s="10"/>
      <c r="B117" s="212"/>
      <c r="C117" s="135"/>
      <c r="D117" s="213" t="s">
        <v>415</v>
      </c>
      <c r="E117" s="214"/>
      <c r="F117" s="214"/>
      <c r="G117" s="214"/>
      <c r="H117" s="214"/>
      <c r="I117" s="214"/>
      <c r="J117" s="215">
        <f>J778</f>
        <v>0</v>
      </c>
      <c r="K117" s="135"/>
      <c r="L117" s="216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s="10" customFormat="1" ht="19.92" customHeight="1">
      <c r="A118" s="10"/>
      <c r="B118" s="212"/>
      <c r="C118" s="135"/>
      <c r="D118" s="213" t="s">
        <v>416</v>
      </c>
      <c r="E118" s="214"/>
      <c r="F118" s="214"/>
      <c r="G118" s="214"/>
      <c r="H118" s="214"/>
      <c r="I118" s="214"/>
      <c r="J118" s="215">
        <f>J783</f>
        <v>0</v>
      </c>
      <c r="K118" s="135"/>
      <c r="L118" s="216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</row>
    <row r="119" s="10" customFormat="1" ht="19.92" customHeight="1">
      <c r="A119" s="10"/>
      <c r="B119" s="212"/>
      <c r="C119" s="135"/>
      <c r="D119" s="213" t="s">
        <v>417</v>
      </c>
      <c r="E119" s="214"/>
      <c r="F119" s="214"/>
      <c r="G119" s="214"/>
      <c r="H119" s="214"/>
      <c r="I119" s="214"/>
      <c r="J119" s="215">
        <f>J788</f>
        <v>0</v>
      </c>
      <c r="K119" s="135"/>
      <c r="L119" s="216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</row>
    <row r="120" s="10" customFormat="1" ht="19.92" customHeight="1">
      <c r="A120" s="10"/>
      <c r="B120" s="212"/>
      <c r="C120" s="135"/>
      <c r="D120" s="213" t="s">
        <v>418</v>
      </c>
      <c r="E120" s="214"/>
      <c r="F120" s="214"/>
      <c r="G120" s="214"/>
      <c r="H120" s="214"/>
      <c r="I120" s="214"/>
      <c r="J120" s="215">
        <f>J832</f>
        <v>0</v>
      </c>
      <c r="K120" s="135"/>
      <c r="L120" s="216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</row>
    <row r="121" s="10" customFormat="1" ht="19.92" customHeight="1">
      <c r="A121" s="10"/>
      <c r="B121" s="212"/>
      <c r="C121" s="135"/>
      <c r="D121" s="213" t="s">
        <v>419</v>
      </c>
      <c r="E121" s="214"/>
      <c r="F121" s="214"/>
      <c r="G121" s="214"/>
      <c r="H121" s="214"/>
      <c r="I121" s="214"/>
      <c r="J121" s="215">
        <f>J1031</f>
        <v>0</v>
      </c>
      <c r="K121" s="135"/>
      <c r="L121" s="216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</row>
    <row r="122" s="10" customFormat="1" ht="19.92" customHeight="1">
      <c r="A122" s="10"/>
      <c r="B122" s="212"/>
      <c r="C122" s="135"/>
      <c r="D122" s="213" t="s">
        <v>420</v>
      </c>
      <c r="E122" s="214"/>
      <c r="F122" s="214"/>
      <c r="G122" s="214"/>
      <c r="H122" s="214"/>
      <c r="I122" s="214"/>
      <c r="J122" s="215">
        <f>J1072</f>
        <v>0</v>
      </c>
      <c r="K122" s="135"/>
      <c r="L122" s="216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</row>
    <row r="123" s="9" customFormat="1" ht="24.96" customHeight="1">
      <c r="A123" s="9"/>
      <c r="B123" s="206"/>
      <c r="C123" s="207"/>
      <c r="D123" s="208" t="s">
        <v>421</v>
      </c>
      <c r="E123" s="209"/>
      <c r="F123" s="209"/>
      <c r="G123" s="209"/>
      <c r="H123" s="209"/>
      <c r="I123" s="209"/>
      <c r="J123" s="210">
        <f>J1101</f>
        <v>0</v>
      </c>
      <c r="K123" s="207"/>
      <c r="L123" s="211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</row>
    <row r="124" s="2" customFormat="1" ht="21.84" customHeight="1">
      <c r="A124" s="41"/>
      <c r="B124" s="42"/>
      <c r="C124" s="43"/>
      <c r="D124" s="43"/>
      <c r="E124" s="43"/>
      <c r="F124" s="43"/>
      <c r="G124" s="43"/>
      <c r="H124" s="43"/>
      <c r="I124" s="43"/>
      <c r="J124" s="43"/>
      <c r="K124" s="43"/>
      <c r="L124" s="66"/>
      <c r="S124" s="41"/>
      <c r="T124" s="41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</row>
    <row r="125" s="2" customFormat="1" ht="6.96" customHeight="1">
      <c r="A125" s="41"/>
      <c r="B125" s="42"/>
      <c r="C125" s="43"/>
      <c r="D125" s="43"/>
      <c r="E125" s="43"/>
      <c r="F125" s="43"/>
      <c r="G125" s="43"/>
      <c r="H125" s="43"/>
      <c r="I125" s="43"/>
      <c r="J125" s="43"/>
      <c r="K125" s="43"/>
      <c r="L125" s="66"/>
      <c r="S125" s="41"/>
      <c r="T125" s="41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</row>
    <row r="126" s="2" customFormat="1" ht="29.28" customHeight="1">
      <c r="A126" s="41"/>
      <c r="B126" s="42"/>
      <c r="C126" s="205" t="s">
        <v>189</v>
      </c>
      <c r="D126" s="43"/>
      <c r="E126" s="43"/>
      <c r="F126" s="43"/>
      <c r="G126" s="43"/>
      <c r="H126" s="43"/>
      <c r="I126" s="43"/>
      <c r="J126" s="217">
        <f>ROUND(J127 + J128 + J129 + J130 + J131 + J132,2)</f>
        <v>0</v>
      </c>
      <c r="K126" s="43"/>
      <c r="L126" s="66"/>
      <c r="N126" s="218" t="s">
        <v>45</v>
      </c>
      <c r="S126" s="41"/>
      <c r="T126" s="41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</row>
    <row r="127" s="2" customFormat="1" ht="18" customHeight="1">
      <c r="A127" s="41"/>
      <c r="B127" s="42"/>
      <c r="C127" s="43"/>
      <c r="D127" s="156" t="s">
        <v>190</v>
      </c>
      <c r="E127" s="151"/>
      <c r="F127" s="151"/>
      <c r="G127" s="43"/>
      <c r="H127" s="43"/>
      <c r="I127" s="43"/>
      <c r="J127" s="152">
        <v>0</v>
      </c>
      <c r="K127" s="43"/>
      <c r="L127" s="219"/>
      <c r="M127" s="220"/>
      <c r="N127" s="221" t="s">
        <v>46</v>
      </c>
      <c r="O127" s="220"/>
      <c r="P127" s="220"/>
      <c r="Q127" s="220"/>
      <c r="R127" s="220"/>
      <c r="S127" s="222"/>
      <c r="T127" s="222"/>
      <c r="U127" s="222"/>
      <c r="V127" s="222"/>
      <c r="W127" s="222"/>
      <c r="X127" s="222"/>
      <c r="Y127" s="222"/>
      <c r="Z127" s="222"/>
      <c r="AA127" s="222"/>
      <c r="AB127" s="222"/>
      <c r="AC127" s="222"/>
      <c r="AD127" s="222"/>
      <c r="AE127" s="222"/>
      <c r="AF127" s="220"/>
      <c r="AG127" s="220"/>
      <c r="AH127" s="220"/>
      <c r="AI127" s="220"/>
      <c r="AJ127" s="220"/>
      <c r="AK127" s="220"/>
      <c r="AL127" s="220"/>
      <c r="AM127" s="220"/>
      <c r="AN127" s="220"/>
      <c r="AO127" s="220"/>
      <c r="AP127" s="220"/>
      <c r="AQ127" s="220"/>
      <c r="AR127" s="220"/>
      <c r="AS127" s="220"/>
      <c r="AT127" s="220"/>
      <c r="AU127" s="220"/>
      <c r="AV127" s="220"/>
      <c r="AW127" s="220"/>
      <c r="AX127" s="220"/>
      <c r="AY127" s="223" t="s">
        <v>104</v>
      </c>
      <c r="AZ127" s="220"/>
      <c r="BA127" s="220"/>
      <c r="BB127" s="220"/>
      <c r="BC127" s="220"/>
      <c r="BD127" s="220"/>
      <c r="BE127" s="224">
        <f>IF(N127="základní",J127,0)</f>
        <v>0</v>
      </c>
      <c r="BF127" s="224">
        <f>IF(N127="snížená",J127,0)</f>
        <v>0</v>
      </c>
      <c r="BG127" s="224">
        <f>IF(N127="zákl. přenesená",J127,0)</f>
        <v>0</v>
      </c>
      <c r="BH127" s="224">
        <f>IF(N127="sníž. přenesená",J127,0)</f>
        <v>0</v>
      </c>
      <c r="BI127" s="224">
        <f>IF(N127="nulová",J127,0)</f>
        <v>0</v>
      </c>
      <c r="BJ127" s="223" t="s">
        <v>87</v>
      </c>
      <c r="BK127" s="220"/>
      <c r="BL127" s="220"/>
      <c r="BM127" s="220"/>
    </row>
    <row r="128" s="2" customFormat="1" ht="18" customHeight="1">
      <c r="A128" s="41"/>
      <c r="B128" s="42"/>
      <c r="C128" s="43"/>
      <c r="D128" s="156" t="s">
        <v>191</v>
      </c>
      <c r="E128" s="151"/>
      <c r="F128" s="151"/>
      <c r="G128" s="43"/>
      <c r="H128" s="43"/>
      <c r="I128" s="43"/>
      <c r="J128" s="152">
        <v>0</v>
      </c>
      <c r="K128" s="43"/>
      <c r="L128" s="219"/>
      <c r="M128" s="220"/>
      <c r="N128" s="221" t="s">
        <v>46</v>
      </c>
      <c r="O128" s="220"/>
      <c r="P128" s="220"/>
      <c r="Q128" s="220"/>
      <c r="R128" s="220"/>
      <c r="S128" s="222"/>
      <c r="T128" s="222"/>
      <c r="U128" s="222"/>
      <c r="V128" s="222"/>
      <c r="W128" s="222"/>
      <c r="X128" s="222"/>
      <c r="Y128" s="222"/>
      <c r="Z128" s="222"/>
      <c r="AA128" s="222"/>
      <c r="AB128" s="222"/>
      <c r="AC128" s="222"/>
      <c r="AD128" s="222"/>
      <c r="AE128" s="222"/>
      <c r="AF128" s="220"/>
      <c r="AG128" s="220"/>
      <c r="AH128" s="220"/>
      <c r="AI128" s="220"/>
      <c r="AJ128" s="220"/>
      <c r="AK128" s="220"/>
      <c r="AL128" s="220"/>
      <c r="AM128" s="220"/>
      <c r="AN128" s="220"/>
      <c r="AO128" s="220"/>
      <c r="AP128" s="220"/>
      <c r="AQ128" s="220"/>
      <c r="AR128" s="220"/>
      <c r="AS128" s="220"/>
      <c r="AT128" s="220"/>
      <c r="AU128" s="220"/>
      <c r="AV128" s="220"/>
      <c r="AW128" s="220"/>
      <c r="AX128" s="220"/>
      <c r="AY128" s="223" t="s">
        <v>104</v>
      </c>
      <c r="AZ128" s="220"/>
      <c r="BA128" s="220"/>
      <c r="BB128" s="220"/>
      <c r="BC128" s="220"/>
      <c r="BD128" s="220"/>
      <c r="BE128" s="224">
        <f>IF(N128="základní",J128,0)</f>
        <v>0</v>
      </c>
      <c r="BF128" s="224">
        <f>IF(N128="snížená",J128,0)</f>
        <v>0</v>
      </c>
      <c r="BG128" s="224">
        <f>IF(N128="zákl. přenesená",J128,0)</f>
        <v>0</v>
      </c>
      <c r="BH128" s="224">
        <f>IF(N128="sníž. přenesená",J128,0)</f>
        <v>0</v>
      </c>
      <c r="BI128" s="224">
        <f>IF(N128="nulová",J128,0)</f>
        <v>0</v>
      </c>
      <c r="BJ128" s="223" t="s">
        <v>87</v>
      </c>
      <c r="BK128" s="220"/>
      <c r="BL128" s="220"/>
      <c r="BM128" s="220"/>
    </row>
    <row r="129" s="2" customFormat="1" ht="18" customHeight="1">
      <c r="A129" s="41"/>
      <c r="B129" s="42"/>
      <c r="C129" s="43"/>
      <c r="D129" s="156" t="s">
        <v>192</v>
      </c>
      <c r="E129" s="151"/>
      <c r="F129" s="151"/>
      <c r="G129" s="43"/>
      <c r="H129" s="43"/>
      <c r="I129" s="43"/>
      <c r="J129" s="152">
        <v>0</v>
      </c>
      <c r="K129" s="43"/>
      <c r="L129" s="219"/>
      <c r="M129" s="220"/>
      <c r="N129" s="221" t="s">
        <v>46</v>
      </c>
      <c r="O129" s="220"/>
      <c r="P129" s="220"/>
      <c r="Q129" s="220"/>
      <c r="R129" s="220"/>
      <c r="S129" s="222"/>
      <c r="T129" s="222"/>
      <c r="U129" s="222"/>
      <c r="V129" s="222"/>
      <c r="W129" s="222"/>
      <c r="X129" s="222"/>
      <c r="Y129" s="222"/>
      <c r="Z129" s="222"/>
      <c r="AA129" s="222"/>
      <c r="AB129" s="222"/>
      <c r="AC129" s="222"/>
      <c r="AD129" s="222"/>
      <c r="AE129" s="222"/>
      <c r="AF129" s="220"/>
      <c r="AG129" s="220"/>
      <c r="AH129" s="220"/>
      <c r="AI129" s="220"/>
      <c r="AJ129" s="220"/>
      <c r="AK129" s="220"/>
      <c r="AL129" s="220"/>
      <c r="AM129" s="220"/>
      <c r="AN129" s="220"/>
      <c r="AO129" s="220"/>
      <c r="AP129" s="220"/>
      <c r="AQ129" s="220"/>
      <c r="AR129" s="220"/>
      <c r="AS129" s="220"/>
      <c r="AT129" s="220"/>
      <c r="AU129" s="220"/>
      <c r="AV129" s="220"/>
      <c r="AW129" s="220"/>
      <c r="AX129" s="220"/>
      <c r="AY129" s="223" t="s">
        <v>104</v>
      </c>
      <c r="AZ129" s="220"/>
      <c r="BA129" s="220"/>
      <c r="BB129" s="220"/>
      <c r="BC129" s="220"/>
      <c r="BD129" s="220"/>
      <c r="BE129" s="224">
        <f>IF(N129="základní",J129,0)</f>
        <v>0</v>
      </c>
      <c r="BF129" s="224">
        <f>IF(N129="snížená",J129,0)</f>
        <v>0</v>
      </c>
      <c r="BG129" s="224">
        <f>IF(N129="zákl. přenesená",J129,0)</f>
        <v>0</v>
      </c>
      <c r="BH129" s="224">
        <f>IF(N129="sníž. přenesená",J129,0)</f>
        <v>0</v>
      </c>
      <c r="BI129" s="224">
        <f>IF(N129="nulová",J129,0)</f>
        <v>0</v>
      </c>
      <c r="BJ129" s="223" t="s">
        <v>87</v>
      </c>
      <c r="BK129" s="220"/>
      <c r="BL129" s="220"/>
      <c r="BM129" s="220"/>
    </row>
    <row r="130" s="2" customFormat="1" ht="18" customHeight="1">
      <c r="A130" s="41"/>
      <c r="B130" s="42"/>
      <c r="C130" s="43"/>
      <c r="D130" s="156" t="s">
        <v>193</v>
      </c>
      <c r="E130" s="151"/>
      <c r="F130" s="151"/>
      <c r="G130" s="43"/>
      <c r="H130" s="43"/>
      <c r="I130" s="43"/>
      <c r="J130" s="152">
        <v>0</v>
      </c>
      <c r="K130" s="43"/>
      <c r="L130" s="219"/>
      <c r="M130" s="220"/>
      <c r="N130" s="221" t="s">
        <v>46</v>
      </c>
      <c r="O130" s="220"/>
      <c r="P130" s="220"/>
      <c r="Q130" s="220"/>
      <c r="R130" s="220"/>
      <c r="S130" s="222"/>
      <c r="T130" s="222"/>
      <c r="U130" s="222"/>
      <c r="V130" s="222"/>
      <c r="W130" s="222"/>
      <c r="X130" s="222"/>
      <c r="Y130" s="222"/>
      <c r="Z130" s="222"/>
      <c r="AA130" s="222"/>
      <c r="AB130" s="222"/>
      <c r="AC130" s="222"/>
      <c r="AD130" s="222"/>
      <c r="AE130" s="222"/>
      <c r="AF130" s="220"/>
      <c r="AG130" s="220"/>
      <c r="AH130" s="220"/>
      <c r="AI130" s="220"/>
      <c r="AJ130" s="220"/>
      <c r="AK130" s="220"/>
      <c r="AL130" s="220"/>
      <c r="AM130" s="220"/>
      <c r="AN130" s="220"/>
      <c r="AO130" s="220"/>
      <c r="AP130" s="220"/>
      <c r="AQ130" s="220"/>
      <c r="AR130" s="220"/>
      <c r="AS130" s="220"/>
      <c r="AT130" s="220"/>
      <c r="AU130" s="220"/>
      <c r="AV130" s="220"/>
      <c r="AW130" s="220"/>
      <c r="AX130" s="220"/>
      <c r="AY130" s="223" t="s">
        <v>104</v>
      </c>
      <c r="AZ130" s="220"/>
      <c r="BA130" s="220"/>
      <c r="BB130" s="220"/>
      <c r="BC130" s="220"/>
      <c r="BD130" s="220"/>
      <c r="BE130" s="224">
        <f>IF(N130="základní",J130,0)</f>
        <v>0</v>
      </c>
      <c r="BF130" s="224">
        <f>IF(N130="snížená",J130,0)</f>
        <v>0</v>
      </c>
      <c r="BG130" s="224">
        <f>IF(N130="zákl. přenesená",J130,0)</f>
        <v>0</v>
      </c>
      <c r="BH130" s="224">
        <f>IF(N130="sníž. přenesená",J130,0)</f>
        <v>0</v>
      </c>
      <c r="BI130" s="224">
        <f>IF(N130="nulová",J130,0)</f>
        <v>0</v>
      </c>
      <c r="BJ130" s="223" t="s">
        <v>87</v>
      </c>
      <c r="BK130" s="220"/>
      <c r="BL130" s="220"/>
      <c r="BM130" s="220"/>
    </row>
    <row r="131" s="2" customFormat="1" ht="18" customHeight="1">
      <c r="A131" s="41"/>
      <c r="B131" s="42"/>
      <c r="C131" s="43"/>
      <c r="D131" s="156" t="s">
        <v>194</v>
      </c>
      <c r="E131" s="151"/>
      <c r="F131" s="151"/>
      <c r="G131" s="43"/>
      <c r="H131" s="43"/>
      <c r="I131" s="43"/>
      <c r="J131" s="152">
        <v>0</v>
      </c>
      <c r="K131" s="43"/>
      <c r="L131" s="219"/>
      <c r="M131" s="220"/>
      <c r="N131" s="221" t="s">
        <v>46</v>
      </c>
      <c r="O131" s="220"/>
      <c r="P131" s="220"/>
      <c r="Q131" s="220"/>
      <c r="R131" s="220"/>
      <c r="S131" s="222"/>
      <c r="T131" s="222"/>
      <c r="U131" s="222"/>
      <c r="V131" s="222"/>
      <c r="W131" s="222"/>
      <c r="X131" s="222"/>
      <c r="Y131" s="222"/>
      <c r="Z131" s="222"/>
      <c r="AA131" s="222"/>
      <c r="AB131" s="222"/>
      <c r="AC131" s="222"/>
      <c r="AD131" s="222"/>
      <c r="AE131" s="222"/>
      <c r="AF131" s="220"/>
      <c r="AG131" s="220"/>
      <c r="AH131" s="220"/>
      <c r="AI131" s="220"/>
      <c r="AJ131" s="220"/>
      <c r="AK131" s="220"/>
      <c r="AL131" s="220"/>
      <c r="AM131" s="220"/>
      <c r="AN131" s="220"/>
      <c r="AO131" s="220"/>
      <c r="AP131" s="220"/>
      <c r="AQ131" s="220"/>
      <c r="AR131" s="220"/>
      <c r="AS131" s="220"/>
      <c r="AT131" s="220"/>
      <c r="AU131" s="220"/>
      <c r="AV131" s="220"/>
      <c r="AW131" s="220"/>
      <c r="AX131" s="220"/>
      <c r="AY131" s="223" t="s">
        <v>104</v>
      </c>
      <c r="AZ131" s="220"/>
      <c r="BA131" s="220"/>
      <c r="BB131" s="220"/>
      <c r="BC131" s="220"/>
      <c r="BD131" s="220"/>
      <c r="BE131" s="224">
        <f>IF(N131="základní",J131,0)</f>
        <v>0</v>
      </c>
      <c r="BF131" s="224">
        <f>IF(N131="snížená",J131,0)</f>
        <v>0</v>
      </c>
      <c r="BG131" s="224">
        <f>IF(N131="zákl. přenesená",J131,0)</f>
        <v>0</v>
      </c>
      <c r="BH131" s="224">
        <f>IF(N131="sníž. přenesená",J131,0)</f>
        <v>0</v>
      </c>
      <c r="BI131" s="224">
        <f>IF(N131="nulová",J131,0)</f>
        <v>0</v>
      </c>
      <c r="BJ131" s="223" t="s">
        <v>87</v>
      </c>
      <c r="BK131" s="220"/>
      <c r="BL131" s="220"/>
      <c r="BM131" s="220"/>
    </row>
    <row r="132" s="2" customFormat="1" ht="18" customHeight="1">
      <c r="A132" s="41"/>
      <c r="B132" s="42"/>
      <c r="C132" s="43"/>
      <c r="D132" s="151" t="s">
        <v>195</v>
      </c>
      <c r="E132" s="43"/>
      <c r="F132" s="43"/>
      <c r="G132" s="43"/>
      <c r="H132" s="43"/>
      <c r="I132" s="43"/>
      <c r="J132" s="152">
        <f>ROUND(J34*T132,2)</f>
        <v>0</v>
      </c>
      <c r="K132" s="43"/>
      <c r="L132" s="219"/>
      <c r="M132" s="220"/>
      <c r="N132" s="221" t="s">
        <v>46</v>
      </c>
      <c r="O132" s="220"/>
      <c r="P132" s="220"/>
      <c r="Q132" s="220"/>
      <c r="R132" s="220"/>
      <c r="S132" s="222"/>
      <c r="T132" s="222"/>
      <c r="U132" s="222"/>
      <c r="V132" s="222"/>
      <c r="W132" s="222"/>
      <c r="X132" s="222"/>
      <c r="Y132" s="222"/>
      <c r="Z132" s="222"/>
      <c r="AA132" s="222"/>
      <c r="AB132" s="222"/>
      <c r="AC132" s="222"/>
      <c r="AD132" s="222"/>
      <c r="AE132" s="222"/>
      <c r="AF132" s="220"/>
      <c r="AG132" s="220"/>
      <c r="AH132" s="220"/>
      <c r="AI132" s="220"/>
      <c r="AJ132" s="220"/>
      <c r="AK132" s="220"/>
      <c r="AL132" s="220"/>
      <c r="AM132" s="220"/>
      <c r="AN132" s="220"/>
      <c r="AO132" s="220"/>
      <c r="AP132" s="220"/>
      <c r="AQ132" s="220"/>
      <c r="AR132" s="220"/>
      <c r="AS132" s="220"/>
      <c r="AT132" s="220"/>
      <c r="AU132" s="220"/>
      <c r="AV132" s="220"/>
      <c r="AW132" s="220"/>
      <c r="AX132" s="220"/>
      <c r="AY132" s="223" t="s">
        <v>196</v>
      </c>
      <c r="AZ132" s="220"/>
      <c r="BA132" s="220"/>
      <c r="BB132" s="220"/>
      <c r="BC132" s="220"/>
      <c r="BD132" s="220"/>
      <c r="BE132" s="224">
        <f>IF(N132="základní",J132,0)</f>
        <v>0</v>
      </c>
      <c r="BF132" s="224">
        <f>IF(N132="snížená",J132,0)</f>
        <v>0</v>
      </c>
      <c r="BG132" s="224">
        <f>IF(N132="zákl. přenesená",J132,0)</f>
        <v>0</v>
      </c>
      <c r="BH132" s="224">
        <f>IF(N132="sníž. přenesená",J132,0)</f>
        <v>0</v>
      </c>
      <c r="BI132" s="224">
        <f>IF(N132="nulová",J132,0)</f>
        <v>0</v>
      </c>
      <c r="BJ132" s="223" t="s">
        <v>87</v>
      </c>
      <c r="BK132" s="220"/>
      <c r="BL132" s="220"/>
      <c r="BM132" s="220"/>
    </row>
    <row r="133" s="2" customFormat="1">
      <c r="A133" s="41"/>
      <c r="B133" s="42"/>
      <c r="C133" s="43"/>
      <c r="D133" s="43"/>
      <c r="E133" s="43"/>
      <c r="F133" s="43"/>
      <c r="G133" s="43"/>
      <c r="H133" s="43"/>
      <c r="I133" s="43"/>
      <c r="J133" s="43"/>
      <c r="K133" s="43"/>
      <c r="L133" s="66"/>
      <c r="S133" s="41"/>
      <c r="T133" s="41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</row>
    <row r="134" s="2" customFormat="1" ht="29.28" customHeight="1">
      <c r="A134" s="41"/>
      <c r="B134" s="42"/>
      <c r="C134" s="159" t="s">
        <v>169</v>
      </c>
      <c r="D134" s="160"/>
      <c r="E134" s="160"/>
      <c r="F134" s="160"/>
      <c r="G134" s="160"/>
      <c r="H134" s="160"/>
      <c r="I134" s="160"/>
      <c r="J134" s="161">
        <f>ROUND(J100+J126,2)</f>
        <v>0</v>
      </c>
      <c r="K134" s="160"/>
      <c r="L134" s="66"/>
      <c r="S134" s="41"/>
      <c r="T134" s="41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</row>
    <row r="135" s="2" customFormat="1" ht="6.96" customHeight="1">
      <c r="A135" s="41"/>
      <c r="B135" s="69"/>
      <c r="C135" s="70"/>
      <c r="D135" s="70"/>
      <c r="E135" s="70"/>
      <c r="F135" s="70"/>
      <c r="G135" s="70"/>
      <c r="H135" s="70"/>
      <c r="I135" s="70"/>
      <c r="J135" s="70"/>
      <c r="K135" s="70"/>
      <c r="L135" s="66"/>
      <c r="S135" s="41"/>
      <c r="T135" s="41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</row>
    <row r="139" s="2" customFormat="1" ht="6.96" customHeight="1">
      <c r="A139" s="41"/>
      <c r="B139" s="71"/>
      <c r="C139" s="72"/>
      <c r="D139" s="72"/>
      <c r="E139" s="72"/>
      <c r="F139" s="72"/>
      <c r="G139" s="72"/>
      <c r="H139" s="72"/>
      <c r="I139" s="72"/>
      <c r="J139" s="72"/>
      <c r="K139" s="72"/>
      <c r="L139" s="66"/>
      <c r="S139" s="41"/>
      <c r="T139" s="41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</row>
    <row r="140" s="2" customFormat="1" ht="24.96" customHeight="1">
      <c r="A140" s="41"/>
      <c r="B140" s="42"/>
      <c r="C140" s="24" t="s">
        <v>197</v>
      </c>
      <c r="D140" s="43"/>
      <c r="E140" s="43"/>
      <c r="F140" s="43"/>
      <c r="G140" s="43"/>
      <c r="H140" s="43"/>
      <c r="I140" s="43"/>
      <c r="J140" s="43"/>
      <c r="K140" s="43"/>
      <c r="L140" s="66"/>
      <c r="S140" s="41"/>
      <c r="T140" s="41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</row>
    <row r="141" s="2" customFormat="1" ht="6.96" customHeight="1">
      <c r="A141" s="41"/>
      <c r="B141" s="42"/>
      <c r="C141" s="43"/>
      <c r="D141" s="43"/>
      <c r="E141" s="43"/>
      <c r="F141" s="43"/>
      <c r="G141" s="43"/>
      <c r="H141" s="43"/>
      <c r="I141" s="43"/>
      <c r="J141" s="43"/>
      <c r="K141" s="43"/>
      <c r="L141" s="66"/>
      <c r="S141" s="41"/>
      <c r="T141" s="41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</row>
    <row r="142" s="2" customFormat="1" ht="12" customHeight="1">
      <c r="A142" s="41"/>
      <c r="B142" s="42"/>
      <c r="C142" s="33" t="s">
        <v>16</v>
      </c>
      <c r="D142" s="43"/>
      <c r="E142" s="43"/>
      <c r="F142" s="43"/>
      <c r="G142" s="43"/>
      <c r="H142" s="43"/>
      <c r="I142" s="43"/>
      <c r="J142" s="43"/>
      <c r="K142" s="43"/>
      <c r="L142" s="66"/>
      <c r="S142" s="41"/>
      <c r="T142" s="41"/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</row>
    <row r="143" s="2" customFormat="1" ht="16.5" customHeight="1">
      <c r="A143" s="41"/>
      <c r="B143" s="42"/>
      <c r="C143" s="43"/>
      <c r="D143" s="43"/>
      <c r="E143" s="201" t="str">
        <f>E7</f>
        <v>Komunitní centrum Jahodnice - rozdělení do etap .I.etapa</v>
      </c>
      <c r="F143" s="33"/>
      <c r="G143" s="33"/>
      <c r="H143" s="33"/>
      <c r="I143" s="43"/>
      <c r="J143" s="43"/>
      <c r="K143" s="43"/>
      <c r="L143" s="66"/>
      <c r="S143" s="41"/>
      <c r="T143" s="41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</row>
    <row r="144" s="1" customFormat="1" ht="12" customHeight="1">
      <c r="B144" s="22"/>
      <c r="C144" s="33" t="s">
        <v>171</v>
      </c>
      <c r="D144" s="23"/>
      <c r="E144" s="23"/>
      <c r="F144" s="23"/>
      <c r="G144" s="23"/>
      <c r="H144" s="23"/>
      <c r="I144" s="23"/>
      <c r="J144" s="23"/>
      <c r="K144" s="23"/>
      <c r="L144" s="21"/>
    </row>
    <row r="145" s="1" customFormat="1" ht="23.25" customHeight="1">
      <c r="B145" s="22"/>
      <c r="C145" s="23"/>
      <c r="D145" s="23"/>
      <c r="E145" s="201" t="s">
        <v>172</v>
      </c>
      <c r="F145" s="23"/>
      <c r="G145" s="23"/>
      <c r="H145" s="23"/>
      <c r="I145" s="23"/>
      <c r="J145" s="23"/>
      <c r="K145" s="23"/>
      <c r="L145" s="21"/>
    </row>
    <row r="146" s="1" customFormat="1" ht="12" customHeight="1">
      <c r="B146" s="22"/>
      <c r="C146" s="33" t="s">
        <v>173</v>
      </c>
      <c r="D146" s="23"/>
      <c r="E146" s="23"/>
      <c r="F146" s="23"/>
      <c r="G146" s="23"/>
      <c r="H146" s="23"/>
      <c r="I146" s="23"/>
      <c r="J146" s="23"/>
      <c r="K146" s="23"/>
      <c r="L146" s="21"/>
    </row>
    <row r="147" s="2" customFormat="1" ht="16.5" customHeight="1">
      <c r="A147" s="41"/>
      <c r="B147" s="42"/>
      <c r="C147" s="43"/>
      <c r="D147" s="43"/>
      <c r="E147" s="202" t="s">
        <v>174</v>
      </c>
      <c r="F147" s="43"/>
      <c r="G147" s="43"/>
      <c r="H147" s="43"/>
      <c r="I147" s="43"/>
      <c r="J147" s="43"/>
      <c r="K147" s="43"/>
      <c r="L147" s="66"/>
      <c r="S147" s="41"/>
      <c r="T147" s="41"/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</row>
    <row r="148" s="2" customFormat="1" ht="12" customHeight="1">
      <c r="A148" s="41"/>
      <c r="B148" s="42"/>
      <c r="C148" s="33" t="s">
        <v>175</v>
      </c>
      <c r="D148" s="43"/>
      <c r="E148" s="43"/>
      <c r="F148" s="43"/>
      <c r="G148" s="43"/>
      <c r="H148" s="43"/>
      <c r="I148" s="43"/>
      <c r="J148" s="43"/>
      <c r="K148" s="43"/>
      <c r="L148" s="66"/>
      <c r="S148" s="41"/>
      <c r="T148" s="41"/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</row>
    <row r="149" s="2" customFormat="1" ht="16.5" customHeight="1">
      <c r="A149" s="41"/>
      <c r="B149" s="42"/>
      <c r="C149" s="43"/>
      <c r="D149" s="43"/>
      <c r="E149" s="79" t="str">
        <f>E13</f>
        <v>222/2021/KCst - Stavební práce</v>
      </c>
      <c r="F149" s="43"/>
      <c r="G149" s="43"/>
      <c r="H149" s="43"/>
      <c r="I149" s="43"/>
      <c r="J149" s="43"/>
      <c r="K149" s="43"/>
      <c r="L149" s="66"/>
      <c r="S149" s="41"/>
      <c r="T149" s="41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</row>
    <row r="150" s="2" customFormat="1" ht="6.96" customHeight="1">
      <c r="A150" s="41"/>
      <c r="B150" s="42"/>
      <c r="C150" s="43"/>
      <c r="D150" s="43"/>
      <c r="E150" s="43"/>
      <c r="F150" s="43"/>
      <c r="G150" s="43"/>
      <c r="H150" s="43"/>
      <c r="I150" s="43"/>
      <c r="J150" s="43"/>
      <c r="K150" s="43"/>
      <c r="L150" s="66"/>
      <c r="S150" s="41"/>
      <c r="T150" s="41"/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</row>
    <row r="151" s="2" customFormat="1" ht="12" customHeight="1">
      <c r="A151" s="41"/>
      <c r="B151" s="42"/>
      <c r="C151" s="33" t="s">
        <v>20</v>
      </c>
      <c r="D151" s="43"/>
      <c r="E151" s="43"/>
      <c r="F151" s="28" t="str">
        <f>F16</f>
        <v>Baštýřská 67/2,19800 Praha 14</v>
      </c>
      <c r="G151" s="43"/>
      <c r="H151" s="43"/>
      <c r="I151" s="33" t="s">
        <v>22</v>
      </c>
      <c r="J151" s="82" t="str">
        <f>IF(J16="","",J16)</f>
        <v>14. 7. 2021</v>
      </c>
      <c r="K151" s="43"/>
      <c r="L151" s="66"/>
      <c r="S151" s="41"/>
      <c r="T151" s="41"/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</row>
    <row r="152" s="2" customFormat="1" ht="6.96" customHeight="1">
      <c r="A152" s="41"/>
      <c r="B152" s="42"/>
      <c r="C152" s="43"/>
      <c r="D152" s="43"/>
      <c r="E152" s="43"/>
      <c r="F152" s="43"/>
      <c r="G152" s="43"/>
      <c r="H152" s="43"/>
      <c r="I152" s="43"/>
      <c r="J152" s="43"/>
      <c r="K152" s="43"/>
      <c r="L152" s="66"/>
      <c r="S152" s="41"/>
      <c r="T152" s="41"/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</row>
    <row r="153" s="2" customFormat="1" ht="25.65" customHeight="1">
      <c r="A153" s="41"/>
      <c r="B153" s="42"/>
      <c r="C153" s="33" t="s">
        <v>24</v>
      </c>
      <c r="D153" s="43"/>
      <c r="E153" s="43"/>
      <c r="F153" s="28" t="str">
        <f>E19</f>
        <v>Městská část Praha 14,Br.Venclíků 1073,Praha 14</v>
      </c>
      <c r="G153" s="43"/>
      <c r="H153" s="43"/>
      <c r="I153" s="33" t="s">
        <v>31</v>
      </c>
      <c r="J153" s="37" t="str">
        <f>E25</f>
        <v>a3atelier s.r.o.,Praha 1</v>
      </c>
      <c r="K153" s="43"/>
      <c r="L153" s="66"/>
      <c r="S153" s="41"/>
      <c r="T153" s="41"/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</row>
    <row r="154" s="2" customFormat="1" ht="15.15" customHeight="1">
      <c r="A154" s="41"/>
      <c r="B154" s="42"/>
      <c r="C154" s="33" t="s">
        <v>29</v>
      </c>
      <c r="D154" s="43"/>
      <c r="E154" s="43"/>
      <c r="F154" s="28" t="str">
        <f>IF(E22="","",E22)</f>
        <v>Vyplň údaj</v>
      </c>
      <c r="G154" s="43"/>
      <c r="H154" s="43"/>
      <c r="I154" s="33" t="s">
        <v>35</v>
      </c>
      <c r="J154" s="37" t="str">
        <f>E28</f>
        <v>Ing.Myšík Petr</v>
      </c>
      <c r="K154" s="43"/>
      <c r="L154" s="66"/>
      <c r="S154" s="41"/>
      <c r="T154" s="41"/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</row>
    <row r="155" s="2" customFormat="1" ht="10.32" customHeight="1">
      <c r="A155" s="41"/>
      <c r="B155" s="42"/>
      <c r="C155" s="43"/>
      <c r="D155" s="43"/>
      <c r="E155" s="43"/>
      <c r="F155" s="43"/>
      <c r="G155" s="43"/>
      <c r="H155" s="43"/>
      <c r="I155" s="43"/>
      <c r="J155" s="43"/>
      <c r="K155" s="43"/>
      <c r="L155" s="66"/>
      <c r="S155" s="41"/>
      <c r="T155" s="41"/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</row>
    <row r="156" s="11" customFormat="1" ht="29.28" customHeight="1">
      <c r="A156" s="225"/>
      <c r="B156" s="226"/>
      <c r="C156" s="227" t="s">
        <v>198</v>
      </c>
      <c r="D156" s="228" t="s">
        <v>66</v>
      </c>
      <c r="E156" s="228" t="s">
        <v>62</v>
      </c>
      <c r="F156" s="228" t="s">
        <v>63</v>
      </c>
      <c r="G156" s="228" t="s">
        <v>199</v>
      </c>
      <c r="H156" s="228" t="s">
        <v>200</v>
      </c>
      <c r="I156" s="228" t="s">
        <v>201</v>
      </c>
      <c r="J156" s="229" t="s">
        <v>181</v>
      </c>
      <c r="K156" s="230" t="s">
        <v>202</v>
      </c>
      <c r="L156" s="231"/>
      <c r="M156" s="103" t="s">
        <v>1</v>
      </c>
      <c r="N156" s="104" t="s">
        <v>45</v>
      </c>
      <c r="O156" s="104" t="s">
        <v>203</v>
      </c>
      <c r="P156" s="104" t="s">
        <v>204</v>
      </c>
      <c r="Q156" s="104" t="s">
        <v>205</v>
      </c>
      <c r="R156" s="104" t="s">
        <v>206</v>
      </c>
      <c r="S156" s="104" t="s">
        <v>207</v>
      </c>
      <c r="T156" s="105" t="s">
        <v>208</v>
      </c>
      <c r="U156" s="225"/>
      <c r="V156" s="225"/>
      <c r="W156" s="225"/>
      <c r="X156" s="225"/>
      <c r="Y156" s="225"/>
      <c r="Z156" s="225"/>
      <c r="AA156" s="225"/>
      <c r="AB156" s="225"/>
      <c r="AC156" s="225"/>
      <c r="AD156" s="225"/>
      <c r="AE156" s="225"/>
    </row>
    <row r="157" s="2" customFormat="1" ht="22.8" customHeight="1">
      <c r="A157" s="41"/>
      <c r="B157" s="42"/>
      <c r="C157" s="110" t="s">
        <v>209</v>
      </c>
      <c r="D157" s="43"/>
      <c r="E157" s="43"/>
      <c r="F157" s="43"/>
      <c r="G157" s="43"/>
      <c r="H157" s="43"/>
      <c r="I157" s="43"/>
      <c r="J157" s="232">
        <f>BK157</f>
        <v>0</v>
      </c>
      <c r="K157" s="43"/>
      <c r="L157" s="44"/>
      <c r="M157" s="106"/>
      <c r="N157" s="233"/>
      <c r="O157" s="107"/>
      <c r="P157" s="234">
        <f>P158+P616+P1101</f>
        <v>0</v>
      </c>
      <c r="Q157" s="107"/>
      <c r="R157" s="234">
        <f>R158+R616+R1101</f>
        <v>2810.3116688</v>
      </c>
      <c r="S157" s="107"/>
      <c r="T157" s="235">
        <f>T158+T616+T1101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T157" s="18" t="s">
        <v>80</v>
      </c>
      <c r="AU157" s="18" t="s">
        <v>183</v>
      </c>
      <c r="BK157" s="236">
        <f>BK158+BK616+BK1101</f>
        <v>0</v>
      </c>
    </row>
    <row r="158" s="12" customFormat="1" ht="25.92" customHeight="1">
      <c r="A158" s="12"/>
      <c r="B158" s="237"/>
      <c r="C158" s="238"/>
      <c r="D158" s="239" t="s">
        <v>80</v>
      </c>
      <c r="E158" s="240" t="s">
        <v>422</v>
      </c>
      <c r="F158" s="240" t="s">
        <v>423</v>
      </c>
      <c r="G158" s="238"/>
      <c r="H158" s="238"/>
      <c r="I158" s="241"/>
      <c r="J158" s="242">
        <f>BK158</f>
        <v>0</v>
      </c>
      <c r="K158" s="238"/>
      <c r="L158" s="243"/>
      <c r="M158" s="244"/>
      <c r="N158" s="245"/>
      <c r="O158" s="245"/>
      <c r="P158" s="246">
        <f>P159+P186+P275+P305+P380+P490+P593+P614</f>
        <v>0</v>
      </c>
      <c r="Q158" s="245"/>
      <c r="R158" s="246">
        <f>R159+R186+R275+R305+R380+R490+R593+R614</f>
        <v>2691.3208426200003</v>
      </c>
      <c r="S158" s="245"/>
      <c r="T158" s="247">
        <f>T159+T186+T275+T305+T380+T490+T593+T614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48" t="s">
        <v>87</v>
      </c>
      <c r="AT158" s="249" t="s">
        <v>80</v>
      </c>
      <c r="AU158" s="249" t="s">
        <v>81</v>
      </c>
      <c r="AY158" s="248" t="s">
        <v>211</v>
      </c>
      <c r="BK158" s="250">
        <f>BK159+BK186+BK275+BK305+BK380+BK490+BK593+BK614</f>
        <v>0</v>
      </c>
    </row>
    <row r="159" s="12" customFormat="1" ht="22.8" customHeight="1">
      <c r="A159" s="12"/>
      <c r="B159" s="237"/>
      <c r="C159" s="238"/>
      <c r="D159" s="239" t="s">
        <v>80</v>
      </c>
      <c r="E159" s="251" t="s">
        <v>87</v>
      </c>
      <c r="F159" s="251" t="s">
        <v>424</v>
      </c>
      <c r="G159" s="238"/>
      <c r="H159" s="238"/>
      <c r="I159" s="241"/>
      <c r="J159" s="252">
        <f>BK159</f>
        <v>0</v>
      </c>
      <c r="K159" s="238"/>
      <c r="L159" s="243"/>
      <c r="M159" s="244"/>
      <c r="N159" s="245"/>
      <c r="O159" s="245"/>
      <c r="P159" s="246">
        <f>SUM(P160:P185)</f>
        <v>0</v>
      </c>
      <c r="Q159" s="245"/>
      <c r="R159" s="246">
        <f>SUM(R160:R185)</f>
        <v>4.7050079999999994</v>
      </c>
      <c r="S159" s="245"/>
      <c r="T159" s="247">
        <f>SUM(T160:T185)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48" t="s">
        <v>87</v>
      </c>
      <c r="AT159" s="249" t="s">
        <v>80</v>
      </c>
      <c r="AU159" s="249" t="s">
        <v>87</v>
      </c>
      <c r="AY159" s="248" t="s">
        <v>211</v>
      </c>
      <c r="BK159" s="250">
        <f>SUM(BK160:BK185)</f>
        <v>0</v>
      </c>
    </row>
    <row r="160" s="2" customFormat="1" ht="24.15" customHeight="1">
      <c r="A160" s="41"/>
      <c r="B160" s="42"/>
      <c r="C160" s="253" t="s">
        <v>87</v>
      </c>
      <c r="D160" s="253" t="s">
        <v>214</v>
      </c>
      <c r="E160" s="254" t="s">
        <v>425</v>
      </c>
      <c r="F160" s="255" t="s">
        <v>426</v>
      </c>
      <c r="G160" s="256" t="s">
        <v>332</v>
      </c>
      <c r="H160" s="257">
        <v>2466.4169999999999</v>
      </c>
      <c r="I160" s="258"/>
      <c r="J160" s="259">
        <f>ROUND(I160*H160,2)</f>
        <v>0</v>
      </c>
      <c r="K160" s="260"/>
      <c r="L160" s="44"/>
      <c r="M160" s="261" t="s">
        <v>1</v>
      </c>
      <c r="N160" s="262" t="s">
        <v>46</v>
      </c>
      <c r="O160" s="94"/>
      <c r="P160" s="263">
        <f>O160*H160</f>
        <v>0</v>
      </c>
      <c r="Q160" s="263">
        <v>0</v>
      </c>
      <c r="R160" s="263">
        <f>Q160*H160</f>
        <v>0</v>
      </c>
      <c r="S160" s="263">
        <v>0</v>
      </c>
      <c r="T160" s="264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65" t="s">
        <v>100</v>
      </c>
      <c r="AT160" s="265" t="s">
        <v>214</v>
      </c>
      <c r="AU160" s="265" t="s">
        <v>89</v>
      </c>
      <c r="AY160" s="18" t="s">
        <v>211</v>
      </c>
      <c r="BE160" s="155">
        <f>IF(N160="základní",J160,0)</f>
        <v>0</v>
      </c>
      <c r="BF160" s="155">
        <f>IF(N160="snížená",J160,0)</f>
        <v>0</v>
      </c>
      <c r="BG160" s="155">
        <f>IF(N160="zákl. přenesená",J160,0)</f>
        <v>0</v>
      </c>
      <c r="BH160" s="155">
        <f>IF(N160="sníž. přenesená",J160,0)</f>
        <v>0</v>
      </c>
      <c r="BI160" s="155">
        <f>IF(N160="nulová",J160,0)</f>
        <v>0</v>
      </c>
      <c r="BJ160" s="18" t="s">
        <v>87</v>
      </c>
      <c r="BK160" s="155">
        <f>ROUND(I160*H160,2)</f>
        <v>0</v>
      </c>
      <c r="BL160" s="18" t="s">
        <v>100</v>
      </c>
      <c r="BM160" s="265" t="s">
        <v>427</v>
      </c>
    </row>
    <row r="161" s="13" customFormat="1">
      <c r="A161" s="13"/>
      <c r="B161" s="266"/>
      <c r="C161" s="267"/>
      <c r="D161" s="268" t="s">
        <v>236</v>
      </c>
      <c r="E161" s="269" t="s">
        <v>1</v>
      </c>
      <c r="F161" s="270" t="s">
        <v>428</v>
      </c>
      <c r="G161" s="267"/>
      <c r="H161" s="269" t="s">
        <v>1</v>
      </c>
      <c r="I161" s="271"/>
      <c r="J161" s="267"/>
      <c r="K161" s="267"/>
      <c r="L161" s="272"/>
      <c r="M161" s="273"/>
      <c r="N161" s="274"/>
      <c r="O161" s="274"/>
      <c r="P161" s="274"/>
      <c r="Q161" s="274"/>
      <c r="R161" s="274"/>
      <c r="S161" s="274"/>
      <c r="T161" s="275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76" t="s">
        <v>236</v>
      </c>
      <c r="AU161" s="276" t="s">
        <v>89</v>
      </c>
      <c r="AV161" s="13" t="s">
        <v>87</v>
      </c>
      <c r="AW161" s="13" t="s">
        <v>34</v>
      </c>
      <c r="AX161" s="13" t="s">
        <v>81</v>
      </c>
      <c r="AY161" s="276" t="s">
        <v>211</v>
      </c>
    </row>
    <row r="162" s="14" customFormat="1">
      <c r="A162" s="14"/>
      <c r="B162" s="277"/>
      <c r="C162" s="278"/>
      <c r="D162" s="268" t="s">
        <v>236</v>
      </c>
      <c r="E162" s="279" t="s">
        <v>1</v>
      </c>
      <c r="F162" s="280" t="s">
        <v>429</v>
      </c>
      <c r="G162" s="278"/>
      <c r="H162" s="281">
        <v>1561.0340000000001</v>
      </c>
      <c r="I162" s="282"/>
      <c r="J162" s="278"/>
      <c r="K162" s="278"/>
      <c r="L162" s="283"/>
      <c r="M162" s="284"/>
      <c r="N162" s="285"/>
      <c r="O162" s="285"/>
      <c r="P162" s="285"/>
      <c r="Q162" s="285"/>
      <c r="R162" s="285"/>
      <c r="S162" s="285"/>
      <c r="T162" s="286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87" t="s">
        <v>236</v>
      </c>
      <c r="AU162" s="287" t="s">
        <v>89</v>
      </c>
      <c r="AV162" s="14" t="s">
        <v>89</v>
      </c>
      <c r="AW162" s="14" t="s">
        <v>34</v>
      </c>
      <c r="AX162" s="14" t="s">
        <v>81</v>
      </c>
      <c r="AY162" s="287" t="s">
        <v>211</v>
      </c>
    </row>
    <row r="163" s="14" customFormat="1">
      <c r="A163" s="14"/>
      <c r="B163" s="277"/>
      <c r="C163" s="278"/>
      <c r="D163" s="268" t="s">
        <v>236</v>
      </c>
      <c r="E163" s="279" t="s">
        <v>1</v>
      </c>
      <c r="F163" s="280" t="s">
        <v>430</v>
      </c>
      <c r="G163" s="278"/>
      <c r="H163" s="281">
        <v>171.59999999999999</v>
      </c>
      <c r="I163" s="282"/>
      <c r="J163" s="278"/>
      <c r="K163" s="278"/>
      <c r="L163" s="283"/>
      <c r="M163" s="284"/>
      <c r="N163" s="285"/>
      <c r="O163" s="285"/>
      <c r="P163" s="285"/>
      <c r="Q163" s="285"/>
      <c r="R163" s="285"/>
      <c r="S163" s="285"/>
      <c r="T163" s="286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87" t="s">
        <v>236</v>
      </c>
      <c r="AU163" s="287" t="s">
        <v>89</v>
      </c>
      <c r="AV163" s="14" t="s">
        <v>89</v>
      </c>
      <c r="AW163" s="14" t="s">
        <v>34</v>
      </c>
      <c r="AX163" s="14" t="s">
        <v>81</v>
      </c>
      <c r="AY163" s="287" t="s">
        <v>211</v>
      </c>
    </row>
    <row r="164" s="14" customFormat="1">
      <c r="A164" s="14"/>
      <c r="B164" s="277"/>
      <c r="C164" s="278"/>
      <c r="D164" s="268" t="s">
        <v>236</v>
      </c>
      <c r="E164" s="279" t="s">
        <v>1</v>
      </c>
      <c r="F164" s="280" t="s">
        <v>431</v>
      </c>
      <c r="G164" s="278"/>
      <c r="H164" s="281">
        <v>35.100000000000001</v>
      </c>
      <c r="I164" s="282"/>
      <c r="J164" s="278"/>
      <c r="K164" s="278"/>
      <c r="L164" s="283"/>
      <c r="M164" s="284"/>
      <c r="N164" s="285"/>
      <c r="O164" s="285"/>
      <c r="P164" s="285"/>
      <c r="Q164" s="285"/>
      <c r="R164" s="285"/>
      <c r="S164" s="285"/>
      <c r="T164" s="286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87" t="s">
        <v>236</v>
      </c>
      <c r="AU164" s="287" t="s">
        <v>89</v>
      </c>
      <c r="AV164" s="14" t="s">
        <v>89</v>
      </c>
      <c r="AW164" s="14" t="s">
        <v>34</v>
      </c>
      <c r="AX164" s="14" t="s">
        <v>81</v>
      </c>
      <c r="AY164" s="287" t="s">
        <v>211</v>
      </c>
    </row>
    <row r="165" s="14" customFormat="1">
      <c r="A165" s="14"/>
      <c r="B165" s="277"/>
      <c r="C165" s="278"/>
      <c r="D165" s="268" t="s">
        <v>236</v>
      </c>
      <c r="E165" s="279" t="s">
        <v>1</v>
      </c>
      <c r="F165" s="280" t="s">
        <v>432</v>
      </c>
      <c r="G165" s="278"/>
      <c r="H165" s="281">
        <v>576.68299999999999</v>
      </c>
      <c r="I165" s="282"/>
      <c r="J165" s="278"/>
      <c r="K165" s="278"/>
      <c r="L165" s="283"/>
      <c r="M165" s="284"/>
      <c r="N165" s="285"/>
      <c r="O165" s="285"/>
      <c r="P165" s="285"/>
      <c r="Q165" s="285"/>
      <c r="R165" s="285"/>
      <c r="S165" s="285"/>
      <c r="T165" s="286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87" t="s">
        <v>236</v>
      </c>
      <c r="AU165" s="287" t="s">
        <v>89</v>
      </c>
      <c r="AV165" s="14" t="s">
        <v>89</v>
      </c>
      <c r="AW165" s="14" t="s">
        <v>34</v>
      </c>
      <c r="AX165" s="14" t="s">
        <v>81</v>
      </c>
      <c r="AY165" s="287" t="s">
        <v>211</v>
      </c>
    </row>
    <row r="166" s="14" customFormat="1">
      <c r="A166" s="14"/>
      <c r="B166" s="277"/>
      <c r="C166" s="278"/>
      <c r="D166" s="268" t="s">
        <v>236</v>
      </c>
      <c r="E166" s="279" t="s">
        <v>1</v>
      </c>
      <c r="F166" s="280" t="s">
        <v>433</v>
      </c>
      <c r="G166" s="278"/>
      <c r="H166" s="281">
        <v>27</v>
      </c>
      <c r="I166" s="282"/>
      <c r="J166" s="278"/>
      <c r="K166" s="278"/>
      <c r="L166" s="283"/>
      <c r="M166" s="284"/>
      <c r="N166" s="285"/>
      <c r="O166" s="285"/>
      <c r="P166" s="285"/>
      <c r="Q166" s="285"/>
      <c r="R166" s="285"/>
      <c r="S166" s="285"/>
      <c r="T166" s="286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87" t="s">
        <v>236</v>
      </c>
      <c r="AU166" s="287" t="s">
        <v>89</v>
      </c>
      <c r="AV166" s="14" t="s">
        <v>89</v>
      </c>
      <c r="AW166" s="14" t="s">
        <v>34</v>
      </c>
      <c r="AX166" s="14" t="s">
        <v>81</v>
      </c>
      <c r="AY166" s="287" t="s">
        <v>211</v>
      </c>
    </row>
    <row r="167" s="13" customFormat="1">
      <c r="A167" s="13"/>
      <c r="B167" s="266"/>
      <c r="C167" s="267"/>
      <c r="D167" s="268" t="s">
        <v>236</v>
      </c>
      <c r="E167" s="269" t="s">
        <v>1</v>
      </c>
      <c r="F167" s="270" t="s">
        <v>376</v>
      </c>
      <c r="G167" s="267"/>
      <c r="H167" s="269" t="s">
        <v>1</v>
      </c>
      <c r="I167" s="271"/>
      <c r="J167" s="267"/>
      <c r="K167" s="267"/>
      <c r="L167" s="272"/>
      <c r="M167" s="273"/>
      <c r="N167" s="274"/>
      <c r="O167" s="274"/>
      <c r="P167" s="274"/>
      <c r="Q167" s="274"/>
      <c r="R167" s="274"/>
      <c r="S167" s="274"/>
      <c r="T167" s="275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76" t="s">
        <v>236</v>
      </c>
      <c r="AU167" s="276" t="s">
        <v>89</v>
      </c>
      <c r="AV167" s="13" t="s">
        <v>87</v>
      </c>
      <c r="AW167" s="13" t="s">
        <v>34</v>
      </c>
      <c r="AX167" s="13" t="s">
        <v>81</v>
      </c>
      <c r="AY167" s="276" t="s">
        <v>211</v>
      </c>
    </row>
    <row r="168" s="14" customFormat="1">
      <c r="A168" s="14"/>
      <c r="B168" s="277"/>
      <c r="C168" s="278"/>
      <c r="D168" s="268" t="s">
        <v>236</v>
      </c>
      <c r="E168" s="279" t="s">
        <v>1</v>
      </c>
      <c r="F168" s="280" t="s">
        <v>434</v>
      </c>
      <c r="G168" s="278"/>
      <c r="H168" s="281">
        <v>90</v>
      </c>
      <c r="I168" s="282"/>
      <c r="J168" s="278"/>
      <c r="K168" s="278"/>
      <c r="L168" s="283"/>
      <c r="M168" s="284"/>
      <c r="N168" s="285"/>
      <c r="O168" s="285"/>
      <c r="P168" s="285"/>
      <c r="Q168" s="285"/>
      <c r="R168" s="285"/>
      <c r="S168" s="285"/>
      <c r="T168" s="286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87" t="s">
        <v>236</v>
      </c>
      <c r="AU168" s="287" t="s">
        <v>89</v>
      </c>
      <c r="AV168" s="14" t="s">
        <v>89</v>
      </c>
      <c r="AW168" s="14" t="s">
        <v>34</v>
      </c>
      <c r="AX168" s="14" t="s">
        <v>81</v>
      </c>
      <c r="AY168" s="287" t="s">
        <v>211</v>
      </c>
    </row>
    <row r="169" s="13" customFormat="1">
      <c r="A169" s="13"/>
      <c r="B169" s="266"/>
      <c r="C169" s="267"/>
      <c r="D169" s="268" t="s">
        <v>236</v>
      </c>
      <c r="E169" s="269" t="s">
        <v>1</v>
      </c>
      <c r="F169" s="270" t="s">
        <v>120</v>
      </c>
      <c r="G169" s="267"/>
      <c r="H169" s="269" t="s">
        <v>1</v>
      </c>
      <c r="I169" s="271"/>
      <c r="J169" s="267"/>
      <c r="K169" s="267"/>
      <c r="L169" s="272"/>
      <c r="M169" s="273"/>
      <c r="N169" s="274"/>
      <c r="O169" s="274"/>
      <c r="P169" s="274"/>
      <c r="Q169" s="274"/>
      <c r="R169" s="274"/>
      <c r="S169" s="274"/>
      <c r="T169" s="275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76" t="s">
        <v>236</v>
      </c>
      <c r="AU169" s="276" t="s">
        <v>89</v>
      </c>
      <c r="AV169" s="13" t="s">
        <v>87</v>
      </c>
      <c r="AW169" s="13" t="s">
        <v>34</v>
      </c>
      <c r="AX169" s="13" t="s">
        <v>81</v>
      </c>
      <c r="AY169" s="276" t="s">
        <v>211</v>
      </c>
    </row>
    <row r="170" s="14" customFormat="1">
      <c r="A170" s="14"/>
      <c r="B170" s="277"/>
      <c r="C170" s="278"/>
      <c r="D170" s="268" t="s">
        <v>236</v>
      </c>
      <c r="E170" s="279" t="s">
        <v>1</v>
      </c>
      <c r="F170" s="280" t="s">
        <v>105</v>
      </c>
      <c r="G170" s="278"/>
      <c r="H170" s="281">
        <v>5</v>
      </c>
      <c r="I170" s="282"/>
      <c r="J170" s="278"/>
      <c r="K170" s="278"/>
      <c r="L170" s="283"/>
      <c r="M170" s="284"/>
      <c r="N170" s="285"/>
      <c r="O170" s="285"/>
      <c r="P170" s="285"/>
      <c r="Q170" s="285"/>
      <c r="R170" s="285"/>
      <c r="S170" s="285"/>
      <c r="T170" s="286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87" t="s">
        <v>236</v>
      </c>
      <c r="AU170" s="287" t="s">
        <v>89</v>
      </c>
      <c r="AV170" s="14" t="s">
        <v>89</v>
      </c>
      <c r="AW170" s="14" t="s">
        <v>34</v>
      </c>
      <c r="AX170" s="14" t="s">
        <v>81</v>
      </c>
      <c r="AY170" s="287" t="s">
        <v>211</v>
      </c>
    </row>
    <row r="171" s="15" customFormat="1">
      <c r="A171" s="15"/>
      <c r="B171" s="295"/>
      <c r="C171" s="296"/>
      <c r="D171" s="268" t="s">
        <v>236</v>
      </c>
      <c r="E171" s="297" t="s">
        <v>381</v>
      </c>
      <c r="F171" s="298" t="s">
        <v>435</v>
      </c>
      <c r="G171" s="296"/>
      <c r="H171" s="299">
        <v>2466.4169999999999</v>
      </c>
      <c r="I171" s="300"/>
      <c r="J171" s="296"/>
      <c r="K171" s="296"/>
      <c r="L171" s="301"/>
      <c r="M171" s="302"/>
      <c r="N171" s="303"/>
      <c r="O171" s="303"/>
      <c r="P171" s="303"/>
      <c r="Q171" s="303"/>
      <c r="R171" s="303"/>
      <c r="S171" s="303"/>
      <c r="T171" s="304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T171" s="305" t="s">
        <v>236</v>
      </c>
      <c r="AU171" s="305" t="s">
        <v>89</v>
      </c>
      <c r="AV171" s="15" t="s">
        <v>100</v>
      </c>
      <c r="AW171" s="15" t="s">
        <v>34</v>
      </c>
      <c r="AX171" s="15" t="s">
        <v>87</v>
      </c>
      <c r="AY171" s="305" t="s">
        <v>211</v>
      </c>
    </row>
    <row r="172" s="2" customFormat="1" ht="24.15" customHeight="1">
      <c r="A172" s="41"/>
      <c r="B172" s="42"/>
      <c r="C172" s="253" t="s">
        <v>89</v>
      </c>
      <c r="D172" s="253" t="s">
        <v>214</v>
      </c>
      <c r="E172" s="254" t="s">
        <v>436</v>
      </c>
      <c r="F172" s="255" t="s">
        <v>437</v>
      </c>
      <c r="G172" s="256" t="s">
        <v>332</v>
      </c>
      <c r="H172" s="257">
        <v>2466.4169999999999</v>
      </c>
      <c r="I172" s="258"/>
      <c r="J172" s="259">
        <f>ROUND(I172*H172,2)</f>
        <v>0</v>
      </c>
      <c r="K172" s="260"/>
      <c r="L172" s="44"/>
      <c r="M172" s="261" t="s">
        <v>1</v>
      </c>
      <c r="N172" s="262" t="s">
        <v>46</v>
      </c>
      <c r="O172" s="94"/>
      <c r="P172" s="263">
        <f>O172*H172</f>
        <v>0</v>
      </c>
      <c r="Q172" s="263">
        <v>0</v>
      </c>
      <c r="R172" s="263">
        <f>Q172*H172</f>
        <v>0</v>
      </c>
      <c r="S172" s="263">
        <v>0</v>
      </c>
      <c r="T172" s="264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65" t="s">
        <v>100</v>
      </c>
      <c r="AT172" s="265" t="s">
        <v>214</v>
      </c>
      <c r="AU172" s="265" t="s">
        <v>89</v>
      </c>
      <c r="AY172" s="18" t="s">
        <v>211</v>
      </c>
      <c r="BE172" s="155">
        <f>IF(N172="základní",J172,0)</f>
        <v>0</v>
      </c>
      <c r="BF172" s="155">
        <f>IF(N172="snížená",J172,0)</f>
        <v>0</v>
      </c>
      <c r="BG172" s="155">
        <f>IF(N172="zákl. přenesená",J172,0)</f>
        <v>0</v>
      </c>
      <c r="BH172" s="155">
        <f>IF(N172="sníž. přenesená",J172,0)</f>
        <v>0</v>
      </c>
      <c r="BI172" s="155">
        <f>IF(N172="nulová",J172,0)</f>
        <v>0</v>
      </c>
      <c r="BJ172" s="18" t="s">
        <v>87</v>
      </c>
      <c r="BK172" s="155">
        <f>ROUND(I172*H172,2)</f>
        <v>0</v>
      </c>
      <c r="BL172" s="18" t="s">
        <v>100</v>
      </c>
      <c r="BM172" s="265" t="s">
        <v>438</v>
      </c>
    </row>
    <row r="173" s="14" customFormat="1">
      <c r="A173" s="14"/>
      <c r="B173" s="277"/>
      <c r="C173" s="278"/>
      <c r="D173" s="268" t="s">
        <v>236</v>
      </c>
      <c r="E173" s="279" t="s">
        <v>1</v>
      </c>
      <c r="F173" s="280" t="s">
        <v>381</v>
      </c>
      <c r="G173" s="278"/>
      <c r="H173" s="281">
        <v>2466.4169999999999</v>
      </c>
      <c r="I173" s="282"/>
      <c r="J173" s="278"/>
      <c r="K173" s="278"/>
      <c r="L173" s="283"/>
      <c r="M173" s="284"/>
      <c r="N173" s="285"/>
      <c r="O173" s="285"/>
      <c r="P173" s="285"/>
      <c r="Q173" s="285"/>
      <c r="R173" s="285"/>
      <c r="S173" s="285"/>
      <c r="T173" s="286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87" t="s">
        <v>236</v>
      </c>
      <c r="AU173" s="287" t="s">
        <v>89</v>
      </c>
      <c r="AV173" s="14" t="s">
        <v>89</v>
      </c>
      <c r="AW173" s="14" t="s">
        <v>34</v>
      </c>
      <c r="AX173" s="14" t="s">
        <v>87</v>
      </c>
      <c r="AY173" s="287" t="s">
        <v>211</v>
      </c>
    </row>
    <row r="174" s="2" customFormat="1" ht="24.15" customHeight="1">
      <c r="A174" s="41"/>
      <c r="B174" s="42"/>
      <c r="C174" s="253" t="s">
        <v>96</v>
      </c>
      <c r="D174" s="253" t="s">
        <v>214</v>
      </c>
      <c r="E174" s="254" t="s">
        <v>439</v>
      </c>
      <c r="F174" s="255" t="s">
        <v>440</v>
      </c>
      <c r="G174" s="256" t="s">
        <v>307</v>
      </c>
      <c r="H174" s="257">
        <v>30.399999999999999</v>
      </c>
      <c r="I174" s="258"/>
      <c r="J174" s="259">
        <f>ROUND(I174*H174,2)</f>
        <v>0</v>
      </c>
      <c r="K174" s="260"/>
      <c r="L174" s="44"/>
      <c r="M174" s="261" t="s">
        <v>1</v>
      </c>
      <c r="N174" s="262" t="s">
        <v>46</v>
      </c>
      <c r="O174" s="94"/>
      <c r="P174" s="263">
        <f>O174*H174</f>
        <v>0</v>
      </c>
      <c r="Q174" s="263">
        <v>0.15476999999999999</v>
      </c>
      <c r="R174" s="263">
        <f>Q174*H174</f>
        <v>4.7050079999999994</v>
      </c>
      <c r="S174" s="263">
        <v>0</v>
      </c>
      <c r="T174" s="264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65" t="s">
        <v>100</v>
      </c>
      <c r="AT174" s="265" t="s">
        <v>214</v>
      </c>
      <c r="AU174" s="265" t="s">
        <v>89</v>
      </c>
      <c r="AY174" s="18" t="s">
        <v>211</v>
      </c>
      <c r="BE174" s="155">
        <f>IF(N174="základní",J174,0)</f>
        <v>0</v>
      </c>
      <c r="BF174" s="155">
        <f>IF(N174="snížená",J174,0)</f>
        <v>0</v>
      </c>
      <c r="BG174" s="155">
        <f>IF(N174="zákl. přenesená",J174,0)</f>
        <v>0</v>
      </c>
      <c r="BH174" s="155">
        <f>IF(N174="sníž. přenesená",J174,0)</f>
        <v>0</v>
      </c>
      <c r="BI174" s="155">
        <f>IF(N174="nulová",J174,0)</f>
        <v>0</v>
      </c>
      <c r="BJ174" s="18" t="s">
        <v>87</v>
      </c>
      <c r="BK174" s="155">
        <f>ROUND(I174*H174,2)</f>
        <v>0</v>
      </c>
      <c r="BL174" s="18" t="s">
        <v>100</v>
      </c>
      <c r="BM174" s="265" t="s">
        <v>441</v>
      </c>
    </row>
    <row r="175" s="14" customFormat="1">
      <c r="A175" s="14"/>
      <c r="B175" s="277"/>
      <c r="C175" s="278"/>
      <c r="D175" s="268" t="s">
        <v>236</v>
      </c>
      <c r="E175" s="279" t="s">
        <v>384</v>
      </c>
      <c r="F175" s="280" t="s">
        <v>442</v>
      </c>
      <c r="G175" s="278"/>
      <c r="H175" s="281">
        <v>30.399999999999999</v>
      </c>
      <c r="I175" s="282"/>
      <c r="J175" s="278"/>
      <c r="K175" s="278"/>
      <c r="L175" s="283"/>
      <c r="M175" s="284"/>
      <c r="N175" s="285"/>
      <c r="O175" s="285"/>
      <c r="P175" s="285"/>
      <c r="Q175" s="285"/>
      <c r="R175" s="285"/>
      <c r="S175" s="285"/>
      <c r="T175" s="286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87" t="s">
        <v>236</v>
      </c>
      <c r="AU175" s="287" t="s">
        <v>89</v>
      </c>
      <c r="AV175" s="14" t="s">
        <v>89</v>
      </c>
      <c r="AW175" s="14" t="s">
        <v>34</v>
      </c>
      <c r="AX175" s="14" t="s">
        <v>87</v>
      </c>
      <c r="AY175" s="287" t="s">
        <v>211</v>
      </c>
    </row>
    <row r="176" s="2" customFormat="1" ht="24.15" customHeight="1">
      <c r="A176" s="41"/>
      <c r="B176" s="42"/>
      <c r="C176" s="253" t="s">
        <v>100</v>
      </c>
      <c r="D176" s="253" t="s">
        <v>214</v>
      </c>
      <c r="E176" s="254" t="s">
        <v>443</v>
      </c>
      <c r="F176" s="255" t="s">
        <v>444</v>
      </c>
      <c r="G176" s="256" t="s">
        <v>307</v>
      </c>
      <c r="H176" s="257">
        <v>30.399999999999999</v>
      </c>
      <c r="I176" s="258"/>
      <c r="J176" s="259">
        <f>ROUND(I176*H176,2)</f>
        <v>0</v>
      </c>
      <c r="K176" s="260"/>
      <c r="L176" s="44"/>
      <c r="M176" s="261" t="s">
        <v>1</v>
      </c>
      <c r="N176" s="262" t="s">
        <v>46</v>
      </c>
      <c r="O176" s="94"/>
      <c r="P176" s="263">
        <f>O176*H176</f>
        <v>0</v>
      </c>
      <c r="Q176" s="263">
        <v>0</v>
      </c>
      <c r="R176" s="263">
        <f>Q176*H176</f>
        <v>0</v>
      </c>
      <c r="S176" s="263">
        <v>0</v>
      </c>
      <c r="T176" s="264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65" t="s">
        <v>100</v>
      </c>
      <c r="AT176" s="265" t="s">
        <v>214</v>
      </c>
      <c r="AU176" s="265" t="s">
        <v>89</v>
      </c>
      <c r="AY176" s="18" t="s">
        <v>211</v>
      </c>
      <c r="BE176" s="155">
        <f>IF(N176="základní",J176,0)</f>
        <v>0</v>
      </c>
      <c r="BF176" s="155">
        <f>IF(N176="snížená",J176,0)</f>
        <v>0</v>
      </c>
      <c r="BG176" s="155">
        <f>IF(N176="zákl. přenesená",J176,0)</f>
        <v>0</v>
      </c>
      <c r="BH176" s="155">
        <f>IF(N176="sníž. přenesená",J176,0)</f>
        <v>0</v>
      </c>
      <c r="BI176" s="155">
        <f>IF(N176="nulová",J176,0)</f>
        <v>0</v>
      </c>
      <c r="BJ176" s="18" t="s">
        <v>87</v>
      </c>
      <c r="BK176" s="155">
        <f>ROUND(I176*H176,2)</f>
        <v>0</v>
      </c>
      <c r="BL176" s="18" t="s">
        <v>100</v>
      </c>
      <c r="BM176" s="265" t="s">
        <v>445</v>
      </c>
    </row>
    <row r="177" s="14" customFormat="1">
      <c r="A177" s="14"/>
      <c r="B177" s="277"/>
      <c r="C177" s="278"/>
      <c r="D177" s="268" t="s">
        <v>236</v>
      </c>
      <c r="E177" s="279" t="s">
        <v>1</v>
      </c>
      <c r="F177" s="280" t="s">
        <v>384</v>
      </c>
      <c r="G177" s="278"/>
      <c r="H177" s="281">
        <v>30.399999999999999</v>
      </c>
      <c r="I177" s="282"/>
      <c r="J177" s="278"/>
      <c r="K177" s="278"/>
      <c r="L177" s="283"/>
      <c r="M177" s="284"/>
      <c r="N177" s="285"/>
      <c r="O177" s="285"/>
      <c r="P177" s="285"/>
      <c r="Q177" s="285"/>
      <c r="R177" s="285"/>
      <c r="S177" s="285"/>
      <c r="T177" s="286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87" t="s">
        <v>236</v>
      </c>
      <c r="AU177" s="287" t="s">
        <v>89</v>
      </c>
      <c r="AV177" s="14" t="s">
        <v>89</v>
      </c>
      <c r="AW177" s="14" t="s">
        <v>34</v>
      </c>
      <c r="AX177" s="14" t="s">
        <v>87</v>
      </c>
      <c r="AY177" s="287" t="s">
        <v>211</v>
      </c>
    </row>
    <row r="178" s="2" customFormat="1" ht="24.15" customHeight="1">
      <c r="A178" s="41"/>
      <c r="B178" s="42"/>
      <c r="C178" s="253" t="s">
        <v>105</v>
      </c>
      <c r="D178" s="253" t="s">
        <v>214</v>
      </c>
      <c r="E178" s="254" t="s">
        <v>446</v>
      </c>
      <c r="F178" s="255" t="s">
        <v>447</v>
      </c>
      <c r="G178" s="256" t="s">
        <v>332</v>
      </c>
      <c r="H178" s="257">
        <v>2959.6999999999998</v>
      </c>
      <c r="I178" s="258"/>
      <c r="J178" s="259">
        <f>ROUND(I178*H178,2)</f>
        <v>0</v>
      </c>
      <c r="K178" s="260"/>
      <c r="L178" s="44"/>
      <c r="M178" s="261" t="s">
        <v>1</v>
      </c>
      <c r="N178" s="262" t="s">
        <v>46</v>
      </c>
      <c r="O178" s="94"/>
      <c r="P178" s="263">
        <f>O178*H178</f>
        <v>0</v>
      </c>
      <c r="Q178" s="263">
        <v>0</v>
      </c>
      <c r="R178" s="263">
        <f>Q178*H178</f>
        <v>0</v>
      </c>
      <c r="S178" s="263">
        <v>0</v>
      </c>
      <c r="T178" s="264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65" t="s">
        <v>100</v>
      </c>
      <c r="AT178" s="265" t="s">
        <v>214</v>
      </c>
      <c r="AU178" s="265" t="s">
        <v>89</v>
      </c>
      <c r="AY178" s="18" t="s">
        <v>211</v>
      </c>
      <c r="BE178" s="155">
        <f>IF(N178="základní",J178,0)</f>
        <v>0</v>
      </c>
      <c r="BF178" s="155">
        <f>IF(N178="snížená",J178,0)</f>
        <v>0</v>
      </c>
      <c r="BG178" s="155">
        <f>IF(N178="zákl. přenesená",J178,0)</f>
        <v>0</v>
      </c>
      <c r="BH178" s="155">
        <f>IF(N178="sníž. přenesená",J178,0)</f>
        <v>0</v>
      </c>
      <c r="BI178" s="155">
        <f>IF(N178="nulová",J178,0)</f>
        <v>0</v>
      </c>
      <c r="BJ178" s="18" t="s">
        <v>87</v>
      </c>
      <c r="BK178" s="155">
        <f>ROUND(I178*H178,2)</f>
        <v>0</v>
      </c>
      <c r="BL178" s="18" t="s">
        <v>100</v>
      </c>
      <c r="BM178" s="265" t="s">
        <v>448</v>
      </c>
    </row>
    <row r="179" s="14" customFormat="1">
      <c r="A179" s="14"/>
      <c r="B179" s="277"/>
      <c r="C179" s="278"/>
      <c r="D179" s="268" t="s">
        <v>236</v>
      </c>
      <c r="E179" s="279" t="s">
        <v>1</v>
      </c>
      <c r="F179" s="280" t="s">
        <v>449</v>
      </c>
      <c r="G179" s="278"/>
      <c r="H179" s="281">
        <v>2959.6999999999998</v>
      </c>
      <c r="I179" s="282"/>
      <c r="J179" s="278"/>
      <c r="K179" s="278"/>
      <c r="L179" s="283"/>
      <c r="M179" s="284"/>
      <c r="N179" s="285"/>
      <c r="O179" s="285"/>
      <c r="P179" s="285"/>
      <c r="Q179" s="285"/>
      <c r="R179" s="285"/>
      <c r="S179" s="285"/>
      <c r="T179" s="286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87" t="s">
        <v>236</v>
      </c>
      <c r="AU179" s="287" t="s">
        <v>89</v>
      </c>
      <c r="AV179" s="14" t="s">
        <v>89</v>
      </c>
      <c r="AW179" s="14" t="s">
        <v>34</v>
      </c>
      <c r="AX179" s="14" t="s">
        <v>87</v>
      </c>
      <c r="AY179" s="287" t="s">
        <v>211</v>
      </c>
    </row>
    <row r="180" s="2" customFormat="1" ht="16.5" customHeight="1">
      <c r="A180" s="41"/>
      <c r="B180" s="42"/>
      <c r="C180" s="253" t="s">
        <v>450</v>
      </c>
      <c r="D180" s="253" t="s">
        <v>214</v>
      </c>
      <c r="E180" s="254" t="s">
        <v>451</v>
      </c>
      <c r="F180" s="255" t="s">
        <v>452</v>
      </c>
      <c r="G180" s="256" t="s">
        <v>332</v>
      </c>
      <c r="H180" s="257">
        <v>2959.6999999999998</v>
      </c>
      <c r="I180" s="258"/>
      <c r="J180" s="259">
        <f>ROUND(I180*H180,2)</f>
        <v>0</v>
      </c>
      <c r="K180" s="260"/>
      <c r="L180" s="44"/>
      <c r="M180" s="261" t="s">
        <v>1</v>
      </c>
      <c r="N180" s="262" t="s">
        <v>46</v>
      </c>
      <c r="O180" s="94"/>
      <c r="P180" s="263">
        <f>O180*H180</f>
        <v>0</v>
      </c>
      <c r="Q180" s="263">
        <v>0</v>
      </c>
      <c r="R180" s="263">
        <f>Q180*H180</f>
        <v>0</v>
      </c>
      <c r="S180" s="263">
        <v>0</v>
      </c>
      <c r="T180" s="264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65" t="s">
        <v>100</v>
      </c>
      <c r="AT180" s="265" t="s">
        <v>214</v>
      </c>
      <c r="AU180" s="265" t="s">
        <v>89</v>
      </c>
      <c r="AY180" s="18" t="s">
        <v>211</v>
      </c>
      <c r="BE180" s="155">
        <f>IF(N180="základní",J180,0)</f>
        <v>0</v>
      </c>
      <c r="BF180" s="155">
        <f>IF(N180="snížená",J180,0)</f>
        <v>0</v>
      </c>
      <c r="BG180" s="155">
        <f>IF(N180="zákl. přenesená",J180,0)</f>
        <v>0</v>
      </c>
      <c r="BH180" s="155">
        <f>IF(N180="sníž. přenesená",J180,0)</f>
        <v>0</v>
      </c>
      <c r="BI180" s="155">
        <f>IF(N180="nulová",J180,0)</f>
        <v>0</v>
      </c>
      <c r="BJ180" s="18" t="s">
        <v>87</v>
      </c>
      <c r="BK180" s="155">
        <f>ROUND(I180*H180,2)</f>
        <v>0</v>
      </c>
      <c r="BL180" s="18" t="s">
        <v>100</v>
      </c>
      <c r="BM180" s="265" t="s">
        <v>453</v>
      </c>
    </row>
    <row r="181" s="13" customFormat="1">
      <c r="A181" s="13"/>
      <c r="B181" s="266"/>
      <c r="C181" s="267"/>
      <c r="D181" s="268" t="s">
        <v>236</v>
      </c>
      <c r="E181" s="269" t="s">
        <v>1</v>
      </c>
      <c r="F181" s="270" t="s">
        <v>454</v>
      </c>
      <c r="G181" s="267"/>
      <c r="H181" s="269" t="s">
        <v>1</v>
      </c>
      <c r="I181" s="271"/>
      <c r="J181" s="267"/>
      <c r="K181" s="267"/>
      <c r="L181" s="272"/>
      <c r="M181" s="273"/>
      <c r="N181" s="274"/>
      <c r="O181" s="274"/>
      <c r="P181" s="274"/>
      <c r="Q181" s="274"/>
      <c r="R181" s="274"/>
      <c r="S181" s="274"/>
      <c r="T181" s="275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76" t="s">
        <v>236</v>
      </c>
      <c r="AU181" s="276" t="s">
        <v>89</v>
      </c>
      <c r="AV181" s="13" t="s">
        <v>87</v>
      </c>
      <c r="AW181" s="13" t="s">
        <v>34</v>
      </c>
      <c r="AX181" s="13" t="s">
        <v>81</v>
      </c>
      <c r="AY181" s="276" t="s">
        <v>211</v>
      </c>
    </row>
    <row r="182" s="14" customFormat="1">
      <c r="A182" s="14"/>
      <c r="B182" s="277"/>
      <c r="C182" s="278"/>
      <c r="D182" s="268" t="s">
        <v>236</v>
      </c>
      <c r="E182" s="279" t="s">
        <v>1</v>
      </c>
      <c r="F182" s="280" t="s">
        <v>455</v>
      </c>
      <c r="G182" s="278"/>
      <c r="H182" s="281">
        <v>2959.6999999999998</v>
      </c>
      <c r="I182" s="282"/>
      <c r="J182" s="278"/>
      <c r="K182" s="278"/>
      <c r="L182" s="283"/>
      <c r="M182" s="284"/>
      <c r="N182" s="285"/>
      <c r="O182" s="285"/>
      <c r="P182" s="285"/>
      <c r="Q182" s="285"/>
      <c r="R182" s="285"/>
      <c r="S182" s="285"/>
      <c r="T182" s="286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87" t="s">
        <v>236</v>
      </c>
      <c r="AU182" s="287" t="s">
        <v>89</v>
      </c>
      <c r="AV182" s="14" t="s">
        <v>89</v>
      </c>
      <c r="AW182" s="14" t="s">
        <v>34</v>
      </c>
      <c r="AX182" s="14" t="s">
        <v>87</v>
      </c>
      <c r="AY182" s="287" t="s">
        <v>211</v>
      </c>
    </row>
    <row r="183" s="2" customFormat="1" ht="33" customHeight="1">
      <c r="A183" s="41"/>
      <c r="B183" s="42"/>
      <c r="C183" s="253" t="s">
        <v>243</v>
      </c>
      <c r="D183" s="253" t="s">
        <v>214</v>
      </c>
      <c r="E183" s="254" t="s">
        <v>456</v>
      </c>
      <c r="F183" s="255" t="s">
        <v>457</v>
      </c>
      <c r="G183" s="256" t="s">
        <v>332</v>
      </c>
      <c r="H183" s="257">
        <v>430.26999999999998</v>
      </c>
      <c r="I183" s="258"/>
      <c r="J183" s="259">
        <f>ROUND(I183*H183,2)</f>
        <v>0</v>
      </c>
      <c r="K183" s="260"/>
      <c r="L183" s="44"/>
      <c r="M183" s="261" t="s">
        <v>1</v>
      </c>
      <c r="N183" s="262" t="s">
        <v>46</v>
      </c>
      <c r="O183" s="94"/>
      <c r="P183" s="263">
        <f>O183*H183</f>
        <v>0</v>
      </c>
      <c r="Q183" s="263">
        <v>0</v>
      </c>
      <c r="R183" s="263">
        <f>Q183*H183</f>
        <v>0</v>
      </c>
      <c r="S183" s="263">
        <v>0</v>
      </c>
      <c r="T183" s="264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65" t="s">
        <v>100</v>
      </c>
      <c r="AT183" s="265" t="s">
        <v>214</v>
      </c>
      <c r="AU183" s="265" t="s">
        <v>89</v>
      </c>
      <c r="AY183" s="18" t="s">
        <v>211</v>
      </c>
      <c r="BE183" s="155">
        <f>IF(N183="základní",J183,0)</f>
        <v>0</v>
      </c>
      <c r="BF183" s="155">
        <f>IF(N183="snížená",J183,0)</f>
        <v>0</v>
      </c>
      <c r="BG183" s="155">
        <f>IF(N183="zákl. přenesená",J183,0)</f>
        <v>0</v>
      </c>
      <c r="BH183" s="155">
        <f>IF(N183="sníž. přenesená",J183,0)</f>
        <v>0</v>
      </c>
      <c r="BI183" s="155">
        <f>IF(N183="nulová",J183,0)</f>
        <v>0</v>
      </c>
      <c r="BJ183" s="18" t="s">
        <v>87</v>
      </c>
      <c r="BK183" s="155">
        <f>ROUND(I183*H183,2)</f>
        <v>0</v>
      </c>
      <c r="BL183" s="18" t="s">
        <v>100</v>
      </c>
      <c r="BM183" s="265" t="s">
        <v>458</v>
      </c>
    </row>
    <row r="184" s="13" customFormat="1">
      <c r="A184" s="13"/>
      <c r="B184" s="266"/>
      <c r="C184" s="267"/>
      <c r="D184" s="268" t="s">
        <v>236</v>
      </c>
      <c r="E184" s="269" t="s">
        <v>1</v>
      </c>
      <c r="F184" s="270" t="s">
        <v>459</v>
      </c>
      <c r="G184" s="267"/>
      <c r="H184" s="269" t="s">
        <v>1</v>
      </c>
      <c r="I184" s="271"/>
      <c r="J184" s="267"/>
      <c r="K184" s="267"/>
      <c r="L184" s="272"/>
      <c r="M184" s="273"/>
      <c r="N184" s="274"/>
      <c r="O184" s="274"/>
      <c r="P184" s="274"/>
      <c r="Q184" s="274"/>
      <c r="R184" s="274"/>
      <c r="S184" s="274"/>
      <c r="T184" s="275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76" t="s">
        <v>236</v>
      </c>
      <c r="AU184" s="276" t="s">
        <v>89</v>
      </c>
      <c r="AV184" s="13" t="s">
        <v>87</v>
      </c>
      <c r="AW184" s="13" t="s">
        <v>34</v>
      </c>
      <c r="AX184" s="13" t="s">
        <v>81</v>
      </c>
      <c r="AY184" s="276" t="s">
        <v>211</v>
      </c>
    </row>
    <row r="185" s="14" customFormat="1">
      <c r="A185" s="14"/>
      <c r="B185" s="277"/>
      <c r="C185" s="278"/>
      <c r="D185" s="268" t="s">
        <v>236</v>
      </c>
      <c r="E185" s="279" t="s">
        <v>460</v>
      </c>
      <c r="F185" s="280" t="s">
        <v>461</v>
      </c>
      <c r="G185" s="278"/>
      <c r="H185" s="281">
        <v>430.26999999999998</v>
      </c>
      <c r="I185" s="282"/>
      <c r="J185" s="278"/>
      <c r="K185" s="278"/>
      <c r="L185" s="283"/>
      <c r="M185" s="284"/>
      <c r="N185" s="285"/>
      <c r="O185" s="285"/>
      <c r="P185" s="285"/>
      <c r="Q185" s="285"/>
      <c r="R185" s="285"/>
      <c r="S185" s="285"/>
      <c r="T185" s="286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87" t="s">
        <v>236</v>
      </c>
      <c r="AU185" s="287" t="s">
        <v>89</v>
      </c>
      <c r="AV185" s="14" t="s">
        <v>89</v>
      </c>
      <c r="AW185" s="14" t="s">
        <v>34</v>
      </c>
      <c r="AX185" s="14" t="s">
        <v>87</v>
      </c>
      <c r="AY185" s="287" t="s">
        <v>211</v>
      </c>
    </row>
    <row r="186" s="12" customFormat="1" ht="22.8" customHeight="1">
      <c r="A186" s="12"/>
      <c r="B186" s="237"/>
      <c r="C186" s="238"/>
      <c r="D186" s="239" t="s">
        <v>80</v>
      </c>
      <c r="E186" s="251" t="s">
        <v>89</v>
      </c>
      <c r="F186" s="251" t="s">
        <v>462</v>
      </c>
      <c r="G186" s="238"/>
      <c r="H186" s="238"/>
      <c r="I186" s="241"/>
      <c r="J186" s="252">
        <f>BK186</f>
        <v>0</v>
      </c>
      <c r="K186" s="238"/>
      <c r="L186" s="243"/>
      <c r="M186" s="244"/>
      <c r="N186" s="245"/>
      <c r="O186" s="245"/>
      <c r="P186" s="246">
        <f>SUM(P187:P274)</f>
        <v>0</v>
      </c>
      <c r="Q186" s="245"/>
      <c r="R186" s="246">
        <f>SUM(R187:R274)</f>
        <v>1263.9007341400002</v>
      </c>
      <c r="S186" s="245"/>
      <c r="T186" s="247">
        <f>SUM(T187:T274)</f>
        <v>0</v>
      </c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R186" s="248" t="s">
        <v>87</v>
      </c>
      <c r="AT186" s="249" t="s">
        <v>80</v>
      </c>
      <c r="AU186" s="249" t="s">
        <v>87</v>
      </c>
      <c r="AY186" s="248" t="s">
        <v>211</v>
      </c>
      <c r="BK186" s="250">
        <f>SUM(BK187:BK274)</f>
        <v>0</v>
      </c>
    </row>
    <row r="187" s="2" customFormat="1" ht="24.15" customHeight="1">
      <c r="A187" s="41"/>
      <c r="B187" s="42"/>
      <c r="C187" s="253" t="s">
        <v>247</v>
      </c>
      <c r="D187" s="253" t="s">
        <v>214</v>
      </c>
      <c r="E187" s="254" t="s">
        <v>463</v>
      </c>
      <c r="F187" s="255" t="s">
        <v>464</v>
      </c>
      <c r="G187" s="256" t="s">
        <v>269</v>
      </c>
      <c r="H187" s="257">
        <v>437.18000000000001</v>
      </c>
      <c r="I187" s="258"/>
      <c r="J187" s="259">
        <f>ROUND(I187*H187,2)</f>
        <v>0</v>
      </c>
      <c r="K187" s="260"/>
      <c r="L187" s="44"/>
      <c r="M187" s="261" t="s">
        <v>1</v>
      </c>
      <c r="N187" s="262" t="s">
        <v>46</v>
      </c>
      <c r="O187" s="94"/>
      <c r="P187" s="263">
        <f>O187*H187</f>
        <v>0</v>
      </c>
      <c r="Q187" s="263">
        <v>0</v>
      </c>
      <c r="R187" s="263">
        <f>Q187*H187</f>
        <v>0</v>
      </c>
      <c r="S187" s="263">
        <v>0</v>
      </c>
      <c r="T187" s="264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65" t="s">
        <v>100</v>
      </c>
      <c r="AT187" s="265" t="s">
        <v>214</v>
      </c>
      <c r="AU187" s="265" t="s">
        <v>89</v>
      </c>
      <c r="AY187" s="18" t="s">
        <v>211</v>
      </c>
      <c r="BE187" s="155">
        <f>IF(N187="základní",J187,0)</f>
        <v>0</v>
      </c>
      <c r="BF187" s="155">
        <f>IF(N187="snížená",J187,0)</f>
        <v>0</v>
      </c>
      <c r="BG187" s="155">
        <f>IF(N187="zákl. přenesená",J187,0)</f>
        <v>0</v>
      </c>
      <c r="BH187" s="155">
        <f>IF(N187="sníž. přenesená",J187,0)</f>
        <v>0</v>
      </c>
      <c r="BI187" s="155">
        <f>IF(N187="nulová",J187,0)</f>
        <v>0</v>
      </c>
      <c r="BJ187" s="18" t="s">
        <v>87</v>
      </c>
      <c r="BK187" s="155">
        <f>ROUND(I187*H187,2)</f>
        <v>0</v>
      </c>
      <c r="BL187" s="18" t="s">
        <v>100</v>
      </c>
      <c r="BM187" s="265" t="s">
        <v>465</v>
      </c>
    </row>
    <row r="188" s="14" customFormat="1">
      <c r="A188" s="14"/>
      <c r="B188" s="277"/>
      <c r="C188" s="278"/>
      <c r="D188" s="268" t="s">
        <v>236</v>
      </c>
      <c r="E188" s="279" t="s">
        <v>1</v>
      </c>
      <c r="F188" s="280" t="s">
        <v>466</v>
      </c>
      <c r="G188" s="278"/>
      <c r="H188" s="281">
        <v>413.25</v>
      </c>
      <c r="I188" s="282"/>
      <c r="J188" s="278"/>
      <c r="K188" s="278"/>
      <c r="L188" s="283"/>
      <c r="M188" s="284"/>
      <c r="N188" s="285"/>
      <c r="O188" s="285"/>
      <c r="P188" s="285"/>
      <c r="Q188" s="285"/>
      <c r="R188" s="285"/>
      <c r="S188" s="285"/>
      <c r="T188" s="286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87" t="s">
        <v>236</v>
      </c>
      <c r="AU188" s="287" t="s">
        <v>89</v>
      </c>
      <c r="AV188" s="14" t="s">
        <v>89</v>
      </c>
      <c r="AW188" s="14" t="s">
        <v>34</v>
      </c>
      <c r="AX188" s="14" t="s">
        <v>81</v>
      </c>
      <c r="AY188" s="287" t="s">
        <v>211</v>
      </c>
    </row>
    <row r="189" s="14" customFormat="1">
      <c r="A189" s="14"/>
      <c r="B189" s="277"/>
      <c r="C189" s="278"/>
      <c r="D189" s="268" t="s">
        <v>236</v>
      </c>
      <c r="E189" s="279" t="s">
        <v>1</v>
      </c>
      <c r="F189" s="280" t="s">
        <v>467</v>
      </c>
      <c r="G189" s="278"/>
      <c r="H189" s="281">
        <v>23.93</v>
      </c>
      <c r="I189" s="282"/>
      <c r="J189" s="278"/>
      <c r="K189" s="278"/>
      <c r="L189" s="283"/>
      <c r="M189" s="284"/>
      <c r="N189" s="285"/>
      <c r="O189" s="285"/>
      <c r="P189" s="285"/>
      <c r="Q189" s="285"/>
      <c r="R189" s="285"/>
      <c r="S189" s="285"/>
      <c r="T189" s="286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87" t="s">
        <v>236</v>
      </c>
      <c r="AU189" s="287" t="s">
        <v>89</v>
      </c>
      <c r="AV189" s="14" t="s">
        <v>89</v>
      </c>
      <c r="AW189" s="14" t="s">
        <v>34</v>
      </c>
      <c r="AX189" s="14" t="s">
        <v>81</v>
      </c>
      <c r="AY189" s="287" t="s">
        <v>211</v>
      </c>
    </row>
    <row r="190" s="15" customFormat="1">
      <c r="A190" s="15"/>
      <c r="B190" s="295"/>
      <c r="C190" s="296"/>
      <c r="D190" s="268" t="s">
        <v>236</v>
      </c>
      <c r="E190" s="297" t="s">
        <v>1</v>
      </c>
      <c r="F190" s="298" t="s">
        <v>435</v>
      </c>
      <c r="G190" s="296"/>
      <c r="H190" s="299">
        <v>437.18000000000001</v>
      </c>
      <c r="I190" s="300"/>
      <c r="J190" s="296"/>
      <c r="K190" s="296"/>
      <c r="L190" s="301"/>
      <c r="M190" s="302"/>
      <c r="N190" s="303"/>
      <c r="O190" s="303"/>
      <c r="P190" s="303"/>
      <c r="Q190" s="303"/>
      <c r="R190" s="303"/>
      <c r="S190" s="303"/>
      <c r="T190" s="304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T190" s="305" t="s">
        <v>236</v>
      </c>
      <c r="AU190" s="305" t="s">
        <v>89</v>
      </c>
      <c r="AV190" s="15" t="s">
        <v>100</v>
      </c>
      <c r="AW190" s="15" t="s">
        <v>34</v>
      </c>
      <c r="AX190" s="15" t="s">
        <v>87</v>
      </c>
      <c r="AY190" s="305" t="s">
        <v>211</v>
      </c>
    </row>
    <row r="191" s="2" customFormat="1" ht="24.15" customHeight="1">
      <c r="A191" s="41"/>
      <c r="B191" s="42"/>
      <c r="C191" s="253" t="s">
        <v>253</v>
      </c>
      <c r="D191" s="253" t="s">
        <v>214</v>
      </c>
      <c r="E191" s="254" t="s">
        <v>468</v>
      </c>
      <c r="F191" s="255" t="s">
        <v>469</v>
      </c>
      <c r="G191" s="256" t="s">
        <v>332</v>
      </c>
      <c r="H191" s="257">
        <v>160.16</v>
      </c>
      <c r="I191" s="258"/>
      <c r="J191" s="259">
        <f>ROUND(I191*H191,2)</f>
        <v>0</v>
      </c>
      <c r="K191" s="260"/>
      <c r="L191" s="44"/>
      <c r="M191" s="261" t="s">
        <v>1</v>
      </c>
      <c r="N191" s="262" t="s">
        <v>46</v>
      </c>
      <c r="O191" s="94"/>
      <c r="P191" s="263">
        <f>O191*H191</f>
        <v>0</v>
      </c>
      <c r="Q191" s="263">
        <v>1.98</v>
      </c>
      <c r="R191" s="263">
        <f>Q191*H191</f>
        <v>317.11680000000001</v>
      </c>
      <c r="S191" s="263">
        <v>0</v>
      </c>
      <c r="T191" s="264">
        <f>S191*H191</f>
        <v>0</v>
      </c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R191" s="265" t="s">
        <v>100</v>
      </c>
      <c r="AT191" s="265" t="s">
        <v>214</v>
      </c>
      <c r="AU191" s="265" t="s">
        <v>89</v>
      </c>
      <c r="AY191" s="18" t="s">
        <v>211</v>
      </c>
      <c r="BE191" s="155">
        <f>IF(N191="základní",J191,0)</f>
        <v>0</v>
      </c>
      <c r="BF191" s="155">
        <f>IF(N191="snížená",J191,0)</f>
        <v>0</v>
      </c>
      <c r="BG191" s="155">
        <f>IF(N191="zákl. přenesená",J191,0)</f>
        <v>0</v>
      </c>
      <c r="BH191" s="155">
        <f>IF(N191="sníž. přenesená",J191,0)</f>
        <v>0</v>
      </c>
      <c r="BI191" s="155">
        <f>IF(N191="nulová",J191,0)</f>
        <v>0</v>
      </c>
      <c r="BJ191" s="18" t="s">
        <v>87</v>
      </c>
      <c r="BK191" s="155">
        <f>ROUND(I191*H191,2)</f>
        <v>0</v>
      </c>
      <c r="BL191" s="18" t="s">
        <v>100</v>
      </c>
      <c r="BM191" s="265" t="s">
        <v>470</v>
      </c>
    </row>
    <row r="192" s="13" customFormat="1">
      <c r="A192" s="13"/>
      <c r="B192" s="266"/>
      <c r="C192" s="267"/>
      <c r="D192" s="268" t="s">
        <v>236</v>
      </c>
      <c r="E192" s="269" t="s">
        <v>1</v>
      </c>
      <c r="F192" s="270" t="s">
        <v>471</v>
      </c>
      <c r="G192" s="267"/>
      <c r="H192" s="269" t="s">
        <v>1</v>
      </c>
      <c r="I192" s="271"/>
      <c r="J192" s="267"/>
      <c r="K192" s="267"/>
      <c r="L192" s="272"/>
      <c r="M192" s="273"/>
      <c r="N192" s="274"/>
      <c r="O192" s="274"/>
      <c r="P192" s="274"/>
      <c r="Q192" s="274"/>
      <c r="R192" s="274"/>
      <c r="S192" s="274"/>
      <c r="T192" s="275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76" t="s">
        <v>236</v>
      </c>
      <c r="AU192" s="276" t="s">
        <v>89</v>
      </c>
      <c r="AV192" s="13" t="s">
        <v>87</v>
      </c>
      <c r="AW192" s="13" t="s">
        <v>34</v>
      </c>
      <c r="AX192" s="13" t="s">
        <v>81</v>
      </c>
      <c r="AY192" s="276" t="s">
        <v>211</v>
      </c>
    </row>
    <row r="193" s="14" customFormat="1">
      <c r="A193" s="14"/>
      <c r="B193" s="277"/>
      <c r="C193" s="278"/>
      <c r="D193" s="268" t="s">
        <v>236</v>
      </c>
      <c r="E193" s="279" t="s">
        <v>1</v>
      </c>
      <c r="F193" s="280" t="s">
        <v>472</v>
      </c>
      <c r="G193" s="278"/>
      <c r="H193" s="281">
        <v>2.3399999999999999</v>
      </c>
      <c r="I193" s="282"/>
      <c r="J193" s="278"/>
      <c r="K193" s="278"/>
      <c r="L193" s="283"/>
      <c r="M193" s="284"/>
      <c r="N193" s="285"/>
      <c r="O193" s="285"/>
      <c r="P193" s="285"/>
      <c r="Q193" s="285"/>
      <c r="R193" s="285"/>
      <c r="S193" s="285"/>
      <c r="T193" s="286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87" t="s">
        <v>236</v>
      </c>
      <c r="AU193" s="287" t="s">
        <v>89</v>
      </c>
      <c r="AV193" s="14" t="s">
        <v>89</v>
      </c>
      <c r="AW193" s="14" t="s">
        <v>34</v>
      </c>
      <c r="AX193" s="14" t="s">
        <v>81</v>
      </c>
      <c r="AY193" s="287" t="s">
        <v>211</v>
      </c>
    </row>
    <row r="194" s="14" customFormat="1">
      <c r="A194" s="14"/>
      <c r="B194" s="277"/>
      <c r="C194" s="278"/>
      <c r="D194" s="268" t="s">
        <v>236</v>
      </c>
      <c r="E194" s="279" t="s">
        <v>1</v>
      </c>
      <c r="F194" s="280" t="s">
        <v>473</v>
      </c>
      <c r="G194" s="278"/>
      <c r="H194" s="281">
        <v>47.659999999999997</v>
      </c>
      <c r="I194" s="282"/>
      <c r="J194" s="278"/>
      <c r="K194" s="278"/>
      <c r="L194" s="283"/>
      <c r="M194" s="284"/>
      <c r="N194" s="285"/>
      <c r="O194" s="285"/>
      <c r="P194" s="285"/>
      <c r="Q194" s="285"/>
      <c r="R194" s="285"/>
      <c r="S194" s="285"/>
      <c r="T194" s="286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87" t="s">
        <v>236</v>
      </c>
      <c r="AU194" s="287" t="s">
        <v>89</v>
      </c>
      <c r="AV194" s="14" t="s">
        <v>89</v>
      </c>
      <c r="AW194" s="14" t="s">
        <v>34</v>
      </c>
      <c r="AX194" s="14" t="s">
        <v>81</v>
      </c>
      <c r="AY194" s="287" t="s">
        <v>211</v>
      </c>
    </row>
    <row r="195" s="13" customFormat="1">
      <c r="A195" s="13"/>
      <c r="B195" s="266"/>
      <c r="C195" s="267"/>
      <c r="D195" s="268" t="s">
        <v>236</v>
      </c>
      <c r="E195" s="269" t="s">
        <v>1</v>
      </c>
      <c r="F195" s="270" t="s">
        <v>474</v>
      </c>
      <c r="G195" s="267"/>
      <c r="H195" s="269" t="s">
        <v>1</v>
      </c>
      <c r="I195" s="271"/>
      <c r="J195" s="267"/>
      <c r="K195" s="267"/>
      <c r="L195" s="272"/>
      <c r="M195" s="273"/>
      <c r="N195" s="274"/>
      <c r="O195" s="274"/>
      <c r="P195" s="274"/>
      <c r="Q195" s="274"/>
      <c r="R195" s="274"/>
      <c r="S195" s="274"/>
      <c r="T195" s="275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76" t="s">
        <v>236</v>
      </c>
      <c r="AU195" s="276" t="s">
        <v>89</v>
      </c>
      <c r="AV195" s="13" t="s">
        <v>87</v>
      </c>
      <c r="AW195" s="13" t="s">
        <v>34</v>
      </c>
      <c r="AX195" s="13" t="s">
        <v>81</v>
      </c>
      <c r="AY195" s="276" t="s">
        <v>211</v>
      </c>
    </row>
    <row r="196" s="14" customFormat="1">
      <c r="A196" s="14"/>
      <c r="B196" s="277"/>
      <c r="C196" s="278"/>
      <c r="D196" s="268" t="s">
        <v>236</v>
      </c>
      <c r="E196" s="279" t="s">
        <v>1</v>
      </c>
      <c r="F196" s="280" t="s">
        <v>475</v>
      </c>
      <c r="G196" s="278"/>
      <c r="H196" s="281">
        <v>20.16</v>
      </c>
      <c r="I196" s="282"/>
      <c r="J196" s="278"/>
      <c r="K196" s="278"/>
      <c r="L196" s="283"/>
      <c r="M196" s="284"/>
      <c r="N196" s="285"/>
      <c r="O196" s="285"/>
      <c r="P196" s="285"/>
      <c r="Q196" s="285"/>
      <c r="R196" s="285"/>
      <c r="S196" s="285"/>
      <c r="T196" s="286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87" t="s">
        <v>236</v>
      </c>
      <c r="AU196" s="287" t="s">
        <v>89</v>
      </c>
      <c r="AV196" s="14" t="s">
        <v>89</v>
      </c>
      <c r="AW196" s="14" t="s">
        <v>34</v>
      </c>
      <c r="AX196" s="14" t="s">
        <v>81</v>
      </c>
      <c r="AY196" s="287" t="s">
        <v>211</v>
      </c>
    </row>
    <row r="197" s="13" customFormat="1">
      <c r="A197" s="13"/>
      <c r="B197" s="266"/>
      <c r="C197" s="267"/>
      <c r="D197" s="268" t="s">
        <v>236</v>
      </c>
      <c r="E197" s="269" t="s">
        <v>1</v>
      </c>
      <c r="F197" s="270" t="s">
        <v>376</v>
      </c>
      <c r="G197" s="267"/>
      <c r="H197" s="269" t="s">
        <v>1</v>
      </c>
      <c r="I197" s="271"/>
      <c r="J197" s="267"/>
      <c r="K197" s="267"/>
      <c r="L197" s="272"/>
      <c r="M197" s="273"/>
      <c r="N197" s="274"/>
      <c r="O197" s="274"/>
      <c r="P197" s="274"/>
      <c r="Q197" s="274"/>
      <c r="R197" s="274"/>
      <c r="S197" s="274"/>
      <c r="T197" s="275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76" t="s">
        <v>236</v>
      </c>
      <c r="AU197" s="276" t="s">
        <v>89</v>
      </c>
      <c r="AV197" s="13" t="s">
        <v>87</v>
      </c>
      <c r="AW197" s="13" t="s">
        <v>34</v>
      </c>
      <c r="AX197" s="13" t="s">
        <v>81</v>
      </c>
      <c r="AY197" s="276" t="s">
        <v>211</v>
      </c>
    </row>
    <row r="198" s="14" customFormat="1">
      <c r="A198" s="14"/>
      <c r="B198" s="277"/>
      <c r="C198" s="278"/>
      <c r="D198" s="268" t="s">
        <v>236</v>
      </c>
      <c r="E198" s="279" t="s">
        <v>1</v>
      </c>
      <c r="F198" s="280" t="s">
        <v>434</v>
      </c>
      <c r="G198" s="278"/>
      <c r="H198" s="281">
        <v>90</v>
      </c>
      <c r="I198" s="282"/>
      <c r="J198" s="278"/>
      <c r="K198" s="278"/>
      <c r="L198" s="283"/>
      <c r="M198" s="284"/>
      <c r="N198" s="285"/>
      <c r="O198" s="285"/>
      <c r="P198" s="285"/>
      <c r="Q198" s="285"/>
      <c r="R198" s="285"/>
      <c r="S198" s="285"/>
      <c r="T198" s="286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87" t="s">
        <v>236</v>
      </c>
      <c r="AU198" s="287" t="s">
        <v>89</v>
      </c>
      <c r="AV198" s="14" t="s">
        <v>89</v>
      </c>
      <c r="AW198" s="14" t="s">
        <v>34</v>
      </c>
      <c r="AX198" s="14" t="s">
        <v>81</v>
      </c>
      <c r="AY198" s="287" t="s">
        <v>211</v>
      </c>
    </row>
    <row r="199" s="15" customFormat="1">
      <c r="A199" s="15"/>
      <c r="B199" s="295"/>
      <c r="C199" s="296"/>
      <c r="D199" s="268" t="s">
        <v>236</v>
      </c>
      <c r="E199" s="297" t="s">
        <v>1</v>
      </c>
      <c r="F199" s="298" t="s">
        <v>435</v>
      </c>
      <c r="G199" s="296"/>
      <c r="H199" s="299">
        <v>160.16</v>
      </c>
      <c r="I199" s="300"/>
      <c r="J199" s="296"/>
      <c r="K199" s="296"/>
      <c r="L199" s="301"/>
      <c r="M199" s="302"/>
      <c r="N199" s="303"/>
      <c r="O199" s="303"/>
      <c r="P199" s="303"/>
      <c r="Q199" s="303"/>
      <c r="R199" s="303"/>
      <c r="S199" s="303"/>
      <c r="T199" s="304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T199" s="305" t="s">
        <v>236</v>
      </c>
      <c r="AU199" s="305" t="s">
        <v>89</v>
      </c>
      <c r="AV199" s="15" t="s">
        <v>100</v>
      </c>
      <c r="AW199" s="15" t="s">
        <v>34</v>
      </c>
      <c r="AX199" s="15" t="s">
        <v>87</v>
      </c>
      <c r="AY199" s="305" t="s">
        <v>211</v>
      </c>
    </row>
    <row r="200" s="2" customFormat="1" ht="24.15" customHeight="1">
      <c r="A200" s="41"/>
      <c r="B200" s="42"/>
      <c r="C200" s="253" t="s">
        <v>257</v>
      </c>
      <c r="D200" s="253" t="s">
        <v>214</v>
      </c>
      <c r="E200" s="254" t="s">
        <v>476</v>
      </c>
      <c r="F200" s="255" t="s">
        <v>477</v>
      </c>
      <c r="G200" s="256" t="s">
        <v>332</v>
      </c>
      <c r="H200" s="257">
        <v>44.262999999999998</v>
      </c>
      <c r="I200" s="258"/>
      <c r="J200" s="259">
        <f>ROUND(I200*H200,2)</f>
        <v>0</v>
      </c>
      <c r="K200" s="260"/>
      <c r="L200" s="44"/>
      <c r="M200" s="261" t="s">
        <v>1</v>
      </c>
      <c r="N200" s="262" t="s">
        <v>46</v>
      </c>
      <c r="O200" s="94"/>
      <c r="P200" s="263">
        <f>O200*H200</f>
        <v>0</v>
      </c>
      <c r="Q200" s="263">
        <v>2.45329</v>
      </c>
      <c r="R200" s="263">
        <f>Q200*H200</f>
        <v>108.58997527</v>
      </c>
      <c r="S200" s="263">
        <v>0</v>
      </c>
      <c r="T200" s="264">
        <f>S200*H200</f>
        <v>0</v>
      </c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R200" s="265" t="s">
        <v>100</v>
      </c>
      <c r="AT200" s="265" t="s">
        <v>214</v>
      </c>
      <c r="AU200" s="265" t="s">
        <v>89</v>
      </c>
      <c r="AY200" s="18" t="s">
        <v>211</v>
      </c>
      <c r="BE200" s="155">
        <f>IF(N200="základní",J200,0)</f>
        <v>0</v>
      </c>
      <c r="BF200" s="155">
        <f>IF(N200="snížená",J200,0)</f>
        <v>0</v>
      </c>
      <c r="BG200" s="155">
        <f>IF(N200="zákl. přenesená",J200,0)</f>
        <v>0</v>
      </c>
      <c r="BH200" s="155">
        <f>IF(N200="sníž. přenesená",J200,0)</f>
        <v>0</v>
      </c>
      <c r="BI200" s="155">
        <f>IF(N200="nulová",J200,0)</f>
        <v>0</v>
      </c>
      <c r="BJ200" s="18" t="s">
        <v>87</v>
      </c>
      <c r="BK200" s="155">
        <f>ROUND(I200*H200,2)</f>
        <v>0</v>
      </c>
      <c r="BL200" s="18" t="s">
        <v>100</v>
      </c>
      <c r="BM200" s="265" t="s">
        <v>478</v>
      </c>
    </row>
    <row r="201" s="13" customFormat="1">
      <c r="A201" s="13"/>
      <c r="B201" s="266"/>
      <c r="C201" s="267"/>
      <c r="D201" s="268" t="s">
        <v>236</v>
      </c>
      <c r="E201" s="269" t="s">
        <v>1</v>
      </c>
      <c r="F201" s="270" t="s">
        <v>479</v>
      </c>
      <c r="G201" s="267"/>
      <c r="H201" s="269" t="s">
        <v>1</v>
      </c>
      <c r="I201" s="271"/>
      <c r="J201" s="267"/>
      <c r="K201" s="267"/>
      <c r="L201" s="272"/>
      <c r="M201" s="273"/>
      <c r="N201" s="274"/>
      <c r="O201" s="274"/>
      <c r="P201" s="274"/>
      <c r="Q201" s="274"/>
      <c r="R201" s="274"/>
      <c r="S201" s="274"/>
      <c r="T201" s="275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76" t="s">
        <v>236</v>
      </c>
      <c r="AU201" s="276" t="s">
        <v>89</v>
      </c>
      <c r="AV201" s="13" t="s">
        <v>87</v>
      </c>
      <c r="AW201" s="13" t="s">
        <v>34</v>
      </c>
      <c r="AX201" s="13" t="s">
        <v>81</v>
      </c>
      <c r="AY201" s="276" t="s">
        <v>211</v>
      </c>
    </row>
    <row r="202" s="14" customFormat="1">
      <c r="A202" s="14"/>
      <c r="B202" s="277"/>
      <c r="C202" s="278"/>
      <c r="D202" s="268" t="s">
        <v>236</v>
      </c>
      <c r="E202" s="279" t="s">
        <v>1</v>
      </c>
      <c r="F202" s="280" t="s">
        <v>480</v>
      </c>
      <c r="G202" s="278"/>
      <c r="H202" s="281">
        <v>44.262999999999998</v>
      </c>
      <c r="I202" s="282"/>
      <c r="J202" s="278"/>
      <c r="K202" s="278"/>
      <c r="L202" s="283"/>
      <c r="M202" s="284"/>
      <c r="N202" s="285"/>
      <c r="O202" s="285"/>
      <c r="P202" s="285"/>
      <c r="Q202" s="285"/>
      <c r="R202" s="285"/>
      <c r="S202" s="285"/>
      <c r="T202" s="286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87" t="s">
        <v>236</v>
      </c>
      <c r="AU202" s="287" t="s">
        <v>89</v>
      </c>
      <c r="AV202" s="14" t="s">
        <v>89</v>
      </c>
      <c r="AW202" s="14" t="s">
        <v>34</v>
      </c>
      <c r="AX202" s="14" t="s">
        <v>87</v>
      </c>
      <c r="AY202" s="287" t="s">
        <v>211</v>
      </c>
    </row>
    <row r="203" s="2" customFormat="1" ht="24.15" customHeight="1">
      <c r="A203" s="41"/>
      <c r="B203" s="42"/>
      <c r="C203" s="253" t="s">
        <v>263</v>
      </c>
      <c r="D203" s="253" t="s">
        <v>214</v>
      </c>
      <c r="E203" s="254" t="s">
        <v>481</v>
      </c>
      <c r="F203" s="255" t="s">
        <v>482</v>
      </c>
      <c r="G203" s="256" t="s">
        <v>332</v>
      </c>
      <c r="H203" s="257">
        <v>181.71600000000001</v>
      </c>
      <c r="I203" s="258"/>
      <c r="J203" s="259">
        <f>ROUND(I203*H203,2)</f>
        <v>0</v>
      </c>
      <c r="K203" s="260"/>
      <c r="L203" s="44"/>
      <c r="M203" s="261" t="s">
        <v>1</v>
      </c>
      <c r="N203" s="262" t="s">
        <v>46</v>
      </c>
      <c r="O203" s="94"/>
      <c r="P203" s="263">
        <f>O203*H203</f>
        <v>0</v>
      </c>
      <c r="Q203" s="263">
        <v>2.45329</v>
      </c>
      <c r="R203" s="263">
        <f>Q203*H203</f>
        <v>445.80204564000002</v>
      </c>
      <c r="S203" s="263">
        <v>0</v>
      </c>
      <c r="T203" s="264">
        <f>S203*H203</f>
        <v>0</v>
      </c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R203" s="265" t="s">
        <v>100</v>
      </c>
      <c r="AT203" s="265" t="s">
        <v>214</v>
      </c>
      <c r="AU203" s="265" t="s">
        <v>89</v>
      </c>
      <c r="AY203" s="18" t="s">
        <v>211</v>
      </c>
      <c r="BE203" s="155">
        <f>IF(N203="základní",J203,0)</f>
        <v>0</v>
      </c>
      <c r="BF203" s="155">
        <f>IF(N203="snížená",J203,0)</f>
        <v>0</v>
      </c>
      <c r="BG203" s="155">
        <f>IF(N203="zákl. přenesená",J203,0)</f>
        <v>0</v>
      </c>
      <c r="BH203" s="155">
        <f>IF(N203="sníž. přenesená",J203,0)</f>
        <v>0</v>
      </c>
      <c r="BI203" s="155">
        <f>IF(N203="nulová",J203,0)</f>
        <v>0</v>
      </c>
      <c r="BJ203" s="18" t="s">
        <v>87</v>
      </c>
      <c r="BK203" s="155">
        <f>ROUND(I203*H203,2)</f>
        <v>0</v>
      </c>
      <c r="BL203" s="18" t="s">
        <v>100</v>
      </c>
      <c r="BM203" s="265" t="s">
        <v>483</v>
      </c>
    </row>
    <row r="204" s="13" customFormat="1">
      <c r="A204" s="13"/>
      <c r="B204" s="266"/>
      <c r="C204" s="267"/>
      <c r="D204" s="268" t="s">
        <v>236</v>
      </c>
      <c r="E204" s="269" t="s">
        <v>1</v>
      </c>
      <c r="F204" s="270" t="s">
        <v>484</v>
      </c>
      <c r="G204" s="267"/>
      <c r="H204" s="269" t="s">
        <v>1</v>
      </c>
      <c r="I204" s="271"/>
      <c r="J204" s="267"/>
      <c r="K204" s="267"/>
      <c r="L204" s="272"/>
      <c r="M204" s="273"/>
      <c r="N204" s="274"/>
      <c r="O204" s="274"/>
      <c r="P204" s="274"/>
      <c r="Q204" s="274"/>
      <c r="R204" s="274"/>
      <c r="S204" s="274"/>
      <c r="T204" s="275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76" t="s">
        <v>236</v>
      </c>
      <c r="AU204" s="276" t="s">
        <v>89</v>
      </c>
      <c r="AV204" s="13" t="s">
        <v>87</v>
      </c>
      <c r="AW204" s="13" t="s">
        <v>34</v>
      </c>
      <c r="AX204" s="13" t="s">
        <v>81</v>
      </c>
      <c r="AY204" s="276" t="s">
        <v>211</v>
      </c>
    </row>
    <row r="205" s="14" customFormat="1">
      <c r="A205" s="14"/>
      <c r="B205" s="277"/>
      <c r="C205" s="278"/>
      <c r="D205" s="268" t="s">
        <v>236</v>
      </c>
      <c r="E205" s="279" t="s">
        <v>1</v>
      </c>
      <c r="F205" s="280" t="s">
        <v>485</v>
      </c>
      <c r="G205" s="278"/>
      <c r="H205" s="281">
        <v>133.23599999999999</v>
      </c>
      <c r="I205" s="282"/>
      <c r="J205" s="278"/>
      <c r="K205" s="278"/>
      <c r="L205" s="283"/>
      <c r="M205" s="284"/>
      <c r="N205" s="285"/>
      <c r="O205" s="285"/>
      <c r="P205" s="285"/>
      <c r="Q205" s="285"/>
      <c r="R205" s="285"/>
      <c r="S205" s="285"/>
      <c r="T205" s="286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87" t="s">
        <v>236</v>
      </c>
      <c r="AU205" s="287" t="s">
        <v>89</v>
      </c>
      <c r="AV205" s="14" t="s">
        <v>89</v>
      </c>
      <c r="AW205" s="14" t="s">
        <v>34</v>
      </c>
      <c r="AX205" s="14" t="s">
        <v>81</v>
      </c>
      <c r="AY205" s="287" t="s">
        <v>211</v>
      </c>
    </row>
    <row r="206" s="14" customFormat="1">
      <c r="A206" s="14"/>
      <c r="B206" s="277"/>
      <c r="C206" s="278"/>
      <c r="D206" s="268" t="s">
        <v>236</v>
      </c>
      <c r="E206" s="279" t="s">
        <v>1</v>
      </c>
      <c r="F206" s="280" t="s">
        <v>486</v>
      </c>
      <c r="G206" s="278"/>
      <c r="H206" s="281">
        <v>1.6799999999999999</v>
      </c>
      <c r="I206" s="282"/>
      <c r="J206" s="278"/>
      <c r="K206" s="278"/>
      <c r="L206" s="283"/>
      <c r="M206" s="284"/>
      <c r="N206" s="285"/>
      <c r="O206" s="285"/>
      <c r="P206" s="285"/>
      <c r="Q206" s="285"/>
      <c r="R206" s="285"/>
      <c r="S206" s="285"/>
      <c r="T206" s="286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87" t="s">
        <v>236</v>
      </c>
      <c r="AU206" s="287" t="s">
        <v>89</v>
      </c>
      <c r="AV206" s="14" t="s">
        <v>89</v>
      </c>
      <c r="AW206" s="14" t="s">
        <v>34</v>
      </c>
      <c r="AX206" s="14" t="s">
        <v>81</v>
      </c>
      <c r="AY206" s="287" t="s">
        <v>211</v>
      </c>
    </row>
    <row r="207" s="14" customFormat="1">
      <c r="A207" s="14"/>
      <c r="B207" s="277"/>
      <c r="C207" s="278"/>
      <c r="D207" s="268" t="s">
        <v>236</v>
      </c>
      <c r="E207" s="279" t="s">
        <v>1</v>
      </c>
      <c r="F207" s="280" t="s">
        <v>487</v>
      </c>
      <c r="G207" s="278"/>
      <c r="H207" s="281">
        <v>6.2400000000000002</v>
      </c>
      <c r="I207" s="282"/>
      <c r="J207" s="278"/>
      <c r="K207" s="278"/>
      <c r="L207" s="283"/>
      <c r="M207" s="284"/>
      <c r="N207" s="285"/>
      <c r="O207" s="285"/>
      <c r="P207" s="285"/>
      <c r="Q207" s="285"/>
      <c r="R207" s="285"/>
      <c r="S207" s="285"/>
      <c r="T207" s="286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87" t="s">
        <v>236</v>
      </c>
      <c r="AU207" s="287" t="s">
        <v>89</v>
      </c>
      <c r="AV207" s="14" t="s">
        <v>89</v>
      </c>
      <c r="AW207" s="14" t="s">
        <v>34</v>
      </c>
      <c r="AX207" s="14" t="s">
        <v>81</v>
      </c>
      <c r="AY207" s="287" t="s">
        <v>211</v>
      </c>
    </row>
    <row r="208" s="13" customFormat="1">
      <c r="A208" s="13"/>
      <c r="B208" s="266"/>
      <c r="C208" s="267"/>
      <c r="D208" s="268" t="s">
        <v>236</v>
      </c>
      <c r="E208" s="269" t="s">
        <v>1</v>
      </c>
      <c r="F208" s="270" t="s">
        <v>488</v>
      </c>
      <c r="G208" s="267"/>
      <c r="H208" s="269" t="s">
        <v>1</v>
      </c>
      <c r="I208" s="271"/>
      <c r="J208" s="267"/>
      <c r="K208" s="267"/>
      <c r="L208" s="272"/>
      <c r="M208" s="273"/>
      <c r="N208" s="274"/>
      <c r="O208" s="274"/>
      <c r="P208" s="274"/>
      <c r="Q208" s="274"/>
      <c r="R208" s="274"/>
      <c r="S208" s="274"/>
      <c r="T208" s="275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76" t="s">
        <v>236</v>
      </c>
      <c r="AU208" s="276" t="s">
        <v>89</v>
      </c>
      <c r="AV208" s="13" t="s">
        <v>87</v>
      </c>
      <c r="AW208" s="13" t="s">
        <v>34</v>
      </c>
      <c r="AX208" s="13" t="s">
        <v>81</v>
      </c>
      <c r="AY208" s="276" t="s">
        <v>211</v>
      </c>
    </row>
    <row r="209" s="14" customFormat="1">
      <c r="A209" s="14"/>
      <c r="B209" s="277"/>
      <c r="C209" s="278"/>
      <c r="D209" s="268" t="s">
        <v>236</v>
      </c>
      <c r="E209" s="279" t="s">
        <v>1</v>
      </c>
      <c r="F209" s="280" t="s">
        <v>489</v>
      </c>
      <c r="G209" s="278"/>
      <c r="H209" s="281">
        <v>40.560000000000002</v>
      </c>
      <c r="I209" s="282"/>
      <c r="J209" s="278"/>
      <c r="K209" s="278"/>
      <c r="L209" s="283"/>
      <c r="M209" s="284"/>
      <c r="N209" s="285"/>
      <c r="O209" s="285"/>
      <c r="P209" s="285"/>
      <c r="Q209" s="285"/>
      <c r="R209" s="285"/>
      <c r="S209" s="285"/>
      <c r="T209" s="286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87" t="s">
        <v>236</v>
      </c>
      <c r="AU209" s="287" t="s">
        <v>89</v>
      </c>
      <c r="AV209" s="14" t="s">
        <v>89</v>
      </c>
      <c r="AW209" s="14" t="s">
        <v>34</v>
      </c>
      <c r="AX209" s="14" t="s">
        <v>81</v>
      </c>
      <c r="AY209" s="287" t="s">
        <v>211</v>
      </c>
    </row>
    <row r="210" s="15" customFormat="1">
      <c r="A210" s="15"/>
      <c r="B210" s="295"/>
      <c r="C210" s="296"/>
      <c r="D210" s="268" t="s">
        <v>236</v>
      </c>
      <c r="E210" s="297" t="s">
        <v>1</v>
      </c>
      <c r="F210" s="298" t="s">
        <v>435</v>
      </c>
      <c r="G210" s="296"/>
      <c r="H210" s="299">
        <v>181.71600000000001</v>
      </c>
      <c r="I210" s="300"/>
      <c r="J210" s="296"/>
      <c r="K210" s="296"/>
      <c r="L210" s="301"/>
      <c r="M210" s="302"/>
      <c r="N210" s="303"/>
      <c r="O210" s="303"/>
      <c r="P210" s="303"/>
      <c r="Q210" s="303"/>
      <c r="R210" s="303"/>
      <c r="S210" s="303"/>
      <c r="T210" s="304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T210" s="305" t="s">
        <v>236</v>
      </c>
      <c r="AU210" s="305" t="s">
        <v>89</v>
      </c>
      <c r="AV210" s="15" t="s">
        <v>100</v>
      </c>
      <c r="AW210" s="15" t="s">
        <v>34</v>
      </c>
      <c r="AX210" s="15" t="s">
        <v>87</v>
      </c>
      <c r="AY210" s="305" t="s">
        <v>211</v>
      </c>
    </row>
    <row r="211" s="2" customFormat="1" ht="16.5" customHeight="1">
      <c r="A211" s="41"/>
      <c r="B211" s="42"/>
      <c r="C211" s="253" t="s">
        <v>490</v>
      </c>
      <c r="D211" s="253" t="s">
        <v>214</v>
      </c>
      <c r="E211" s="254" t="s">
        <v>491</v>
      </c>
      <c r="F211" s="255" t="s">
        <v>492</v>
      </c>
      <c r="G211" s="256" t="s">
        <v>269</v>
      </c>
      <c r="H211" s="257">
        <v>48.064</v>
      </c>
      <c r="I211" s="258"/>
      <c r="J211" s="259">
        <f>ROUND(I211*H211,2)</f>
        <v>0</v>
      </c>
      <c r="K211" s="260"/>
      <c r="L211" s="44"/>
      <c r="M211" s="261" t="s">
        <v>1</v>
      </c>
      <c r="N211" s="262" t="s">
        <v>46</v>
      </c>
      <c r="O211" s="94"/>
      <c r="P211" s="263">
        <f>O211*H211</f>
        <v>0</v>
      </c>
      <c r="Q211" s="263">
        <v>0.0010300000000000001</v>
      </c>
      <c r="R211" s="263">
        <f>Q211*H211</f>
        <v>0.049505920000000002</v>
      </c>
      <c r="S211" s="263">
        <v>0</v>
      </c>
      <c r="T211" s="264">
        <f>S211*H211</f>
        <v>0</v>
      </c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R211" s="265" t="s">
        <v>100</v>
      </c>
      <c r="AT211" s="265" t="s">
        <v>214</v>
      </c>
      <c r="AU211" s="265" t="s">
        <v>89</v>
      </c>
      <c r="AY211" s="18" t="s">
        <v>211</v>
      </c>
      <c r="BE211" s="155">
        <f>IF(N211="základní",J211,0)</f>
        <v>0</v>
      </c>
      <c r="BF211" s="155">
        <f>IF(N211="snížená",J211,0)</f>
        <v>0</v>
      </c>
      <c r="BG211" s="155">
        <f>IF(N211="zákl. přenesená",J211,0)</f>
        <v>0</v>
      </c>
      <c r="BH211" s="155">
        <f>IF(N211="sníž. přenesená",J211,0)</f>
        <v>0</v>
      </c>
      <c r="BI211" s="155">
        <f>IF(N211="nulová",J211,0)</f>
        <v>0</v>
      </c>
      <c r="BJ211" s="18" t="s">
        <v>87</v>
      </c>
      <c r="BK211" s="155">
        <f>ROUND(I211*H211,2)</f>
        <v>0</v>
      </c>
      <c r="BL211" s="18" t="s">
        <v>100</v>
      </c>
      <c r="BM211" s="265" t="s">
        <v>493</v>
      </c>
    </row>
    <row r="212" s="13" customFormat="1">
      <c r="A212" s="13"/>
      <c r="B212" s="266"/>
      <c r="C212" s="267"/>
      <c r="D212" s="268" t="s">
        <v>236</v>
      </c>
      <c r="E212" s="269" t="s">
        <v>1</v>
      </c>
      <c r="F212" s="270" t="s">
        <v>494</v>
      </c>
      <c r="G212" s="267"/>
      <c r="H212" s="269" t="s">
        <v>1</v>
      </c>
      <c r="I212" s="271"/>
      <c r="J212" s="267"/>
      <c r="K212" s="267"/>
      <c r="L212" s="272"/>
      <c r="M212" s="273"/>
      <c r="N212" s="274"/>
      <c r="O212" s="274"/>
      <c r="P212" s="274"/>
      <c r="Q212" s="274"/>
      <c r="R212" s="274"/>
      <c r="S212" s="274"/>
      <c r="T212" s="275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76" t="s">
        <v>236</v>
      </c>
      <c r="AU212" s="276" t="s">
        <v>89</v>
      </c>
      <c r="AV212" s="13" t="s">
        <v>87</v>
      </c>
      <c r="AW212" s="13" t="s">
        <v>34</v>
      </c>
      <c r="AX212" s="13" t="s">
        <v>81</v>
      </c>
      <c r="AY212" s="276" t="s">
        <v>211</v>
      </c>
    </row>
    <row r="213" s="14" customFormat="1">
      <c r="A213" s="14"/>
      <c r="B213" s="277"/>
      <c r="C213" s="278"/>
      <c r="D213" s="268" t="s">
        <v>236</v>
      </c>
      <c r="E213" s="279" t="s">
        <v>1</v>
      </c>
      <c r="F213" s="280" t="s">
        <v>495</v>
      </c>
      <c r="G213" s="278"/>
      <c r="H213" s="281">
        <v>3.1000000000000001</v>
      </c>
      <c r="I213" s="282"/>
      <c r="J213" s="278"/>
      <c r="K213" s="278"/>
      <c r="L213" s="283"/>
      <c r="M213" s="284"/>
      <c r="N213" s="285"/>
      <c r="O213" s="285"/>
      <c r="P213" s="285"/>
      <c r="Q213" s="285"/>
      <c r="R213" s="285"/>
      <c r="S213" s="285"/>
      <c r="T213" s="286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87" t="s">
        <v>236</v>
      </c>
      <c r="AU213" s="287" t="s">
        <v>89</v>
      </c>
      <c r="AV213" s="14" t="s">
        <v>89</v>
      </c>
      <c r="AW213" s="14" t="s">
        <v>34</v>
      </c>
      <c r="AX213" s="14" t="s">
        <v>81</v>
      </c>
      <c r="AY213" s="287" t="s">
        <v>211</v>
      </c>
    </row>
    <row r="214" s="13" customFormat="1">
      <c r="A214" s="13"/>
      <c r="B214" s="266"/>
      <c r="C214" s="267"/>
      <c r="D214" s="268" t="s">
        <v>236</v>
      </c>
      <c r="E214" s="269" t="s">
        <v>1</v>
      </c>
      <c r="F214" s="270" t="s">
        <v>496</v>
      </c>
      <c r="G214" s="267"/>
      <c r="H214" s="269" t="s">
        <v>1</v>
      </c>
      <c r="I214" s="271"/>
      <c r="J214" s="267"/>
      <c r="K214" s="267"/>
      <c r="L214" s="272"/>
      <c r="M214" s="273"/>
      <c r="N214" s="274"/>
      <c r="O214" s="274"/>
      <c r="P214" s="274"/>
      <c r="Q214" s="274"/>
      <c r="R214" s="274"/>
      <c r="S214" s="274"/>
      <c r="T214" s="275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76" t="s">
        <v>236</v>
      </c>
      <c r="AU214" s="276" t="s">
        <v>89</v>
      </c>
      <c r="AV214" s="13" t="s">
        <v>87</v>
      </c>
      <c r="AW214" s="13" t="s">
        <v>34</v>
      </c>
      <c r="AX214" s="13" t="s">
        <v>81</v>
      </c>
      <c r="AY214" s="276" t="s">
        <v>211</v>
      </c>
    </row>
    <row r="215" s="14" customFormat="1">
      <c r="A215" s="14"/>
      <c r="B215" s="277"/>
      <c r="C215" s="278"/>
      <c r="D215" s="268" t="s">
        <v>236</v>
      </c>
      <c r="E215" s="279" t="s">
        <v>1</v>
      </c>
      <c r="F215" s="280" t="s">
        <v>497</v>
      </c>
      <c r="G215" s="278"/>
      <c r="H215" s="281">
        <v>44.963999999999999</v>
      </c>
      <c r="I215" s="282"/>
      <c r="J215" s="278"/>
      <c r="K215" s="278"/>
      <c r="L215" s="283"/>
      <c r="M215" s="284"/>
      <c r="N215" s="285"/>
      <c r="O215" s="285"/>
      <c r="P215" s="285"/>
      <c r="Q215" s="285"/>
      <c r="R215" s="285"/>
      <c r="S215" s="285"/>
      <c r="T215" s="286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87" t="s">
        <v>236</v>
      </c>
      <c r="AU215" s="287" t="s">
        <v>89</v>
      </c>
      <c r="AV215" s="14" t="s">
        <v>89</v>
      </c>
      <c r="AW215" s="14" t="s">
        <v>34</v>
      </c>
      <c r="AX215" s="14" t="s">
        <v>81</v>
      </c>
      <c r="AY215" s="287" t="s">
        <v>211</v>
      </c>
    </row>
    <row r="216" s="15" customFormat="1">
      <c r="A216" s="15"/>
      <c r="B216" s="295"/>
      <c r="C216" s="296"/>
      <c r="D216" s="268" t="s">
        <v>236</v>
      </c>
      <c r="E216" s="297" t="s">
        <v>271</v>
      </c>
      <c r="F216" s="298" t="s">
        <v>435</v>
      </c>
      <c r="G216" s="296"/>
      <c r="H216" s="299">
        <v>48.064</v>
      </c>
      <c r="I216" s="300"/>
      <c r="J216" s="296"/>
      <c r="K216" s="296"/>
      <c r="L216" s="301"/>
      <c r="M216" s="302"/>
      <c r="N216" s="303"/>
      <c r="O216" s="303"/>
      <c r="P216" s="303"/>
      <c r="Q216" s="303"/>
      <c r="R216" s="303"/>
      <c r="S216" s="303"/>
      <c r="T216" s="304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T216" s="305" t="s">
        <v>236</v>
      </c>
      <c r="AU216" s="305" t="s">
        <v>89</v>
      </c>
      <c r="AV216" s="15" t="s">
        <v>100</v>
      </c>
      <c r="AW216" s="15" t="s">
        <v>34</v>
      </c>
      <c r="AX216" s="15" t="s">
        <v>87</v>
      </c>
      <c r="AY216" s="305" t="s">
        <v>211</v>
      </c>
    </row>
    <row r="217" s="2" customFormat="1" ht="16.5" customHeight="1">
      <c r="A217" s="41"/>
      <c r="B217" s="42"/>
      <c r="C217" s="253" t="s">
        <v>498</v>
      </c>
      <c r="D217" s="253" t="s">
        <v>214</v>
      </c>
      <c r="E217" s="254" t="s">
        <v>499</v>
      </c>
      <c r="F217" s="255" t="s">
        <v>500</v>
      </c>
      <c r="G217" s="256" t="s">
        <v>269</v>
      </c>
      <c r="H217" s="257">
        <v>48.064</v>
      </c>
      <c r="I217" s="258"/>
      <c r="J217" s="259">
        <f>ROUND(I217*H217,2)</f>
        <v>0</v>
      </c>
      <c r="K217" s="260"/>
      <c r="L217" s="44"/>
      <c r="M217" s="261" t="s">
        <v>1</v>
      </c>
      <c r="N217" s="262" t="s">
        <v>46</v>
      </c>
      <c r="O217" s="94"/>
      <c r="P217" s="263">
        <f>O217*H217</f>
        <v>0</v>
      </c>
      <c r="Q217" s="263">
        <v>0</v>
      </c>
      <c r="R217" s="263">
        <f>Q217*H217</f>
        <v>0</v>
      </c>
      <c r="S217" s="263">
        <v>0</v>
      </c>
      <c r="T217" s="264">
        <f>S217*H217</f>
        <v>0</v>
      </c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R217" s="265" t="s">
        <v>100</v>
      </c>
      <c r="AT217" s="265" t="s">
        <v>214</v>
      </c>
      <c r="AU217" s="265" t="s">
        <v>89</v>
      </c>
      <c r="AY217" s="18" t="s">
        <v>211</v>
      </c>
      <c r="BE217" s="155">
        <f>IF(N217="základní",J217,0)</f>
        <v>0</v>
      </c>
      <c r="BF217" s="155">
        <f>IF(N217="snížená",J217,0)</f>
        <v>0</v>
      </c>
      <c r="BG217" s="155">
        <f>IF(N217="zákl. přenesená",J217,0)</f>
        <v>0</v>
      </c>
      <c r="BH217" s="155">
        <f>IF(N217="sníž. přenesená",J217,0)</f>
        <v>0</v>
      </c>
      <c r="BI217" s="155">
        <f>IF(N217="nulová",J217,0)</f>
        <v>0</v>
      </c>
      <c r="BJ217" s="18" t="s">
        <v>87</v>
      </c>
      <c r="BK217" s="155">
        <f>ROUND(I217*H217,2)</f>
        <v>0</v>
      </c>
      <c r="BL217" s="18" t="s">
        <v>100</v>
      </c>
      <c r="BM217" s="265" t="s">
        <v>501</v>
      </c>
    </row>
    <row r="218" s="14" customFormat="1">
      <c r="A218" s="14"/>
      <c r="B218" s="277"/>
      <c r="C218" s="278"/>
      <c r="D218" s="268" t="s">
        <v>236</v>
      </c>
      <c r="E218" s="279" t="s">
        <v>1</v>
      </c>
      <c r="F218" s="280" t="s">
        <v>271</v>
      </c>
      <c r="G218" s="278"/>
      <c r="H218" s="281">
        <v>48.064</v>
      </c>
      <c r="I218" s="282"/>
      <c r="J218" s="278"/>
      <c r="K218" s="278"/>
      <c r="L218" s="283"/>
      <c r="M218" s="284"/>
      <c r="N218" s="285"/>
      <c r="O218" s="285"/>
      <c r="P218" s="285"/>
      <c r="Q218" s="285"/>
      <c r="R218" s="285"/>
      <c r="S218" s="285"/>
      <c r="T218" s="286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87" t="s">
        <v>236</v>
      </c>
      <c r="AU218" s="287" t="s">
        <v>89</v>
      </c>
      <c r="AV218" s="14" t="s">
        <v>89</v>
      </c>
      <c r="AW218" s="14" t="s">
        <v>34</v>
      </c>
      <c r="AX218" s="14" t="s">
        <v>87</v>
      </c>
      <c r="AY218" s="287" t="s">
        <v>211</v>
      </c>
    </row>
    <row r="219" s="2" customFormat="1" ht="21.75" customHeight="1">
      <c r="A219" s="41"/>
      <c r="B219" s="42"/>
      <c r="C219" s="253" t="s">
        <v>502</v>
      </c>
      <c r="D219" s="253" t="s">
        <v>214</v>
      </c>
      <c r="E219" s="254" t="s">
        <v>503</v>
      </c>
      <c r="F219" s="255" t="s">
        <v>504</v>
      </c>
      <c r="G219" s="256" t="s">
        <v>505</v>
      </c>
      <c r="H219" s="257">
        <v>18.73</v>
      </c>
      <c r="I219" s="258"/>
      <c r="J219" s="259">
        <f>ROUND(I219*H219,2)</f>
        <v>0</v>
      </c>
      <c r="K219" s="260"/>
      <c r="L219" s="44"/>
      <c r="M219" s="261" t="s">
        <v>1</v>
      </c>
      <c r="N219" s="262" t="s">
        <v>46</v>
      </c>
      <c r="O219" s="94"/>
      <c r="P219" s="263">
        <f>O219*H219</f>
        <v>0</v>
      </c>
      <c r="Q219" s="263">
        <v>1.0601700000000001</v>
      </c>
      <c r="R219" s="263">
        <f>Q219*H219</f>
        <v>19.856984100000002</v>
      </c>
      <c r="S219" s="263">
        <v>0</v>
      </c>
      <c r="T219" s="264">
        <f>S219*H219</f>
        <v>0</v>
      </c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R219" s="265" t="s">
        <v>100</v>
      </c>
      <c r="AT219" s="265" t="s">
        <v>214</v>
      </c>
      <c r="AU219" s="265" t="s">
        <v>89</v>
      </c>
      <c r="AY219" s="18" t="s">
        <v>211</v>
      </c>
      <c r="BE219" s="155">
        <f>IF(N219="základní",J219,0)</f>
        <v>0</v>
      </c>
      <c r="BF219" s="155">
        <f>IF(N219="snížená",J219,0)</f>
        <v>0</v>
      </c>
      <c r="BG219" s="155">
        <f>IF(N219="zákl. přenesená",J219,0)</f>
        <v>0</v>
      </c>
      <c r="BH219" s="155">
        <f>IF(N219="sníž. přenesená",J219,0)</f>
        <v>0</v>
      </c>
      <c r="BI219" s="155">
        <f>IF(N219="nulová",J219,0)</f>
        <v>0</v>
      </c>
      <c r="BJ219" s="18" t="s">
        <v>87</v>
      </c>
      <c r="BK219" s="155">
        <f>ROUND(I219*H219,2)</f>
        <v>0</v>
      </c>
      <c r="BL219" s="18" t="s">
        <v>100</v>
      </c>
      <c r="BM219" s="265" t="s">
        <v>506</v>
      </c>
    </row>
    <row r="220" s="13" customFormat="1">
      <c r="A220" s="13"/>
      <c r="B220" s="266"/>
      <c r="C220" s="267"/>
      <c r="D220" s="268" t="s">
        <v>236</v>
      </c>
      <c r="E220" s="269" t="s">
        <v>1</v>
      </c>
      <c r="F220" s="270" t="s">
        <v>507</v>
      </c>
      <c r="G220" s="267"/>
      <c r="H220" s="269" t="s">
        <v>1</v>
      </c>
      <c r="I220" s="271"/>
      <c r="J220" s="267"/>
      <c r="K220" s="267"/>
      <c r="L220" s="272"/>
      <c r="M220" s="273"/>
      <c r="N220" s="274"/>
      <c r="O220" s="274"/>
      <c r="P220" s="274"/>
      <c r="Q220" s="274"/>
      <c r="R220" s="274"/>
      <c r="S220" s="274"/>
      <c r="T220" s="275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76" t="s">
        <v>236</v>
      </c>
      <c r="AU220" s="276" t="s">
        <v>89</v>
      </c>
      <c r="AV220" s="13" t="s">
        <v>87</v>
      </c>
      <c r="AW220" s="13" t="s">
        <v>34</v>
      </c>
      <c r="AX220" s="13" t="s">
        <v>81</v>
      </c>
      <c r="AY220" s="276" t="s">
        <v>211</v>
      </c>
    </row>
    <row r="221" s="14" customFormat="1">
      <c r="A221" s="14"/>
      <c r="B221" s="277"/>
      <c r="C221" s="278"/>
      <c r="D221" s="268" t="s">
        <v>236</v>
      </c>
      <c r="E221" s="279" t="s">
        <v>1</v>
      </c>
      <c r="F221" s="280" t="s">
        <v>508</v>
      </c>
      <c r="G221" s="278"/>
      <c r="H221" s="281">
        <v>16.803999999999998</v>
      </c>
      <c r="I221" s="282"/>
      <c r="J221" s="278"/>
      <c r="K221" s="278"/>
      <c r="L221" s="283"/>
      <c r="M221" s="284"/>
      <c r="N221" s="285"/>
      <c r="O221" s="285"/>
      <c r="P221" s="285"/>
      <c r="Q221" s="285"/>
      <c r="R221" s="285"/>
      <c r="S221" s="285"/>
      <c r="T221" s="286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87" t="s">
        <v>236</v>
      </c>
      <c r="AU221" s="287" t="s">
        <v>89</v>
      </c>
      <c r="AV221" s="14" t="s">
        <v>89</v>
      </c>
      <c r="AW221" s="14" t="s">
        <v>34</v>
      </c>
      <c r="AX221" s="14" t="s">
        <v>81</v>
      </c>
      <c r="AY221" s="287" t="s">
        <v>211</v>
      </c>
    </row>
    <row r="222" s="16" customFormat="1">
      <c r="A222" s="16"/>
      <c r="B222" s="306"/>
      <c r="C222" s="307"/>
      <c r="D222" s="268" t="s">
        <v>236</v>
      </c>
      <c r="E222" s="308" t="s">
        <v>1</v>
      </c>
      <c r="F222" s="309" t="s">
        <v>509</v>
      </c>
      <c r="G222" s="307"/>
      <c r="H222" s="310">
        <v>16.803999999999998</v>
      </c>
      <c r="I222" s="311"/>
      <c r="J222" s="307"/>
      <c r="K222" s="307"/>
      <c r="L222" s="312"/>
      <c r="M222" s="313"/>
      <c r="N222" s="314"/>
      <c r="O222" s="314"/>
      <c r="P222" s="314"/>
      <c r="Q222" s="314"/>
      <c r="R222" s="314"/>
      <c r="S222" s="314"/>
      <c r="T222" s="315"/>
      <c r="U222" s="16"/>
      <c r="V222" s="16"/>
      <c r="W222" s="16"/>
      <c r="X222" s="16"/>
      <c r="Y222" s="16"/>
      <c r="Z222" s="16"/>
      <c r="AA222" s="16"/>
      <c r="AB222" s="16"/>
      <c r="AC222" s="16"/>
      <c r="AD222" s="16"/>
      <c r="AE222" s="16"/>
      <c r="AT222" s="316" t="s">
        <v>236</v>
      </c>
      <c r="AU222" s="316" t="s">
        <v>89</v>
      </c>
      <c r="AV222" s="16" t="s">
        <v>96</v>
      </c>
      <c r="AW222" s="16" t="s">
        <v>34</v>
      </c>
      <c r="AX222" s="16" t="s">
        <v>81</v>
      </c>
      <c r="AY222" s="316" t="s">
        <v>211</v>
      </c>
    </row>
    <row r="223" s="13" customFormat="1">
      <c r="A223" s="13"/>
      <c r="B223" s="266"/>
      <c r="C223" s="267"/>
      <c r="D223" s="268" t="s">
        <v>236</v>
      </c>
      <c r="E223" s="269" t="s">
        <v>1</v>
      </c>
      <c r="F223" s="270" t="s">
        <v>510</v>
      </c>
      <c r="G223" s="267"/>
      <c r="H223" s="269" t="s">
        <v>1</v>
      </c>
      <c r="I223" s="271"/>
      <c r="J223" s="267"/>
      <c r="K223" s="267"/>
      <c r="L223" s="272"/>
      <c r="M223" s="273"/>
      <c r="N223" s="274"/>
      <c r="O223" s="274"/>
      <c r="P223" s="274"/>
      <c r="Q223" s="274"/>
      <c r="R223" s="274"/>
      <c r="S223" s="274"/>
      <c r="T223" s="275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76" t="s">
        <v>236</v>
      </c>
      <c r="AU223" s="276" t="s">
        <v>89</v>
      </c>
      <c r="AV223" s="13" t="s">
        <v>87</v>
      </c>
      <c r="AW223" s="13" t="s">
        <v>34</v>
      </c>
      <c r="AX223" s="13" t="s">
        <v>81</v>
      </c>
      <c r="AY223" s="276" t="s">
        <v>211</v>
      </c>
    </row>
    <row r="224" s="14" customFormat="1">
      <c r="A224" s="14"/>
      <c r="B224" s="277"/>
      <c r="C224" s="278"/>
      <c r="D224" s="268" t="s">
        <v>236</v>
      </c>
      <c r="E224" s="279" t="s">
        <v>1</v>
      </c>
      <c r="F224" s="280" t="s">
        <v>511</v>
      </c>
      <c r="G224" s="278"/>
      <c r="H224" s="281">
        <v>1.9259999999999999</v>
      </c>
      <c r="I224" s="282"/>
      <c r="J224" s="278"/>
      <c r="K224" s="278"/>
      <c r="L224" s="283"/>
      <c r="M224" s="284"/>
      <c r="N224" s="285"/>
      <c r="O224" s="285"/>
      <c r="P224" s="285"/>
      <c r="Q224" s="285"/>
      <c r="R224" s="285"/>
      <c r="S224" s="285"/>
      <c r="T224" s="286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87" t="s">
        <v>236</v>
      </c>
      <c r="AU224" s="287" t="s">
        <v>89</v>
      </c>
      <c r="AV224" s="14" t="s">
        <v>89</v>
      </c>
      <c r="AW224" s="14" t="s">
        <v>34</v>
      </c>
      <c r="AX224" s="14" t="s">
        <v>81</v>
      </c>
      <c r="AY224" s="287" t="s">
        <v>211</v>
      </c>
    </row>
    <row r="225" s="16" customFormat="1">
      <c r="A225" s="16"/>
      <c r="B225" s="306"/>
      <c r="C225" s="307"/>
      <c r="D225" s="268" t="s">
        <v>236</v>
      </c>
      <c r="E225" s="308" t="s">
        <v>1</v>
      </c>
      <c r="F225" s="309" t="s">
        <v>509</v>
      </c>
      <c r="G225" s="307"/>
      <c r="H225" s="310">
        <v>1.9259999999999999</v>
      </c>
      <c r="I225" s="311"/>
      <c r="J225" s="307"/>
      <c r="K225" s="307"/>
      <c r="L225" s="312"/>
      <c r="M225" s="313"/>
      <c r="N225" s="314"/>
      <c r="O225" s="314"/>
      <c r="P225" s="314"/>
      <c r="Q225" s="314"/>
      <c r="R225" s="314"/>
      <c r="S225" s="314"/>
      <c r="T225" s="315"/>
      <c r="U225" s="16"/>
      <c r="V225" s="16"/>
      <c r="W225" s="16"/>
      <c r="X225" s="16"/>
      <c r="Y225" s="16"/>
      <c r="Z225" s="16"/>
      <c r="AA225" s="16"/>
      <c r="AB225" s="16"/>
      <c r="AC225" s="16"/>
      <c r="AD225" s="16"/>
      <c r="AE225" s="16"/>
      <c r="AT225" s="316" t="s">
        <v>236</v>
      </c>
      <c r="AU225" s="316" t="s">
        <v>89</v>
      </c>
      <c r="AV225" s="16" t="s">
        <v>96</v>
      </c>
      <c r="AW225" s="16" t="s">
        <v>34</v>
      </c>
      <c r="AX225" s="16" t="s">
        <v>81</v>
      </c>
      <c r="AY225" s="316" t="s">
        <v>211</v>
      </c>
    </row>
    <row r="226" s="15" customFormat="1">
      <c r="A226" s="15"/>
      <c r="B226" s="295"/>
      <c r="C226" s="296"/>
      <c r="D226" s="268" t="s">
        <v>236</v>
      </c>
      <c r="E226" s="297" t="s">
        <v>1</v>
      </c>
      <c r="F226" s="298" t="s">
        <v>435</v>
      </c>
      <c r="G226" s="296"/>
      <c r="H226" s="299">
        <v>18.73</v>
      </c>
      <c r="I226" s="300"/>
      <c r="J226" s="296"/>
      <c r="K226" s="296"/>
      <c r="L226" s="301"/>
      <c r="M226" s="302"/>
      <c r="N226" s="303"/>
      <c r="O226" s="303"/>
      <c r="P226" s="303"/>
      <c r="Q226" s="303"/>
      <c r="R226" s="303"/>
      <c r="S226" s="303"/>
      <c r="T226" s="304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T226" s="305" t="s">
        <v>236</v>
      </c>
      <c r="AU226" s="305" t="s">
        <v>89</v>
      </c>
      <c r="AV226" s="15" t="s">
        <v>100</v>
      </c>
      <c r="AW226" s="15" t="s">
        <v>34</v>
      </c>
      <c r="AX226" s="15" t="s">
        <v>87</v>
      </c>
      <c r="AY226" s="305" t="s">
        <v>211</v>
      </c>
    </row>
    <row r="227" s="2" customFormat="1" ht="16.5" customHeight="1">
      <c r="A227" s="41"/>
      <c r="B227" s="42"/>
      <c r="C227" s="253" t="s">
        <v>8</v>
      </c>
      <c r="D227" s="253" t="s">
        <v>214</v>
      </c>
      <c r="E227" s="254" t="s">
        <v>512</v>
      </c>
      <c r="F227" s="255" t="s">
        <v>513</v>
      </c>
      <c r="G227" s="256" t="s">
        <v>332</v>
      </c>
      <c r="H227" s="257">
        <v>30.318000000000001</v>
      </c>
      <c r="I227" s="258"/>
      <c r="J227" s="259">
        <f>ROUND(I227*H227,2)</f>
        <v>0</v>
      </c>
      <c r="K227" s="260"/>
      <c r="L227" s="44"/>
      <c r="M227" s="261" t="s">
        <v>1</v>
      </c>
      <c r="N227" s="262" t="s">
        <v>46</v>
      </c>
      <c r="O227" s="94"/>
      <c r="P227" s="263">
        <f>O227*H227</f>
        <v>0</v>
      </c>
      <c r="Q227" s="263">
        <v>2.45329</v>
      </c>
      <c r="R227" s="263">
        <f>Q227*H227</f>
        <v>74.37884622</v>
      </c>
      <c r="S227" s="263">
        <v>0</v>
      </c>
      <c r="T227" s="264">
        <f>S227*H227</f>
        <v>0</v>
      </c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R227" s="265" t="s">
        <v>100</v>
      </c>
      <c r="AT227" s="265" t="s">
        <v>214</v>
      </c>
      <c r="AU227" s="265" t="s">
        <v>89</v>
      </c>
      <c r="AY227" s="18" t="s">
        <v>211</v>
      </c>
      <c r="BE227" s="155">
        <f>IF(N227="základní",J227,0)</f>
        <v>0</v>
      </c>
      <c r="BF227" s="155">
        <f>IF(N227="snížená",J227,0)</f>
        <v>0</v>
      </c>
      <c r="BG227" s="155">
        <f>IF(N227="zákl. přenesená",J227,0)</f>
        <v>0</v>
      </c>
      <c r="BH227" s="155">
        <f>IF(N227="sníž. přenesená",J227,0)</f>
        <v>0</v>
      </c>
      <c r="BI227" s="155">
        <f>IF(N227="nulová",J227,0)</f>
        <v>0</v>
      </c>
      <c r="BJ227" s="18" t="s">
        <v>87</v>
      </c>
      <c r="BK227" s="155">
        <f>ROUND(I227*H227,2)</f>
        <v>0</v>
      </c>
      <c r="BL227" s="18" t="s">
        <v>100</v>
      </c>
      <c r="BM227" s="265" t="s">
        <v>514</v>
      </c>
    </row>
    <row r="228" s="13" customFormat="1">
      <c r="A228" s="13"/>
      <c r="B228" s="266"/>
      <c r="C228" s="267"/>
      <c r="D228" s="268" t="s">
        <v>236</v>
      </c>
      <c r="E228" s="269" t="s">
        <v>1</v>
      </c>
      <c r="F228" s="270" t="s">
        <v>515</v>
      </c>
      <c r="G228" s="267"/>
      <c r="H228" s="269" t="s">
        <v>1</v>
      </c>
      <c r="I228" s="271"/>
      <c r="J228" s="267"/>
      <c r="K228" s="267"/>
      <c r="L228" s="272"/>
      <c r="M228" s="273"/>
      <c r="N228" s="274"/>
      <c r="O228" s="274"/>
      <c r="P228" s="274"/>
      <c r="Q228" s="274"/>
      <c r="R228" s="274"/>
      <c r="S228" s="274"/>
      <c r="T228" s="275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76" t="s">
        <v>236</v>
      </c>
      <c r="AU228" s="276" t="s">
        <v>89</v>
      </c>
      <c r="AV228" s="13" t="s">
        <v>87</v>
      </c>
      <c r="AW228" s="13" t="s">
        <v>34</v>
      </c>
      <c r="AX228" s="13" t="s">
        <v>81</v>
      </c>
      <c r="AY228" s="276" t="s">
        <v>211</v>
      </c>
    </row>
    <row r="229" s="14" customFormat="1">
      <c r="A229" s="14"/>
      <c r="B229" s="277"/>
      <c r="C229" s="278"/>
      <c r="D229" s="268" t="s">
        <v>236</v>
      </c>
      <c r="E229" s="279" t="s">
        <v>1</v>
      </c>
      <c r="F229" s="280" t="s">
        <v>516</v>
      </c>
      <c r="G229" s="278"/>
      <c r="H229" s="281">
        <v>3.9380000000000002</v>
      </c>
      <c r="I229" s="282"/>
      <c r="J229" s="278"/>
      <c r="K229" s="278"/>
      <c r="L229" s="283"/>
      <c r="M229" s="284"/>
      <c r="N229" s="285"/>
      <c r="O229" s="285"/>
      <c r="P229" s="285"/>
      <c r="Q229" s="285"/>
      <c r="R229" s="285"/>
      <c r="S229" s="285"/>
      <c r="T229" s="286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87" t="s">
        <v>236</v>
      </c>
      <c r="AU229" s="287" t="s">
        <v>89</v>
      </c>
      <c r="AV229" s="14" t="s">
        <v>89</v>
      </c>
      <c r="AW229" s="14" t="s">
        <v>34</v>
      </c>
      <c r="AX229" s="14" t="s">
        <v>81</v>
      </c>
      <c r="AY229" s="287" t="s">
        <v>211</v>
      </c>
    </row>
    <row r="230" s="14" customFormat="1">
      <c r="A230" s="14"/>
      <c r="B230" s="277"/>
      <c r="C230" s="278"/>
      <c r="D230" s="268" t="s">
        <v>236</v>
      </c>
      <c r="E230" s="279" t="s">
        <v>1</v>
      </c>
      <c r="F230" s="280" t="s">
        <v>517</v>
      </c>
      <c r="G230" s="278"/>
      <c r="H230" s="281">
        <v>0.47999999999999998</v>
      </c>
      <c r="I230" s="282"/>
      <c r="J230" s="278"/>
      <c r="K230" s="278"/>
      <c r="L230" s="283"/>
      <c r="M230" s="284"/>
      <c r="N230" s="285"/>
      <c r="O230" s="285"/>
      <c r="P230" s="285"/>
      <c r="Q230" s="285"/>
      <c r="R230" s="285"/>
      <c r="S230" s="285"/>
      <c r="T230" s="286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87" t="s">
        <v>236</v>
      </c>
      <c r="AU230" s="287" t="s">
        <v>89</v>
      </c>
      <c r="AV230" s="14" t="s">
        <v>89</v>
      </c>
      <c r="AW230" s="14" t="s">
        <v>34</v>
      </c>
      <c r="AX230" s="14" t="s">
        <v>81</v>
      </c>
      <c r="AY230" s="287" t="s">
        <v>211</v>
      </c>
    </row>
    <row r="231" s="14" customFormat="1">
      <c r="A231" s="14"/>
      <c r="B231" s="277"/>
      <c r="C231" s="278"/>
      <c r="D231" s="268" t="s">
        <v>236</v>
      </c>
      <c r="E231" s="279" t="s">
        <v>1</v>
      </c>
      <c r="F231" s="280" t="s">
        <v>518</v>
      </c>
      <c r="G231" s="278"/>
      <c r="H231" s="281">
        <v>0.29999999999999999</v>
      </c>
      <c r="I231" s="282"/>
      <c r="J231" s="278"/>
      <c r="K231" s="278"/>
      <c r="L231" s="283"/>
      <c r="M231" s="284"/>
      <c r="N231" s="285"/>
      <c r="O231" s="285"/>
      <c r="P231" s="285"/>
      <c r="Q231" s="285"/>
      <c r="R231" s="285"/>
      <c r="S231" s="285"/>
      <c r="T231" s="286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87" t="s">
        <v>236</v>
      </c>
      <c r="AU231" s="287" t="s">
        <v>89</v>
      </c>
      <c r="AV231" s="14" t="s">
        <v>89</v>
      </c>
      <c r="AW231" s="14" t="s">
        <v>34</v>
      </c>
      <c r="AX231" s="14" t="s">
        <v>81</v>
      </c>
      <c r="AY231" s="287" t="s">
        <v>211</v>
      </c>
    </row>
    <row r="232" s="13" customFormat="1">
      <c r="A232" s="13"/>
      <c r="B232" s="266"/>
      <c r="C232" s="267"/>
      <c r="D232" s="268" t="s">
        <v>236</v>
      </c>
      <c r="E232" s="269" t="s">
        <v>1</v>
      </c>
      <c r="F232" s="270" t="s">
        <v>519</v>
      </c>
      <c r="G232" s="267"/>
      <c r="H232" s="269" t="s">
        <v>1</v>
      </c>
      <c r="I232" s="271"/>
      <c r="J232" s="267"/>
      <c r="K232" s="267"/>
      <c r="L232" s="272"/>
      <c r="M232" s="273"/>
      <c r="N232" s="274"/>
      <c r="O232" s="274"/>
      <c r="P232" s="274"/>
      <c r="Q232" s="274"/>
      <c r="R232" s="274"/>
      <c r="S232" s="274"/>
      <c r="T232" s="275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76" t="s">
        <v>236</v>
      </c>
      <c r="AU232" s="276" t="s">
        <v>89</v>
      </c>
      <c r="AV232" s="13" t="s">
        <v>87</v>
      </c>
      <c r="AW232" s="13" t="s">
        <v>34</v>
      </c>
      <c r="AX232" s="13" t="s">
        <v>81</v>
      </c>
      <c r="AY232" s="276" t="s">
        <v>211</v>
      </c>
    </row>
    <row r="233" s="14" customFormat="1">
      <c r="A233" s="14"/>
      <c r="B233" s="277"/>
      <c r="C233" s="278"/>
      <c r="D233" s="268" t="s">
        <v>236</v>
      </c>
      <c r="E233" s="279" t="s">
        <v>1</v>
      </c>
      <c r="F233" s="280" t="s">
        <v>520</v>
      </c>
      <c r="G233" s="278"/>
      <c r="H233" s="281">
        <v>2.3999999999999999</v>
      </c>
      <c r="I233" s="282"/>
      <c r="J233" s="278"/>
      <c r="K233" s="278"/>
      <c r="L233" s="283"/>
      <c r="M233" s="284"/>
      <c r="N233" s="285"/>
      <c r="O233" s="285"/>
      <c r="P233" s="285"/>
      <c r="Q233" s="285"/>
      <c r="R233" s="285"/>
      <c r="S233" s="285"/>
      <c r="T233" s="286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87" t="s">
        <v>236</v>
      </c>
      <c r="AU233" s="287" t="s">
        <v>89</v>
      </c>
      <c r="AV233" s="14" t="s">
        <v>89</v>
      </c>
      <c r="AW233" s="14" t="s">
        <v>34</v>
      </c>
      <c r="AX233" s="14" t="s">
        <v>81</v>
      </c>
      <c r="AY233" s="287" t="s">
        <v>211</v>
      </c>
    </row>
    <row r="234" s="13" customFormat="1">
      <c r="A234" s="13"/>
      <c r="B234" s="266"/>
      <c r="C234" s="267"/>
      <c r="D234" s="268" t="s">
        <v>236</v>
      </c>
      <c r="E234" s="269" t="s">
        <v>1</v>
      </c>
      <c r="F234" s="270" t="s">
        <v>521</v>
      </c>
      <c r="G234" s="267"/>
      <c r="H234" s="269" t="s">
        <v>1</v>
      </c>
      <c r="I234" s="271"/>
      <c r="J234" s="267"/>
      <c r="K234" s="267"/>
      <c r="L234" s="272"/>
      <c r="M234" s="273"/>
      <c r="N234" s="274"/>
      <c r="O234" s="274"/>
      <c r="P234" s="274"/>
      <c r="Q234" s="274"/>
      <c r="R234" s="274"/>
      <c r="S234" s="274"/>
      <c r="T234" s="275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76" t="s">
        <v>236</v>
      </c>
      <c r="AU234" s="276" t="s">
        <v>89</v>
      </c>
      <c r="AV234" s="13" t="s">
        <v>87</v>
      </c>
      <c r="AW234" s="13" t="s">
        <v>34</v>
      </c>
      <c r="AX234" s="13" t="s">
        <v>81</v>
      </c>
      <c r="AY234" s="276" t="s">
        <v>211</v>
      </c>
    </row>
    <row r="235" s="14" customFormat="1">
      <c r="A235" s="14"/>
      <c r="B235" s="277"/>
      <c r="C235" s="278"/>
      <c r="D235" s="268" t="s">
        <v>236</v>
      </c>
      <c r="E235" s="279" t="s">
        <v>1</v>
      </c>
      <c r="F235" s="280" t="s">
        <v>522</v>
      </c>
      <c r="G235" s="278"/>
      <c r="H235" s="281">
        <v>10.4</v>
      </c>
      <c r="I235" s="282"/>
      <c r="J235" s="278"/>
      <c r="K235" s="278"/>
      <c r="L235" s="283"/>
      <c r="M235" s="284"/>
      <c r="N235" s="285"/>
      <c r="O235" s="285"/>
      <c r="P235" s="285"/>
      <c r="Q235" s="285"/>
      <c r="R235" s="285"/>
      <c r="S235" s="285"/>
      <c r="T235" s="286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87" t="s">
        <v>236</v>
      </c>
      <c r="AU235" s="287" t="s">
        <v>89</v>
      </c>
      <c r="AV235" s="14" t="s">
        <v>89</v>
      </c>
      <c r="AW235" s="14" t="s">
        <v>34</v>
      </c>
      <c r="AX235" s="14" t="s">
        <v>81</v>
      </c>
      <c r="AY235" s="287" t="s">
        <v>211</v>
      </c>
    </row>
    <row r="236" s="13" customFormat="1">
      <c r="A236" s="13"/>
      <c r="B236" s="266"/>
      <c r="C236" s="267"/>
      <c r="D236" s="268" t="s">
        <v>236</v>
      </c>
      <c r="E236" s="269" t="s">
        <v>1</v>
      </c>
      <c r="F236" s="270" t="s">
        <v>523</v>
      </c>
      <c r="G236" s="267"/>
      <c r="H236" s="269" t="s">
        <v>1</v>
      </c>
      <c r="I236" s="271"/>
      <c r="J236" s="267"/>
      <c r="K236" s="267"/>
      <c r="L236" s="272"/>
      <c r="M236" s="273"/>
      <c r="N236" s="274"/>
      <c r="O236" s="274"/>
      <c r="P236" s="274"/>
      <c r="Q236" s="274"/>
      <c r="R236" s="274"/>
      <c r="S236" s="274"/>
      <c r="T236" s="275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76" t="s">
        <v>236</v>
      </c>
      <c r="AU236" s="276" t="s">
        <v>89</v>
      </c>
      <c r="AV236" s="13" t="s">
        <v>87</v>
      </c>
      <c r="AW236" s="13" t="s">
        <v>34</v>
      </c>
      <c r="AX236" s="13" t="s">
        <v>81</v>
      </c>
      <c r="AY236" s="276" t="s">
        <v>211</v>
      </c>
    </row>
    <row r="237" s="14" customFormat="1">
      <c r="A237" s="14"/>
      <c r="B237" s="277"/>
      <c r="C237" s="278"/>
      <c r="D237" s="268" t="s">
        <v>236</v>
      </c>
      <c r="E237" s="279" t="s">
        <v>1</v>
      </c>
      <c r="F237" s="280" t="s">
        <v>524</v>
      </c>
      <c r="G237" s="278"/>
      <c r="H237" s="281">
        <v>7.7999999999999998</v>
      </c>
      <c r="I237" s="282"/>
      <c r="J237" s="278"/>
      <c r="K237" s="278"/>
      <c r="L237" s="283"/>
      <c r="M237" s="284"/>
      <c r="N237" s="285"/>
      <c r="O237" s="285"/>
      <c r="P237" s="285"/>
      <c r="Q237" s="285"/>
      <c r="R237" s="285"/>
      <c r="S237" s="285"/>
      <c r="T237" s="286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87" t="s">
        <v>236</v>
      </c>
      <c r="AU237" s="287" t="s">
        <v>89</v>
      </c>
      <c r="AV237" s="14" t="s">
        <v>89</v>
      </c>
      <c r="AW237" s="14" t="s">
        <v>34</v>
      </c>
      <c r="AX237" s="14" t="s">
        <v>81</v>
      </c>
      <c r="AY237" s="287" t="s">
        <v>211</v>
      </c>
    </row>
    <row r="238" s="13" customFormat="1">
      <c r="A238" s="13"/>
      <c r="B238" s="266"/>
      <c r="C238" s="267"/>
      <c r="D238" s="268" t="s">
        <v>236</v>
      </c>
      <c r="E238" s="269" t="s">
        <v>1</v>
      </c>
      <c r="F238" s="270" t="s">
        <v>525</v>
      </c>
      <c r="G238" s="267"/>
      <c r="H238" s="269" t="s">
        <v>1</v>
      </c>
      <c r="I238" s="271"/>
      <c r="J238" s="267"/>
      <c r="K238" s="267"/>
      <c r="L238" s="272"/>
      <c r="M238" s="273"/>
      <c r="N238" s="274"/>
      <c r="O238" s="274"/>
      <c r="P238" s="274"/>
      <c r="Q238" s="274"/>
      <c r="R238" s="274"/>
      <c r="S238" s="274"/>
      <c r="T238" s="275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76" t="s">
        <v>236</v>
      </c>
      <c r="AU238" s="276" t="s">
        <v>89</v>
      </c>
      <c r="AV238" s="13" t="s">
        <v>87</v>
      </c>
      <c r="AW238" s="13" t="s">
        <v>34</v>
      </c>
      <c r="AX238" s="13" t="s">
        <v>81</v>
      </c>
      <c r="AY238" s="276" t="s">
        <v>211</v>
      </c>
    </row>
    <row r="239" s="14" customFormat="1">
      <c r="A239" s="14"/>
      <c r="B239" s="277"/>
      <c r="C239" s="278"/>
      <c r="D239" s="268" t="s">
        <v>236</v>
      </c>
      <c r="E239" s="279" t="s">
        <v>1</v>
      </c>
      <c r="F239" s="280" t="s">
        <v>105</v>
      </c>
      <c r="G239" s="278"/>
      <c r="H239" s="281">
        <v>5</v>
      </c>
      <c r="I239" s="282"/>
      <c r="J239" s="278"/>
      <c r="K239" s="278"/>
      <c r="L239" s="283"/>
      <c r="M239" s="284"/>
      <c r="N239" s="285"/>
      <c r="O239" s="285"/>
      <c r="P239" s="285"/>
      <c r="Q239" s="285"/>
      <c r="R239" s="285"/>
      <c r="S239" s="285"/>
      <c r="T239" s="286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87" t="s">
        <v>236</v>
      </c>
      <c r="AU239" s="287" t="s">
        <v>89</v>
      </c>
      <c r="AV239" s="14" t="s">
        <v>89</v>
      </c>
      <c r="AW239" s="14" t="s">
        <v>34</v>
      </c>
      <c r="AX239" s="14" t="s">
        <v>81</v>
      </c>
      <c r="AY239" s="287" t="s">
        <v>211</v>
      </c>
    </row>
    <row r="240" s="15" customFormat="1">
      <c r="A240" s="15"/>
      <c r="B240" s="295"/>
      <c r="C240" s="296"/>
      <c r="D240" s="268" t="s">
        <v>236</v>
      </c>
      <c r="E240" s="297" t="s">
        <v>1</v>
      </c>
      <c r="F240" s="298" t="s">
        <v>435</v>
      </c>
      <c r="G240" s="296"/>
      <c r="H240" s="299">
        <v>30.318000000000001</v>
      </c>
      <c r="I240" s="300"/>
      <c r="J240" s="296"/>
      <c r="K240" s="296"/>
      <c r="L240" s="301"/>
      <c r="M240" s="302"/>
      <c r="N240" s="303"/>
      <c r="O240" s="303"/>
      <c r="P240" s="303"/>
      <c r="Q240" s="303"/>
      <c r="R240" s="303"/>
      <c r="S240" s="303"/>
      <c r="T240" s="304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T240" s="305" t="s">
        <v>236</v>
      </c>
      <c r="AU240" s="305" t="s">
        <v>89</v>
      </c>
      <c r="AV240" s="15" t="s">
        <v>100</v>
      </c>
      <c r="AW240" s="15" t="s">
        <v>34</v>
      </c>
      <c r="AX240" s="15" t="s">
        <v>87</v>
      </c>
      <c r="AY240" s="305" t="s">
        <v>211</v>
      </c>
    </row>
    <row r="241" s="2" customFormat="1" ht="16.5" customHeight="1">
      <c r="A241" s="41"/>
      <c r="B241" s="42"/>
      <c r="C241" s="253" t="s">
        <v>526</v>
      </c>
      <c r="D241" s="253" t="s">
        <v>214</v>
      </c>
      <c r="E241" s="254" t="s">
        <v>527</v>
      </c>
      <c r="F241" s="255" t="s">
        <v>528</v>
      </c>
      <c r="G241" s="256" t="s">
        <v>269</v>
      </c>
      <c r="H241" s="257">
        <v>29.199999999999999</v>
      </c>
      <c r="I241" s="258"/>
      <c r="J241" s="259">
        <f>ROUND(I241*H241,2)</f>
        <v>0</v>
      </c>
      <c r="K241" s="260"/>
      <c r="L241" s="44"/>
      <c r="M241" s="261" t="s">
        <v>1</v>
      </c>
      <c r="N241" s="262" t="s">
        <v>46</v>
      </c>
      <c r="O241" s="94"/>
      <c r="P241" s="263">
        <f>O241*H241</f>
        <v>0</v>
      </c>
      <c r="Q241" s="263">
        <v>0.0010300000000000001</v>
      </c>
      <c r="R241" s="263">
        <f>Q241*H241</f>
        <v>0.030076000000000002</v>
      </c>
      <c r="S241" s="263">
        <v>0</v>
      </c>
      <c r="T241" s="264">
        <f>S241*H241</f>
        <v>0</v>
      </c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R241" s="265" t="s">
        <v>100</v>
      </c>
      <c r="AT241" s="265" t="s">
        <v>214</v>
      </c>
      <c r="AU241" s="265" t="s">
        <v>89</v>
      </c>
      <c r="AY241" s="18" t="s">
        <v>211</v>
      </c>
      <c r="BE241" s="155">
        <f>IF(N241="základní",J241,0)</f>
        <v>0</v>
      </c>
      <c r="BF241" s="155">
        <f>IF(N241="snížená",J241,0)</f>
        <v>0</v>
      </c>
      <c r="BG241" s="155">
        <f>IF(N241="zákl. přenesená",J241,0)</f>
        <v>0</v>
      </c>
      <c r="BH241" s="155">
        <f>IF(N241="sníž. přenesená",J241,0)</f>
        <v>0</v>
      </c>
      <c r="BI241" s="155">
        <f>IF(N241="nulová",J241,0)</f>
        <v>0</v>
      </c>
      <c r="BJ241" s="18" t="s">
        <v>87</v>
      </c>
      <c r="BK241" s="155">
        <f>ROUND(I241*H241,2)</f>
        <v>0</v>
      </c>
      <c r="BL241" s="18" t="s">
        <v>100</v>
      </c>
      <c r="BM241" s="265" t="s">
        <v>529</v>
      </c>
    </row>
    <row r="242" s="14" customFormat="1">
      <c r="A242" s="14"/>
      <c r="B242" s="277"/>
      <c r="C242" s="278"/>
      <c r="D242" s="268" t="s">
        <v>236</v>
      </c>
      <c r="E242" s="279" t="s">
        <v>274</v>
      </c>
      <c r="F242" s="280" t="s">
        <v>530</v>
      </c>
      <c r="G242" s="278"/>
      <c r="H242" s="281">
        <v>29.199999999999999</v>
      </c>
      <c r="I242" s="282"/>
      <c r="J242" s="278"/>
      <c r="K242" s="278"/>
      <c r="L242" s="283"/>
      <c r="M242" s="284"/>
      <c r="N242" s="285"/>
      <c r="O242" s="285"/>
      <c r="P242" s="285"/>
      <c r="Q242" s="285"/>
      <c r="R242" s="285"/>
      <c r="S242" s="285"/>
      <c r="T242" s="286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87" t="s">
        <v>236</v>
      </c>
      <c r="AU242" s="287" t="s">
        <v>89</v>
      </c>
      <c r="AV242" s="14" t="s">
        <v>89</v>
      </c>
      <c r="AW242" s="14" t="s">
        <v>34</v>
      </c>
      <c r="AX242" s="14" t="s">
        <v>87</v>
      </c>
      <c r="AY242" s="287" t="s">
        <v>211</v>
      </c>
    </row>
    <row r="243" s="2" customFormat="1" ht="16.5" customHeight="1">
      <c r="A243" s="41"/>
      <c r="B243" s="42"/>
      <c r="C243" s="253" t="s">
        <v>531</v>
      </c>
      <c r="D243" s="253" t="s">
        <v>214</v>
      </c>
      <c r="E243" s="254" t="s">
        <v>532</v>
      </c>
      <c r="F243" s="255" t="s">
        <v>533</v>
      </c>
      <c r="G243" s="256" t="s">
        <v>269</v>
      </c>
      <c r="H243" s="257">
        <v>29.199999999999999</v>
      </c>
      <c r="I243" s="258"/>
      <c r="J243" s="259">
        <f>ROUND(I243*H243,2)</f>
        <v>0</v>
      </c>
      <c r="K243" s="260"/>
      <c r="L243" s="44"/>
      <c r="M243" s="261" t="s">
        <v>1</v>
      </c>
      <c r="N243" s="262" t="s">
        <v>46</v>
      </c>
      <c r="O243" s="94"/>
      <c r="P243" s="263">
        <f>O243*H243</f>
        <v>0</v>
      </c>
      <c r="Q243" s="263">
        <v>0</v>
      </c>
      <c r="R243" s="263">
        <f>Q243*H243</f>
        <v>0</v>
      </c>
      <c r="S243" s="263">
        <v>0</v>
      </c>
      <c r="T243" s="264">
        <f>S243*H243</f>
        <v>0</v>
      </c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R243" s="265" t="s">
        <v>100</v>
      </c>
      <c r="AT243" s="265" t="s">
        <v>214</v>
      </c>
      <c r="AU243" s="265" t="s">
        <v>89</v>
      </c>
      <c r="AY243" s="18" t="s">
        <v>211</v>
      </c>
      <c r="BE243" s="155">
        <f>IF(N243="základní",J243,0)</f>
        <v>0</v>
      </c>
      <c r="BF243" s="155">
        <f>IF(N243="snížená",J243,0)</f>
        <v>0</v>
      </c>
      <c r="BG243" s="155">
        <f>IF(N243="zákl. přenesená",J243,0)</f>
        <v>0</v>
      </c>
      <c r="BH243" s="155">
        <f>IF(N243="sníž. přenesená",J243,0)</f>
        <v>0</v>
      </c>
      <c r="BI243" s="155">
        <f>IF(N243="nulová",J243,0)</f>
        <v>0</v>
      </c>
      <c r="BJ243" s="18" t="s">
        <v>87</v>
      </c>
      <c r="BK243" s="155">
        <f>ROUND(I243*H243,2)</f>
        <v>0</v>
      </c>
      <c r="BL243" s="18" t="s">
        <v>100</v>
      </c>
      <c r="BM243" s="265" t="s">
        <v>534</v>
      </c>
    </row>
    <row r="244" s="14" customFormat="1">
      <c r="A244" s="14"/>
      <c r="B244" s="277"/>
      <c r="C244" s="278"/>
      <c r="D244" s="268" t="s">
        <v>236</v>
      </c>
      <c r="E244" s="279" t="s">
        <v>1</v>
      </c>
      <c r="F244" s="280" t="s">
        <v>274</v>
      </c>
      <c r="G244" s="278"/>
      <c r="H244" s="281">
        <v>29.199999999999999</v>
      </c>
      <c r="I244" s="282"/>
      <c r="J244" s="278"/>
      <c r="K244" s="278"/>
      <c r="L244" s="283"/>
      <c r="M244" s="284"/>
      <c r="N244" s="285"/>
      <c r="O244" s="285"/>
      <c r="P244" s="285"/>
      <c r="Q244" s="285"/>
      <c r="R244" s="285"/>
      <c r="S244" s="285"/>
      <c r="T244" s="286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87" t="s">
        <v>236</v>
      </c>
      <c r="AU244" s="287" t="s">
        <v>89</v>
      </c>
      <c r="AV244" s="14" t="s">
        <v>89</v>
      </c>
      <c r="AW244" s="14" t="s">
        <v>34</v>
      </c>
      <c r="AX244" s="14" t="s">
        <v>87</v>
      </c>
      <c r="AY244" s="287" t="s">
        <v>211</v>
      </c>
    </row>
    <row r="245" s="2" customFormat="1" ht="21.75" customHeight="1">
      <c r="A245" s="41"/>
      <c r="B245" s="42"/>
      <c r="C245" s="253" t="s">
        <v>535</v>
      </c>
      <c r="D245" s="253" t="s">
        <v>214</v>
      </c>
      <c r="E245" s="254" t="s">
        <v>536</v>
      </c>
      <c r="F245" s="255" t="s">
        <v>537</v>
      </c>
      <c r="G245" s="256" t="s">
        <v>505</v>
      </c>
      <c r="H245" s="257">
        <v>2.6110000000000002</v>
      </c>
      <c r="I245" s="258"/>
      <c r="J245" s="259">
        <f>ROUND(I245*H245,2)</f>
        <v>0</v>
      </c>
      <c r="K245" s="260"/>
      <c r="L245" s="44"/>
      <c r="M245" s="261" t="s">
        <v>1</v>
      </c>
      <c r="N245" s="262" t="s">
        <v>46</v>
      </c>
      <c r="O245" s="94"/>
      <c r="P245" s="263">
        <f>O245*H245</f>
        <v>0</v>
      </c>
      <c r="Q245" s="263">
        <v>1.0601700000000001</v>
      </c>
      <c r="R245" s="263">
        <f>Q245*H245</f>
        <v>2.7681038700000005</v>
      </c>
      <c r="S245" s="263">
        <v>0</v>
      </c>
      <c r="T245" s="264">
        <f>S245*H245</f>
        <v>0</v>
      </c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R245" s="265" t="s">
        <v>100</v>
      </c>
      <c r="AT245" s="265" t="s">
        <v>214</v>
      </c>
      <c r="AU245" s="265" t="s">
        <v>89</v>
      </c>
      <c r="AY245" s="18" t="s">
        <v>211</v>
      </c>
      <c r="BE245" s="155">
        <f>IF(N245="základní",J245,0)</f>
        <v>0</v>
      </c>
      <c r="BF245" s="155">
        <f>IF(N245="snížená",J245,0)</f>
        <v>0</v>
      </c>
      <c r="BG245" s="155">
        <f>IF(N245="zákl. přenesená",J245,0)</f>
        <v>0</v>
      </c>
      <c r="BH245" s="155">
        <f>IF(N245="sníž. přenesená",J245,0)</f>
        <v>0</v>
      </c>
      <c r="BI245" s="155">
        <f>IF(N245="nulová",J245,0)</f>
        <v>0</v>
      </c>
      <c r="BJ245" s="18" t="s">
        <v>87</v>
      </c>
      <c r="BK245" s="155">
        <f>ROUND(I245*H245,2)</f>
        <v>0</v>
      </c>
      <c r="BL245" s="18" t="s">
        <v>100</v>
      </c>
      <c r="BM245" s="265" t="s">
        <v>538</v>
      </c>
    </row>
    <row r="246" s="13" customFormat="1">
      <c r="A246" s="13"/>
      <c r="B246" s="266"/>
      <c r="C246" s="267"/>
      <c r="D246" s="268" t="s">
        <v>236</v>
      </c>
      <c r="E246" s="269" t="s">
        <v>1</v>
      </c>
      <c r="F246" s="270" t="s">
        <v>539</v>
      </c>
      <c r="G246" s="267"/>
      <c r="H246" s="269" t="s">
        <v>1</v>
      </c>
      <c r="I246" s="271"/>
      <c r="J246" s="267"/>
      <c r="K246" s="267"/>
      <c r="L246" s="272"/>
      <c r="M246" s="273"/>
      <c r="N246" s="274"/>
      <c r="O246" s="274"/>
      <c r="P246" s="274"/>
      <c r="Q246" s="274"/>
      <c r="R246" s="274"/>
      <c r="S246" s="274"/>
      <c r="T246" s="275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76" t="s">
        <v>236</v>
      </c>
      <c r="AU246" s="276" t="s">
        <v>89</v>
      </c>
      <c r="AV246" s="13" t="s">
        <v>87</v>
      </c>
      <c r="AW246" s="13" t="s">
        <v>34</v>
      </c>
      <c r="AX246" s="13" t="s">
        <v>81</v>
      </c>
      <c r="AY246" s="276" t="s">
        <v>211</v>
      </c>
    </row>
    <row r="247" s="14" customFormat="1">
      <c r="A247" s="14"/>
      <c r="B247" s="277"/>
      <c r="C247" s="278"/>
      <c r="D247" s="268" t="s">
        <v>236</v>
      </c>
      <c r="E247" s="279" t="s">
        <v>1</v>
      </c>
      <c r="F247" s="280" t="s">
        <v>540</v>
      </c>
      <c r="G247" s="278"/>
      <c r="H247" s="281">
        <v>0.86399999999999999</v>
      </c>
      <c r="I247" s="282"/>
      <c r="J247" s="278"/>
      <c r="K247" s="278"/>
      <c r="L247" s="283"/>
      <c r="M247" s="284"/>
      <c r="N247" s="285"/>
      <c r="O247" s="285"/>
      <c r="P247" s="285"/>
      <c r="Q247" s="285"/>
      <c r="R247" s="285"/>
      <c r="S247" s="285"/>
      <c r="T247" s="286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87" t="s">
        <v>236</v>
      </c>
      <c r="AU247" s="287" t="s">
        <v>89</v>
      </c>
      <c r="AV247" s="14" t="s">
        <v>89</v>
      </c>
      <c r="AW247" s="14" t="s">
        <v>34</v>
      </c>
      <c r="AX247" s="14" t="s">
        <v>81</v>
      </c>
      <c r="AY247" s="287" t="s">
        <v>211</v>
      </c>
    </row>
    <row r="248" s="13" customFormat="1">
      <c r="A248" s="13"/>
      <c r="B248" s="266"/>
      <c r="C248" s="267"/>
      <c r="D248" s="268" t="s">
        <v>236</v>
      </c>
      <c r="E248" s="269" t="s">
        <v>1</v>
      </c>
      <c r="F248" s="270" t="s">
        <v>541</v>
      </c>
      <c r="G248" s="267"/>
      <c r="H248" s="269" t="s">
        <v>1</v>
      </c>
      <c r="I248" s="271"/>
      <c r="J248" s="267"/>
      <c r="K248" s="267"/>
      <c r="L248" s="272"/>
      <c r="M248" s="273"/>
      <c r="N248" s="274"/>
      <c r="O248" s="274"/>
      <c r="P248" s="274"/>
      <c r="Q248" s="274"/>
      <c r="R248" s="274"/>
      <c r="S248" s="274"/>
      <c r="T248" s="275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76" t="s">
        <v>236</v>
      </c>
      <c r="AU248" s="276" t="s">
        <v>89</v>
      </c>
      <c r="AV248" s="13" t="s">
        <v>87</v>
      </c>
      <c r="AW248" s="13" t="s">
        <v>34</v>
      </c>
      <c r="AX248" s="13" t="s">
        <v>81</v>
      </c>
      <c r="AY248" s="276" t="s">
        <v>211</v>
      </c>
    </row>
    <row r="249" s="14" customFormat="1">
      <c r="A249" s="14"/>
      <c r="B249" s="277"/>
      <c r="C249" s="278"/>
      <c r="D249" s="268" t="s">
        <v>236</v>
      </c>
      <c r="E249" s="279" t="s">
        <v>1</v>
      </c>
      <c r="F249" s="280" t="s">
        <v>542</v>
      </c>
      <c r="G249" s="278"/>
      <c r="H249" s="281">
        <v>0.45600000000000002</v>
      </c>
      <c r="I249" s="282"/>
      <c r="J249" s="278"/>
      <c r="K249" s="278"/>
      <c r="L249" s="283"/>
      <c r="M249" s="284"/>
      <c r="N249" s="285"/>
      <c r="O249" s="285"/>
      <c r="P249" s="285"/>
      <c r="Q249" s="285"/>
      <c r="R249" s="285"/>
      <c r="S249" s="285"/>
      <c r="T249" s="286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87" t="s">
        <v>236</v>
      </c>
      <c r="AU249" s="287" t="s">
        <v>89</v>
      </c>
      <c r="AV249" s="14" t="s">
        <v>89</v>
      </c>
      <c r="AW249" s="14" t="s">
        <v>34</v>
      </c>
      <c r="AX249" s="14" t="s">
        <v>81</v>
      </c>
      <c r="AY249" s="287" t="s">
        <v>211</v>
      </c>
    </row>
    <row r="250" s="13" customFormat="1">
      <c r="A250" s="13"/>
      <c r="B250" s="266"/>
      <c r="C250" s="267"/>
      <c r="D250" s="268" t="s">
        <v>236</v>
      </c>
      <c r="E250" s="269" t="s">
        <v>1</v>
      </c>
      <c r="F250" s="270" t="s">
        <v>523</v>
      </c>
      <c r="G250" s="267"/>
      <c r="H250" s="269" t="s">
        <v>1</v>
      </c>
      <c r="I250" s="271"/>
      <c r="J250" s="267"/>
      <c r="K250" s="267"/>
      <c r="L250" s="272"/>
      <c r="M250" s="273"/>
      <c r="N250" s="274"/>
      <c r="O250" s="274"/>
      <c r="P250" s="274"/>
      <c r="Q250" s="274"/>
      <c r="R250" s="274"/>
      <c r="S250" s="274"/>
      <c r="T250" s="275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76" t="s">
        <v>236</v>
      </c>
      <c r="AU250" s="276" t="s">
        <v>89</v>
      </c>
      <c r="AV250" s="13" t="s">
        <v>87</v>
      </c>
      <c r="AW250" s="13" t="s">
        <v>34</v>
      </c>
      <c r="AX250" s="13" t="s">
        <v>81</v>
      </c>
      <c r="AY250" s="276" t="s">
        <v>211</v>
      </c>
    </row>
    <row r="251" s="14" customFormat="1">
      <c r="A251" s="14"/>
      <c r="B251" s="277"/>
      <c r="C251" s="278"/>
      <c r="D251" s="268" t="s">
        <v>236</v>
      </c>
      <c r="E251" s="279" t="s">
        <v>1</v>
      </c>
      <c r="F251" s="280" t="s">
        <v>543</v>
      </c>
      <c r="G251" s="278"/>
      <c r="H251" s="281">
        <v>1.1950000000000001</v>
      </c>
      <c r="I251" s="282"/>
      <c r="J251" s="278"/>
      <c r="K251" s="278"/>
      <c r="L251" s="283"/>
      <c r="M251" s="284"/>
      <c r="N251" s="285"/>
      <c r="O251" s="285"/>
      <c r="P251" s="285"/>
      <c r="Q251" s="285"/>
      <c r="R251" s="285"/>
      <c r="S251" s="285"/>
      <c r="T251" s="286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87" t="s">
        <v>236</v>
      </c>
      <c r="AU251" s="287" t="s">
        <v>89</v>
      </c>
      <c r="AV251" s="14" t="s">
        <v>89</v>
      </c>
      <c r="AW251" s="14" t="s">
        <v>34</v>
      </c>
      <c r="AX251" s="14" t="s">
        <v>81</v>
      </c>
      <c r="AY251" s="287" t="s">
        <v>211</v>
      </c>
    </row>
    <row r="252" s="13" customFormat="1">
      <c r="A252" s="13"/>
      <c r="B252" s="266"/>
      <c r="C252" s="267"/>
      <c r="D252" s="268" t="s">
        <v>236</v>
      </c>
      <c r="E252" s="269" t="s">
        <v>1</v>
      </c>
      <c r="F252" s="270" t="s">
        <v>525</v>
      </c>
      <c r="G252" s="267"/>
      <c r="H252" s="269" t="s">
        <v>1</v>
      </c>
      <c r="I252" s="271"/>
      <c r="J252" s="267"/>
      <c r="K252" s="267"/>
      <c r="L252" s="272"/>
      <c r="M252" s="273"/>
      <c r="N252" s="274"/>
      <c r="O252" s="274"/>
      <c r="P252" s="274"/>
      <c r="Q252" s="274"/>
      <c r="R252" s="274"/>
      <c r="S252" s="274"/>
      <c r="T252" s="275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76" t="s">
        <v>236</v>
      </c>
      <c r="AU252" s="276" t="s">
        <v>89</v>
      </c>
      <c r="AV252" s="13" t="s">
        <v>87</v>
      </c>
      <c r="AW252" s="13" t="s">
        <v>34</v>
      </c>
      <c r="AX252" s="13" t="s">
        <v>81</v>
      </c>
      <c r="AY252" s="276" t="s">
        <v>211</v>
      </c>
    </row>
    <row r="253" s="14" customFormat="1">
      <c r="A253" s="14"/>
      <c r="B253" s="277"/>
      <c r="C253" s="278"/>
      <c r="D253" s="268" t="s">
        <v>236</v>
      </c>
      <c r="E253" s="279" t="s">
        <v>1</v>
      </c>
      <c r="F253" s="280" t="s">
        <v>544</v>
      </c>
      <c r="G253" s="278"/>
      <c r="H253" s="281">
        <v>0.096000000000000002</v>
      </c>
      <c r="I253" s="282"/>
      <c r="J253" s="278"/>
      <c r="K253" s="278"/>
      <c r="L253" s="283"/>
      <c r="M253" s="284"/>
      <c r="N253" s="285"/>
      <c r="O253" s="285"/>
      <c r="P253" s="285"/>
      <c r="Q253" s="285"/>
      <c r="R253" s="285"/>
      <c r="S253" s="285"/>
      <c r="T253" s="286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87" t="s">
        <v>236</v>
      </c>
      <c r="AU253" s="287" t="s">
        <v>89</v>
      </c>
      <c r="AV253" s="14" t="s">
        <v>89</v>
      </c>
      <c r="AW253" s="14" t="s">
        <v>34</v>
      </c>
      <c r="AX253" s="14" t="s">
        <v>81</v>
      </c>
      <c r="AY253" s="287" t="s">
        <v>211</v>
      </c>
    </row>
    <row r="254" s="15" customFormat="1">
      <c r="A254" s="15"/>
      <c r="B254" s="295"/>
      <c r="C254" s="296"/>
      <c r="D254" s="268" t="s">
        <v>236</v>
      </c>
      <c r="E254" s="297" t="s">
        <v>1</v>
      </c>
      <c r="F254" s="298" t="s">
        <v>435</v>
      </c>
      <c r="G254" s="296"/>
      <c r="H254" s="299">
        <v>2.6110000000000002</v>
      </c>
      <c r="I254" s="300"/>
      <c r="J254" s="296"/>
      <c r="K254" s="296"/>
      <c r="L254" s="301"/>
      <c r="M254" s="302"/>
      <c r="N254" s="303"/>
      <c r="O254" s="303"/>
      <c r="P254" s="303"/>
      <c r="Q254" s="303"/>
      <c r="R254" s="303"/>
      <c r="S254" s="303"/>
      <c r="T254" s="304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T254" s="305" t="s">
        <v>236</v>
      </c>
      <c r="AU254" s="305" t="s">
        <v>89</v>
      </c>
      <c r="AV254" s="15" t="s">
        <v>100</v>
      </c>
      <c r="AW254" s="15" t="s">
        <v>34</v>
      </c>
      <c r="AX254" s="15" t="s">
        <v>87</v>
      </c>
      <c r="AY254" s="305" t="s">
        <v>211</v>
      </c>
    </row>
    <row r="255" s="2" customFormat="1" ht="33" customHeight="1">
      <c r="A255" s="41"/>
      <c r="B255" s="42"/>
      <c r="C255" s="253" t="s">
        <v>545</v>
      </c>
      <c r="D255" s="253" t="s">
        <v>214</v>
      </c>
      <c r="E255" s="254" t="s">
        <v>546</v>
      </c>
      <c r="F255" s="255" t="s">
        <v>547</v>
      </c>
      <c r="G255" s="256" t="s">
        <v>269</v>
      </c>
      <c r="H255" s="257">
        <v>60.799999999999997</v>
      </c>
      <c r="I255" s="258"/>
      <c r="J255" s="259">
        <f>ROUND(I255*H255,2)</f>
        <v>0</v>
      </c>
      <c r="K255" s="260"/>
      <c r="L255" s="44"/>
      <c r="M255" s="261" t="s">
        <v>1</v>
      </c>
      <c r="N255" s="262" t="s">
        <v>46</v>
      </c>
      <c r="O255" s="94"/>
      <c r="P255" s="263">
        <f>O255*H255</f>
        <v>0</v>
      </c>
      <c r="Q255" s="263">
        <v>0.96611999999999998</v>
      </c>
      <c r="R255" s="263">
        <f>Q255*H255</f>
        <v>58.740095999999994</v>
      </c>
      <c r="S255" s="263">
        <v>0</v>
      </c>
      <c r="T255" s="264">
        <f>S255*H255</f>
        <v>0</v>
      </c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R255" s="265" t="s">
        <v>100</v>
      </c>
      <c r="AT255" s="265" t="s">
        <v>214</v>
      </c>
      <c r="AU255" s="265" t="s">
        <v>89</v>
      </c>
      <c r="AY255" s="18" t="s">
        <v>211</v>
      </c>
      <c r="BE255" s="155">
        <f>IF(N255="základní",J255,0)</f>
        <v>0</v>
      </c>
      <c r="BF255" s="155">
        <f>IF(N255="snížená",J255,0)</f>
        <v>0</v>
      </c>
      <c r="BG255" s="155">
        <f>IF(N255="zákl. přenesená",J255,0)</f>
        <v>0</v>
      </c>
      <c r="BH255" s="155">
        <f>IF(N255="sníž. přenesená",J255,0)</f>
        <v>0</v>
      </c>
      <c r="BI255" s="155">
        <f>IF(N255="nulová",J255,0)</f>
        <v>0</v>
      </c>
      <c r="BJ255" s="18" t="s">
        <v>87</v>
      </c>
      <c r="BK255" s="155">
        <f>ROUND(I255*H255,2)</f>
        <v>0</v>
      </c>
      <c r="BL255" s="18" t="s">
        <v>100</v>
      </c>
      <c r="BM255" s="265" t="s">
        <v>548</v>
      </c>
    </row>
    <row r="256" s="13" customFormat="1">
      <c r="A256" s="13"/>
      <c r="B256" s="266"/>
      <c r="C256" s="267"/>
      <c r="D256" s="268" t="s">
        <v>236</v>
      </c>
      <c r="E256" s="269" t="s">
        <v>1</v>
      </c>
      <c r="F256" s="270" t="s">
        <v>549</v>
      </c>
      <c r="G256" s="267"/>
      <c r="H256" s="269" t="s">
        <v>1</v>
      </c>
      <c r="I256" s="271"/>
      <c r="J256" s="267"/>
      <c r="K256" s="267"/>
      <c r="L256" s="272"/>
      <c r="M256" s="273"/>
      <c r="N256" s="274"/>
      <c r="O256" s="274"/>
      <c r="P256" s="274"/>
      <c r="Q256" s="274"/>
      <c r="R256" s="274"/>
      <c r="S256" s="274"/>
      <c r="T256" s="275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76" t="s">
        <v>236</v>
      </c>
      <c r="AU256" s="276" t="s">
        <v>89</v>
      </c>
      <c r="AV256" s="13" t="s">
        <v>87</v>
      </c>
      <c r="AW256" s="13" t="s">
        <v>34</v>
      </c>
      <c r="AX256" s="13" t="s">
        <v>81</v>
      </c>
      <c r="AY256" s="276" t="s">
        <v>211</v>
      </c>
    </row>
    <row r="257" s="14" customFormat="1">
      <c r="A257" s="14"/>
      <c r="B257" s="277"/>
      <c r="C257" s="278"/>
      <c r="D257" s="268" t="s">
        <v>236</v>
      </c>
      <c r="E257" s="279" t="s">
        <v>1</v>
      </c>
      <c r="F257" s="280" t="s">
        <v>550</v>
      </c>
      <c r="G257" s="278"/>
      <c r="H257" s="281">
        <v>60.799999999999997</v>
      </c>
      <c r="I257" s="282"/>
      <c r="J257" s="278"/>
      <c r="K257" s="278"/>
      <c r="L257" s="283"/>
      <c r="M257" s="284"/>
      <c r="N257" s="285"/>
      <c r="O257" s="285"/>
      <c r="P257" s="285"/>
      <c r="Q257" s="285"/>
      <c r="R257" s="285"/>
      <c r="S257" s="285"/>
      <c r="T257" s="286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87" t="s">
        <v>236</v>
      </c>
      <c r="AU257" s="287" t="s">
        <v>89</v>
      </c>
      <c r="AV257" s="14" t="s">
        <v>89</v>
      </c>
      <c r="AW257" s="14" t="s">
        <v>34</v>
      </c>
      <c r="AX257" s="14" t="s">
        <v>87</v>
      </c>
      <c r="AY257" s="287" t="s">
        <v>211</v>
      </c>
    </row>
    <row r="258" s="2" customFormat="1" ht="21.75" customHeight="1">
      <c r="A258" s="41"/>
      <c r="B258" s="42"/>
      <c r="C258" s="253" t="s">
        <v>551</v>
      </c>
      <c r="D258" s="253" t="s">
        <v>214</v>
      </c>
      <c r="E258" s="254" t="s">
        <v>552</v>
      </c>
      <c r="F258" s="255" t="s">
        <v>553</v>
      </c>
      <c r="G258" s="256" t="s">
        <v>332</v>
      </c>
      <c r="H258" s="257">
        <v>92.403000000000006</v>
      </c>
      <c r="I258" s="258"/>
      <c r="J258" s="259">
        <f>ROUND(I258*H258,2)</f>
        <v>0</v>
      </c>
      <c r="K258" s="260"/>
      <c r="L258" s="44"/>
      <c r="M258" s="261" t="s">
        <v>1</v>
      </c>
      <c r="N258" s="262" t="s">
        <v>46</v>
      </c>
      <c r="O258" s="94"/>
      <c r="P258" s="263">
        <f>O258*H258</f>
        <v>0</v>
      </c>
      <c r="Q258" s="263">
        <v>2.45329</v>
      </c>
      <c r="R258" s="263">
        <f>Q258*H258</f>
        <v>226.69135587000002</v>
      </c>
      <c r="S258" s="263">
        <v>0</v>
      </c>
      <c r="T258" s="264">
        <f>S258*H258</f>
        <v>0</v>
      </c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R258" s="265" t="s">
        <v>100</v>
      </c>
      <c r="AT258" s="265" t="s">
        <v>214</v>
      </c>
      <c r="AU258" s="265" t="s">
        <v>89</v>
      </c>
      <c r="AY258" s="18" t="s">
        <v>211</v>
      </c>
      <c r="BE258" s="155">
        <f>IF(N258="základní",J258,0)</f>
        <v>0</v>
      </c>
      <c r="BF258" s="155">
        <f>IF(N258="snížená",J258,0)</f>
        <v>0</v>
      </c>
      <c r="BG258" s="155">
        <f>IF(N258="zákl. přenesená",J258,0)</f>
        <v>0</v>
      </c>
      <c r="BH258" s="155">
        <f>IF(N258="sníž. přenesená",J258,0)</f>
        <v>0</v>
      </c>
      <c r="BI258" s="155">
        <f>IF(N258="nulová",J258,0)</f>
        <v>0</v>
      </c>
      <c r="BJ258" s="18" t="s">
        <v>87</v>
      </c>
      <c r="BK258" s="155">
        <f>ROUND(I258*H258,2)</f>
        <v>0</v>
      </c>
      <c r="BL258" s="18" t="s">
        <v>100</v>
      </c>
      <c r="BM258" s="265" t="s">
        <v>554</v>
      </c>
    </row>
    <row r="259" s="13" customFormat="1">
      <c r="A259" s="13"/>
      <c r="B259" s="266"/>
      <c r="C259" s="267"/>
      <c r="D259" s="268" t="s">
        <v>236</v>
      </c>
      <c r="E259" s="269" t="s">
        <v>1</v>
      </c>
      <c r="F259" s="270" t="s">
        <v>555</v>
      </c>
      <c r="G259" s="267"/>
      <c r="H259" s="269" t="s">
        <v>1</v>
      </c>
      <c r="I259" s="271"/>
      <c r="J259" s="267"/>
      <c r="K259" s="267"/>
      <c r="L259" s="272"/>
      <c r="M259" s="273"/>
      <c r="N259" s="274"/>
      <c r="O259" s="274"/>
      <c r="P259" s="274"/>
      <c r="Q259" s="274"/>
      <c r="R259" s="274"/>
      <c r="S259" s="274"/>
      <c r="T259" s="275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76" t="s">
        <v>236</v>
      </c>
      <c r="AU259" s="276" t="s">
        <v>89</v>
      </c>
      <c r="AV259" s="13" t="s">
        <v>87</v>
      </c>
      <c r="AW259" s="13" t="s">
        <v>34</v>
      </c>
      <c r="AX259" s="13" t="s">
        <v>81</v>
      </c>
      <c r="AY259" s="276" t="s">
        <v>211</v>
      </c>
    </row>
    <row r="260" s="14" customFormat="1">
      <c r="A260" s="14"/>
      <c r="B260" s="277"/>
      <c r="C260" s="278"/>
      <c r="D260" s="268" t="s">
        <v>236</v>
      </c>
      <c r="E260" s="279" t="s">
        <v>1</v>
      </c>
      <c r="F260" s="280" t="s">
        <v>556</v>
      </c>
      <c r="G260" s="278"/>
      <c r="H260" s="281">
        <v>102.616</v>
      </c>
      <c r="I260" s="282"/>
      <c r="J260" s="278"/>
      <c r="K260" s="278"/>
      <c r="L260" s="283"/>
      <c r="M260" s="284"/>
      <c r="N260" s="285"/>
      <c r="O260" s="285"/>
      <c r="P260" s="285"/>
      <c r="Q260" s="285"/>
      <c r="R260" s="285"/>
      <c r="S260" s="285"/>
      <c r="T260" s="286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87" t="s">
        <v>236</v>
      </c>
      <c r="AU260" s="287" t="s">
        <v>89</v>
      </c>
      <c r="AV260" s="14" t="s">
        <v>89</v>
      </c>
      <c r="AW260" s="14" t="s">
        <v>34</v>
      </c>
      <c r="AX260" s="14" t="s">
        <v>81</v>
      </c>
      <c r="AY260" s="287" t="s">
        <v>211</v>
      </c>
    </row>
    <row r="261" s="13" customFormat="1">
      <c r="A261" s="13"/>
      <c r="B261" s="266"/>
      <c r="C261" s="267"/>
      <c r="D261" s="268" t="s">
        <v>236</v>
      </c>
      <c r="E261" s="269" t="s">
        <v>1</v>
      </c>
      <c r="F261" s="270" t="s">
        <v>557</v>
      </c>
      <c r="G261" s="267"/>
      <c r="H261" s="269" t="s">
        <v>1</v>
      </c>
      <c r="I261" s="271"/>
      <c r="J261" s="267"/>
      <c r="K261" s="267"/>
      <c r="L261" s="272"/>
      <c r="M261" s="273"/>
      <c r="N261" s="274"/>
      <c r="O261" s="274"/>
      <c r="P261" s="274"/>
      <c r="Q261" s="274"/>
      <c r="R261" s="274"/>
      <c r="S261" s="274"/>
      <c r="T261" s="275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76" t="s">
        <v>236</v>
      </c>
      <c r="AU261" s="276" t="s">
        <v>89</v>
      </c>
      <c r="AV261" s="13" t="s">
        <v>87</v>
      </c>
      <c r="AW261" s="13" t="s">
        <v>34</v>
      </c>
      <c r="AX261" s="13" t="s">
        <v>81</v>
      </c>
      <c r="AY261" s="276" t="s">
        <v>211</v>
      </c>
    </row>
    <row r="262" s="14" customFormat="1">
      <c r="A262" s="14"/>
      <c r="B262" s="277"/>
      <c r="C262" s="278"/>
      <c r="D262" s="268" t="s">
        <v>236</v>
      </c>
      <c r="E262" s="279" t="s">
        <v>1</v>
      </c>
      <c r="F262" s="280" t="s">
        <v>558</v>
      </c>
      <c r="G262" s="278"/>
      <c r="H262" s="281">
        <v>7.7400000000000002</v>
      </c>
      <c r="I262" s="282"/>
      <c r="J262" s="278"/>
      <c r="K262" s="278"/>
      <c r="L262" s="283"/>
      <c r="M262" s="284"/>
      <c r="N262" s="285"/>
      <c r="O262" s="285"/>
      <c r="P262" s="285"/>
      <c r="Q262" s="285"/>
      <c r="R262" s="285"/>
      <c r="S262" s="285"/>
      <c r="T262" s="286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87" t="s">
        <v>236</v>
      </c>
      <c r="AU262" s="287" t="s">
        <v>89</v>
      </c>
      <c r="AV262" s="14" t="s">
        <v>89</v>
      </c>
      <c r="AW262" s="14" t="s">
        <v>34</v>
      </c>
      <c r="AX262" s="14" t="s">
        <v>81</v>
      </c>
      <c r="AY262" s="287" t="s">
        <v>211</v>
      </c>
    </row>
    <row r="263" s="13" customFormat="1">
      <c r="A263" s="13"/>
      <c r="B263" s="266"/>
      <c r="C263" s="267"/>
      <c r="D263" s="268" t="s">
        <v>236</v>
      </c>
      <c r="E263" s="269" t="s">
        <v>1</v>
      </c>
      <c r="F263" s="270" t="s">
        <v>559</v>
      </c>
      <c r="G263" s="267"/>
      <c r="H263" s="269" t="s">
        <v>1</v>
      </c>
      <c r="I263" s="271"/>
      <c r="J263" s="267"/>
      <c r="K263" s="267"/>
      <c r="L263" s="272"/>
      <c r="M263" s="273"/>
      <c r="N263" s="274"/>
      <c r="O263" s="274"/>
      <c r="P263" s="274"/>
      <c r="Q263" s="274"/>
      <c r="R263" s="274"/>
      <c r="S263" s="274"/>
      <c r="T263" s="275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76" t="s">
        <v>236</v>
      </c>
      <c r="AU263" s="276" t="s">
        <v>89</v>
      </c>
      <c r="AV263" s="13" t="s">
        <v>87</v>
      </c>
      <c r="AW263" s="13" t="s">
        <v>34</v>
      </c>
      <c r="AX263" s="13" t="s">
        <v>81</v>
      </c>
      <c r="AY263" s="276" t="s">
        <v>211</v>
      </c>
    </row>
    <row r="264" s="14" customFormat="1">
      <c r="A264" s="14"/>
      <c r="B264" s="277"/>
      <c r="C264" s="278"/>
      <c r="D264" s="268" t="s">
        <v>236</v>
      </c>
      <c r="E264" s="279" t="s">
        <v>1</v>
      </c>
      <c r="F264" s="280" t="s">
        <v>560</v>
      </c>
      <c r="G264" s="278"/>
      <c r="H264" s="281">
        <v>-15.624000000000001</v>
      </c>
      <c r="I264" s="282"/>
      <c r="J264" s="278"/>
      <c r="K264" s="278"/>
      <c r="L264" s="283"/>
      <c r="M264" s="284"/>
      <c r="N264" s="285"/>
      <c r="O264" s="285"/>
      <c r="P264" s="285"/>
      <c r="Q264" s="285"/>
      <c r="R264" s="285"/>
      <c r="S264" s="285"/>
      <c r="T264" s="286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87" t="s">
        <v>236</v>
      </c>
      <c r="AU264" s="287" t="s">
        <v>89</v>
      </c>
      <c r="AV264" s="14" t="s">
        <v>89</v>
      </c>
      <c r="AW264" s="14" t="s">
        <v>34</v>
      </c>
      <c r="AX264" s="14" t="s">
        <v>81</v>
      </c>
      <c r="AY264" s="287" t="s">
        <v>211</v>
      </c>
    </row>
    <row r="265" s="13" customFormat="1">
      <c r="A265" s="13"/>
      <c r="B265" s="266"/>
      <c r="C265" s="267"/>
      <c r="D265" s="268" t="s">
        <v>236</v>
      </c>
      <c r="E265" s="269" t="s">
        <v>1</v>
      </c>
      <c r="F265" s="270" t="s">
        <v>561</v>
      </c>
      <c r="G265" s="267"/>
      <c r="H265" s="269" t="s">
        <v>1</v>
      </c>
      <c r="I265" s="271"/>
      <c r="J265" s="267"/>
      <c r="K265" s="267"/>
      <c r="L265" s="272"/>
      <c r="M265" s="273"/>
      <c r="N265" s="274"/>
      <c r="O265" s="274"/>
      <c r="P265" s="274"/>
      <c r="Q265" s="274"/>
      <c r="R265" s="274"/>
      <c r="S265" s="274"/>
      <c r="T265" s="275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76" t="s">
        <v>236</v>
      </c>
      <c r="AU265" s="276" t="s">
        <v>89</v>
      </c>
      <c r="AV265" s="13" t="s">
        <v>87</v>
      </c>
      <c r="AW265" s="13" t="s">
        <v>34</v>
      </c>
      <c r="AX265" s="13" t="s">
        <v>81</v>
      </c>
      <c r="AY265" s="276" t="s">
        <v>211</v>
      </c>
    </row>
    <row r="266" s="14" customFormat="1">
      <c r="A266" s="14"/>
      <c r="B266" s="277"/>
      <c r="C266" s="278"/>
      <c r="D266" s="268" t="s">
        <v>236</v>
      </c>
      <c r="E266" s="279" t="s">
        <v>1</v>
      </c>
      <c r="F266" s="280" t="s">
        <v>562</v>
      </c>
      <c r="G266" s="278"/>
      <c r="H266" s="281">
        <v>-1.3879999999999999</v>
      </c>
      <c r="I266" s="282"/>
      <c r="J266" s="278"/>
      <c r="K266" s="278"/>
      <c r="L266" s="283"/>
      <c r="M266" s="284"/>
      <c r="N266" s="285"/>
      <c r="O266" s="285"/>
      <c r="P266" s="285"/>
      <c r="Q266" s="285"/>
      <c r="R266" s="285"/>
      <c r="S266" s="285"/>
      <c r="T266" s="286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87" t="s">
        <v>236</v>
      </c>
      <c r="AU266" s="287" t="s">
        <v>89</v>
      </c>
      <c r="AV266" s="14" t="s">
        <v>89</v>
      </c>
      <c r="AW266" s="14" t="s">
        <v>34</v>
      </c>
      <c r="AX266" s="14" t="s">
        <v>81</v>
      </c>
      <c r="AY266" s="287" t="s">
        <v>211</v>
      </c>
    </row>
    <row r="267" s="14" customFormat="1">
      <c r="A267" s="14"/>
      <c r="B267" s="277"/>
      <c r="C267" s="278"/>
      <c r="D267" s="268" t="s">
        <v>236</v>
      </c>
      <c r="E267" s="279" t="s">
        <v>1</v>
      </c>
      <c r="F267" s="280" t="s">
        <v>563</v>
      </c>
      <c r="G267" s="278"/>
      <c r="H267" s="281">
        <v>-0.94099999999999995</v>
      </c>
      <c r="I267" s="282"/>
      <c r="J267" s="278"/>
      <c r="K267" s="278"/>
      <c r="L267" s="283"/>
      <c r="M267" s="284"/>
      <c r="N267" s="285"/>
      <c r="O267" s="285"/>
      <c r="P267" s="285"/>
      <c r="Q267" s="285"/>
      <c r="R267" s="285"/>
      <c r="S267" s="285"/>
      <c r="T267" s="286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87" t="s">
        <v>236</v>
      </c>
      <c r="AU267" s="287" t="s">
        <v>89</v>
      </c>
      <c r="AV267" s="14" t="s">
        <v>89</v>
      </c>
      <c r="AW267" s="14" t="s">
        <v>34</v>
      </c>
      <c r="AX267" s="14" t="s">
        <v>81</v>
      </c>
      <c r="AY267" s="287" t="s">
        <v>211</v>
      </c>
    </row>
    <row r="268" s="15" customFormat="1">
      <c r="A268" s="15"/>
      <c r="B268" s="295"/>
      <c r="C268" s="296"/>
      <c r="D268" s="268" t="s">
        <v>236</v>
      </c>
      <c r="E268" s="297" t="s">
        <v>387</v>
      </c>
      <c r="F268" s="298" t="s">
        <v>435</v>
      </c>
      <c r="G268" s="296"/>
      <c r="H268" s="299">
        <v>92.403000000000006</v>
      </c>
      <c r="I268" s="300"/>
      <c r="J268" s="296"/>
      <c r="K268" s="296"/>
      <c r="L268" s="301"/>
      <c r="M268" s="302"/>
      <c r="N268" s="303"/>
      <c r="O268" s="303"/>
      <c r="P268" s="303"/>
      <c r="Q268" s="303"/>
      <c r="R268" s="303"/>
      <c r="S268" s="303"/>
      <c r="T268" s="304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T268" s="305" t="s">
        <v>236</v>
      </c>
      <c r="AU268" s="305" t="s">
        <v>89</v>
      </c>
      <c r="AV268" s="15" t="s">
        <v>100</v>
      </c>
      <c r="AW268" s="15" t="s">
        <v>34</v>
      </c>
      <c r="AX268" s="15" t="s">
        <v>87</v>
      </c>
      <c r="AY268" s="305" t="s">
        <v>211</v>
      </c>
    </row>
    <row r="269" s="2" customFormat="1" ht="16.5" customHeight="1">
      <c r="A269" s="41"/>
      <c r="B269" s="42"/>
      <c r="C269" s="253" t="s">
        <v>7</v>
      </c>
      <c r="D269" s="253" t="s">
        <v>214</v>
      </c>
      <c r="E269" s="254" t="s">
        <v>564</v>
      </c>
      <c r="F269" s="255" t="s">
        <v>565</v>
      </c>
      <c r="G269" s="256" t="s">
        <v>269</v>
      </c>
      <c r="H269" s="257">
        <v>616.01999999999998</v>
      </c>
      <c r="I269" s="258"/>
      <c r="J269" s="259">
        <f>ROUND(I269*H269,2)</f>
        <v>0</v>
      </c>
      <c r="K269" s="260"/>
      <c r="L269" s="44"/>
      <c r="M269" s="261" t="s">
        <v>1</v>
      </c>
      <c r="N269" s="262" t="s">
        <v>46</v>
      </c>
      <c r="O269" s="94"/>
      <c r="P269" s="263">
        <f>O269*H269</f>
        <v>0</v>
      </c>
      <c r="Q269" s="263">
        <v>0.00109</v>
      </c>
      <c r="R269" s="263">
        <f>Q269*H269</f>
        <v>0.6714618</v>
      </c>
      <c r="S269" s="263">
        <v>0</v>
      </c>
      <c r="T269" s="264">
        <f>S269*H269</f>
        <v>0</v>
      </c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R269" s="265" t="s">
        <v>100</v>
      </c>
      <c r="AT269" s="265" t="s">
        <v>214</v>
      </c>
      <c r="AU269" s="265" t="s">
        <v>89</v>
      </c>
      <c r="AY269" s="18" t="s">
        <v>211</v>
      </c>
      <c r="BE269" s="155">
        <f>IF(N269="základní",J269,0)</f>
        <v>0</v>
      </c>
      <c r="BF269" s="155">
        <f>IF(N269="snížená",J269,0)</f>
        <v>0</v>
      </c>
      <c r="BG269" s="155">
        <f>IF(N269="zákl. přenesená",J269,0)</f>
        <v>0</v>
      </c>
      <c r="BH269" s="155">
        <f>IF(N269="sníž. přenesená",J269,0)</f>
        <v>0</v>
      </c>
      <c r="BI269" s="155">
        <f>IF(N269="nulová",J269,0)</f>
        <v>0</v>
      </c>
      <c r="BJ269" s="18" t="s">
        <v>87</v>
      </c>
      <c r="BK269" s="155">
        <f>ROUND(I269*H269,2)</f>
        <v>0</v>
      </c>
      <c r="BL269" s="18" t="s">
        <v>100</v>
      </c>
      <c r="BM269" s="265" t="s">
        <v>566</v>
      </c>
    </row>
    <row r="270" s="14" customFormat="1">
      <c r="A270" s="14"/>
      <c r="B270" s="277"/>
      <c r="C270" s="278"/>
      <c r="D270" s="268" t="s">
        <v>236</v>
      </c>
      <c r="E270" s="279" t="s">
        <v>277</v>
      </c>
      <c r="F270" s="280" t="s">
        <v>567</v>
      </c>
      <c r="G270" s="278"/>
      <c r="H270" s="281">
        <v>616.01999999999998</v>
      </c>
      <c r="I270" s="282"/>
      <c r="J270" s="278"/>
      <c r="K270" s="278"/>
      <c r="L270" s="283"/>
      <c r="M270" s="284"/>
      <c r="N270" s="285"/>
      <c r="O270" s="285"/>
      <c r="P270" s="285"/>
      <c r="Q270" s="285"/>
      <c r="R270" s="285"/>
      <c r="S270" s="285"/>
      <c r="T270" s="286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87" t="s">
        <v>236</v>
      </c>
      <c r="AU270" s="287" t="s">
        <v>89</v>
      </c>
      <c r="AV270" s="14" t="s">
        <v>89</v>
      </c>
      <c r="AW270" s="14" t="s">
        <v>34</v>
      </c>
      <c r="AX270" s="14" t="s">
        <v>87</v>
      </c>
      <c r="AY270" s="287" t="s">
        <v>211</v>
      </c>
    </row>
    <row r="271" s="2" customFormat="1" ht="16.5" customHeight="1">
      <c r="A271" s="41"/>
      <c r="B271" s="42"/>
      <c r="C271" s="253" t="s">
        <v>568</v>
      </c>
      <c r="D271" s="253" t="s">
        <v>214</v>
      </c>
      <c r="E271" s="254" t="s">
        <v>569</v>
      </c>
      <c r="F271" s="255" t="s">
        <v>570</v>
      </c>
      <c r="G271" s="256" t="s">
        <v>269</v>
      </c>
      <c r="H271" s="257">
        <v>616.01999999999998</v>
      </c>
      <c r="I271" s="258"/>
      <c r="J271" s="259">
        <f>ROUND(I271*H271,2)</f>
        <v>0</v>
      </c>
      <c r="K271" s="260"/>
      <c r="L271" s="44"/>
      <c r="M271" s="261" t="s">
        <v>1</v>
      </c>
      <c r="N271" s="262" t="s">
        <v>46</v>
      </c>
      <c r="O271" s="94"/>
      <c r="P271" s="263">
        <f>O271*H271</f>
        <v>0</v>
      </c>
      <c r="Q271" s="263">
        <v>0</v>
      </c>
      <c r="R271" s="263">
        <f>Q271*H271</f>
        <v>0</v>
      </c>
      <c r="S271" s="263">
        <v>0</v>
      </c>
      <c r="T271" s="264">
        <f>S271*H271</f>
        <v>0</v>
      </c>
      <c r="U271" s="41"/>
      <c r="V271" s="41"/>
      <c r="W271" s="41"/>
      <c r="X271" s="41"/>
      <c r="Y271" s="41"/>
      <c r="Z271" s="41"/>
      <c r="AA271" s="41"/>
      <c r="AB271" s="41"/>
      <c r="AC271" s="41"/>
      <c r="AD271" s="41"/>
      <c r="AE271" s="41"/>
      <c r="AR271" s="265" t="s">
        <v>100</v>
      </c>
      <c r="AT271" s="265" t="s">
        <v>214</v>
      </c>
      <c r="AU271" s="265" t="s">
        <v>89</v>
      </c>
      <c r="AY271" s="18" t="s">
        <v>211</v>
      </c>
      <c r="BE271" s="155">
        <f>IF(N271="základní",J271,0)</f>
        <v>0</v>
      </c>
      <c r="BF271" s="155">
        <f>IF(N271="snížená",J271,0)</f>
        <v>0</v>
      </c>
      <c r="BG271" s="155">
        <f>IF(N271="zákl. přenesená",J271,0)</f>
        <v>0</v>
      </c>
      <c r="BH271" s="155">
        <f>IF(N271="sníž. přenesená",J271,0)</f>
        <v>0</v>
      </c>
      <c r="BI271" s="155">
        <f>IF(N271="nulová",J271,0)</f>
        <v>0</v>
      </c>
      <c r="BJ271" s="18" t="s">
        <v>87</v>
      </c>
      <c r="BK271" s="155">
        <f>ROUND(I271*H271,2)</f>
        <v>0</v>
      </c>
      <c r="BL271" s="18" t="s">
        <v>100</v>
      </c>
      <c r="BM271" s="265" t="s">
        <v>571</v>
      </c>
    </row>
    <row r="272" s="14" customFormat="1">
      <c r="A272" s="14"/>
      <c r="B272" s="277"/>
      <c r="C272" s="278"/>
      <c r="D272" s="268" t="s">
        <v>236</v>
      </c>
      <c r="E272" s="279" t="s">
        <v>1</v>
      </c>
      <c r="F272" s="280" t="s">
        <v>277</v>
      </c>
      <c r="G272" s="278"/>
      <c r="H272" s="281">
        <v>616.01999999999998</v>
      </c>
      <c r="I272" s="282"/>
      <c r="J272" s="278"/>
      <c r="K272" s="278"/>
      <c r="L272" s="283"/>
      <c r="M272" s="284"/>
      <c r="N272" s="285"/>
      <c r="O272" s="285"/>
      <c r="P272" s="285"/>
      <c r="Q272" s="285"/>
      <c r="R272" s="285"/>
      <c r="S272" s="285"/>
      <c r="T272" s="286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87" t="s">
        <v>236</v>
      </c>
      <c r="AU272" s="287" t="s">
        <v>89</v>
      </c>
      <c r="AV272" s="14" t="s">
        <v>89</v>
      </c>
      <c r="AW272" s="14" t="s">
        <v>34</v>
      </c>
      <c r="AX272" s="14" t="s">
        <v>87</v>
      </c>
      <c r="AY272" s="287" t="s">
        <v>211</v>
      </c>
    </row>
    <row r="273" s="2" customFormat="1" ht="24.15" customHeight="1">
      <c r="A273" s="41"/>
      <c r="B273" s="42"/>
      <c r="C273" s="253" t="s">
        <v>572</v>
      </c>
      <c r="D273" s="253" t="s">
        <v>214</v>
      </c>
      <c r="E273" s="254" t="s">
        <v>573</v>
      </c>
      <c r="F273" s="255" t="s">
        <v>574</v>
      </c>
      <c r="G273" s="256" t="s">
        <v>505</v>
      </c>
      <c r="H273" s="257">
        <v>8.6950000000000003</v>
      </c>
      <c r="I273" s="258"/>
      <c r="J273" s="259">
        <f>ROUND(I273*H273,2)</f>
        <v>0</v>
      </c>
      <c r="K273" s="260"/>
      <c r="L273" s="44"/>
      <c r="M273" s="261" t="s">
        <v>1</v>
      </c>
      <c r="N273" s="262" t="s">
        <v>46</v>
      </c>
      <c r="O273" s="94"/>
      <c r="P273" s="263">
        <f>O273*H273</f>
        <v>0</v>
      </c>
      <c r="Q273" s="263">
        <v>1.05871</v>
      </c>
      <c r="R273" s="263">
        <f>Q273*H273</f>
        <v>9.2054834500000009</v>
      </c>
      <c r="S273" s="263">
        <v>0</v>
      </c>
      <c r="T273" s="264">
        <f>S273*H273</f>
        <v>0</v>
      </c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  <c r="AR273" s="265" t="s">
        <v>100</v>
      </c>
      <c r="AT273" s="265" t="s">
        <v>214</v>
      </c>
      <c r="AU273" s="265" t="s">
        <v>89</v>
      </c>
      <c r="AY273" s="18" t="s">
        <v>211</v>
      </c>
      <c r="BE273" s="155">
        <f>IF(N273="základní",J273,0)</f>
        <v>0</v>
      </c>
      <c r="BF273" s="155">
        <f>IF(N273="snížená",J273,0)</f>
        <v>0</v>
      </c>
      <c r="BG273" s="155">
        <f>IF(N273="zákl. přenesená",J273,0)</f>
        <v>0</v>
      </c>
      <c r="BH273" s="155">
        <f>IF(N273="sníž. přenesená",J273,0)</f>
        <v>0</v>
      </c>
      <c r="BI273" s="155">
        <f>IF(N273="nulová",J273,0)</f>
        <v>0</v>
      </c>
      <c r="BJ273" s="18" t="s">
        <v>87</v>
      </c>
      <c r="BK273" s="155">
        <f>ROUND(I273*H273,2)</f>
        <v>0</v>
      </c>
      <c r="BL273" s="18" t="s">
        <v>100</v>
      </c>
      <c r="BM273" s="265" t="s">
        <v>575</v>
      </c>
    </row>
    <row r="274" s="14" customFormat="1">
      <c r="A274" s="14"/>
      <c r="B274" s="277"/>
      <c r="C274" s="278"/>
      <c r="D274" s="268" t="s">
        <v>236</v>
      </c>
      <c r="E274" s="279" t="s">
        <v>1</v>
      </c>
      <c r="F274" s="280" t="s">
        <v>576</v>
      </c>
      <c r="G274" s="278"/>
      <c r="H274" s="281">
        <v>8.6950000000000003</v>
      </c>
      <c r="I274" s="282"/>
      <c r="J274" s="278"/>
      <c r="K274" s="278"/>
      <c r="L274" s="283"/>
      <c r="M274" s="284"/>
      <c r="N274" s="285"/>
      <c r="O274" s="285"/>
      <c r="P274" s="285"/>
      <c r="Q274" s="285"/>
      <c r="R274" s="285"/>
      <c r="S274" s="285"/>
      <c r="T274" s="286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87" t="s">
        <v>236</v>
      </c>
      <c r="AU274" s="287" t="s">
        <v>89</v>
      </c>
      <c r="AV274" s="14" t="s">
        <v>89</v>
      </c>
      <c r="AW274" s="14" t="s">
        <v>34</v>
      </c>
      <c r="AX274" s="14" t="s">
        <v>87</v>
      </c>
      <c r="AY274" s="287" t="s">
        <v>211</v>
      </c>
    </row>
    <row r="275" s="12" customFormat="1" ht="22.8" customHeight="1">
      <c r="A275" s="12"/>
      <c r="B275" s="237"/>
      <c r="C275" s="238"/>
      <c r="D275" s="239" t="s">
        <v>80</v>
      </c>
      <c r="E275" s="251" t="s">
        <v>577</v>
      </c>
      <c r="F275" s="251" t="s">
        <v>578</v>
      </c>
      <c r="G275" s="238"/>
      <c r="H275" s="238"/>
      <c r="I275" s="241"/>
      <c r="J275" s="252">
        <f>BK275</f>
        <v>0</v>
      </c>
      <c r="K275" s="238"/>
      <c r="L275" s="243"/>
      <c r="M275" s="244"/>
      <c r="N275" s="245"/>
      <c r="O275" s="245"/>
      <c r="P275" s="246">
        <f>SUM(P276:P304)</f>
        <v>0</v>
      </c>
      <c r="Q275" s="245"/>
      <c r="R275" s="246">
        <f>SUM(R276:R304)</f>
        <v>142.02389406999998</v>
      </c>
      <c r="S275" s="245"/>
      <c r="T275" s="247">
        <f>SUM(T276:T304)</f>
        <v>0</v>
      </c>
      <c r="U275" s="12"/>
      <c r="V275" s="12"/>
      <c r="W275" s="12"/>
      <c r="X275" s="12"/>
      <c r="Y275" s="12"/>
      <c r="Z275" s="12"/>
      <c r="AA275" s="12"/>
      <c r="AB275" s="12"/>
      <c r="AC275" s="12"/>
      <c r="AD275" s="12"/>
      <c r="AE275" s="12"/>
      <c r="AR275" s="248" t="s">
        <v>87</v>
      </c>
      <c r="AT275" s="249" t="s">
        <v>80</v>
      </c>
      <c r="AU275" s="249" t="s">
        <v>87</v>
      </c>
      <c r="AY275" s="248" t="s">
        <v>211</v>
      </c>
      <c r="BK275" s="250">
        <f>SUM(BK276:BK304)</f>
        <v>0</v>
      </c>
    </row>
    <row r="276" s="2" customFormat="1" ht="33" customHeight="1">
      <c r="A276" s="41"/>
      <c r="B276" s="42"/>
      <c r="C276" s="253" t="s">
        <v>579</v>
      </c>
      <c r="D276" s="253" t="s">
        <v>214</v>
      </c>
      <c r="E276" s="254" t="s">
        <v>580</v>
      </c>
      <c r="F276" s="255" t="s">
        <v>581</v>
      </c>
      <c r="G276" s="256" t="s">
        <v>269</v>
      </c>
      <c r="H276" s="257">
        <v>527.00999999999999</v>
      </c>
      <c r="I276" s="258"/>
      <c r="J276" s="259">
        <f>ROUND(I276*H276,2)</f>
        <v>0</v>
      </c>
      <c r="K276" s="260"/>
      <c r="L276" s="44"/>
      <c r="M276" s="261" t="s">
        <v>1</v>
      </c>
      <c r="N276" s="262" t="s">
        <v>46</v>
      </c>
      <c r="O276" s="94"/>
      <c r="P276" s="263">
        <f>O276*H276</f>
        <v>0</v>
      </c>
      <c r="Q276" s="263">
        <v>0.00031</v>
      </c>
      <c r="R276" s="263">
        <f>Q276*H276</f>
        <v>0.16337309999999999</v>
      </c>
      <c r="S276" s="263">
        <v>0</v>
      </c>
      <c r="T276" s="264">
        <f>S276*H276</f>
        <v>0</v>
      </c>
      <c r="U276" s="41"/>
      <c r="V276" s="41"/>
      <c r="W276" s="41"/>
      <c r="X276" s="41"/>
      <c r="Y276" s="41"/>
      <c r="Z276" s="41"/>
      <c r="AA276" s="41"/>
      <c r="AB276" s="41"/>
      <c r="AC276" s="41"/>
      <c r="AD276" s="41"/>
      <c r="AE276" s="41"/>
      <c r="AR276" s="265" t="s">
        <v>100</v>
      </c>
      <c r="AT276" s="265" t="s">
        <v>214</v>
      </c>
      <c r="AU276" s="265" t="s">
        <v>89</v>
      </c>
      <c r="AY276" s="18" t="s">
        <v>211</v>
      </c>
      <c r="BE276" s="155">
        <f>IF(N276="základní",J276,0)</f>
        <v>0</v>
      </c>
      <c r="BF276" s="155">
        <f>IF(N276="snížená",J276,0)</f>
        <v>0</v>
      </c>
      <c r="BG276" s="155">
        <f>IF(N276="zákl. přenesená",J276,0)</f>
        <v>0</v>
      </c>
      <c r="BH276" s="155">
        <f>IF(N276="sníž. přenesená",J276,0)</f>
        <v>0</v>
      </c>
      <c r="BI276" s="155">
        <f>IF(N276="nulová",J276,0)</f>
        <v>0</v>
      </c>
      <c r="BJ276" s="18" t="s">
        <v>87</v>
      </c>
      <c r="BK276" s="155">
        <f>ROUND(I276*H276,2)</f>
        <v>0</v>
      </c>
      <c r="BL276" s="18" t="s">
        <v>100</v>
      </c>
      <c r="BM276" s="265" t="s">
        <v>582</v>
      </c>
    </row>
    <row r="277" s="13" customFormat="1">
      <c r="A277" s="13"/>
      <c r="B277" s="266"/>
      <c r="C277" s="267"/>
      <c r="D277" s="268" t="s">
        <v>236</v>
      </c>
      <c r="E277" s="269" t="s">
        <v>1</v>
      </c>
      <c r="F277" s="270" t="s">
        <v>583</v>
      </c>
      <c r="G277" s="267"/>
      <c r="H277" s="269" t="s">
        <v>1</v>
      </c>
      <c r="I277" s="271"/>
      <c r="J277" s="267"/>
      <c r="K277" s="267"/>
      <c r="L277" s="272"/>
      <c r="M277" s="273"/>
      <c r="N277" s="274"/>
      <c r="O277" s="274"/>
      <c r="P277" s="274"/>
      <c r="Q277" s="274"/>
      <c r="R277" s="274"/>
      <c r="S277" s="274"/>
      <c r="T277" s="275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76" t="s">
        <v>236</v>
      </c>
      <c r="AU277" s="276" t="s">
        <v>89</v>
      </c>
      <c r="AV277" s="13" t="s">
        <v>87</v>
      </c>
      <c r="AW277" s="13" t="s">
        <v>34</v>
      </c>
      <c r="AX277" s="13" t="s">
        <v>81</v>
      </c>
      <c r="AY277" s="276" t="s">
        <v>211</v>
      </c>
    </row>
    <row r="278" s="14" customFormat="1">
      <c r="A278" s="14"/>
      <c r="B278" s="277"/>
      <c r="C278" s="278"/>
      <c r="D278" s="268" t="s">
        <v>236</v>
      </c>
      <c r="E278" s="279" t="s">
        <v>1</v>
      </c>
      <c r="F278" s="280" t="s">
        <v>584</v>
      </c>
      <c r="G278" s="278"/>
      <c r="H278" s="281">
        <v>177</v>
      </c>
      <c r="I278" s="282"/>
      <c r="J278" s="278"/>
      <c r="K278" s="278"/>
      <c r="L278" s="283"/>
      <c r="M278" s="284"/>
      <c r="N278" s="285"/>
      <c r="O278" s="285"/>
      <c r="P278" s="285"/>
      <c r="Q278" s="285"/>
      <c r="R278" s="285"/>
      <c r="S278" s="285"/>
      <c r="T278" s="286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87" t="s">
        <v>236</v>
      </c>
      <c r="AU278" s="287" t="s">
        <v>89</v>
      </c>
      <c r="AV278" s="14" t="s">
        <v>89</v>
      </c>
      <c r="AW278" s="14" t="s">
        <v>34</v>
      </c>
      <c r="AX278" s="14" t="s">
        <v>81</v>
      </c>
      <c r="AY278" s="287" t="s">
        <v>211</v>
      </c>
    </row>
    <row r="279" s="14" customFormat="1">
      <c r="A279" s="14"/>
      <c r="B279" s="277"/>
      <c r="C279" s="278"/>
      <c r="D279" s="268" t="s">
        <v>236</v>
      </c>
      <c r="E279" s="279" t="s">
        <v>1</v>
      </c>
      <c r="F279" s="280" t="s">
        <v>585</v>
      </c>
      <c r="G279" s="278"/>
      <c r="H279" s="281">
        <v>350.00999999999999</v>
      </c>
      <c r="I279" s="282"/>
      <c r="J279" s="278"/>
      <c r="K279" s="278"/>
      <c r="L279" s="283"/>
      <c r="M279" s="284"/>
      <c r="N279" s="285"/>
      <c r="O279" s="285"/>
      <c r="P279" s="285"/>
      <c r="Q279" s="285"/>
      <c r="R279" s="285"/>
      <c r="S279" s="285"/>
      <c r="T279" s="286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87" t="s">
        <v>236</v>
      </c>
      <c r="AU279" s="287" t="s">
        <v>89</v>
      </c>
      <c r="AV279" s="14" t="s">
        <v>89</v>
      </c>
      <c r="AW279" s="14" t="s">
        <v>34</v>
      </c>
      <c r="AX279" s="14" t="s">
        <v>81</v>
      </c>
      <c r="AY279" s="287" t="s">
        <v>211</v>
      </c>
    </row>
    <row r="280" s="15" customFormat="1">
      <c r="A280" s="15"/>
      <c r="B280" s="295"/>
      <c r="C280" s="296"/>
      <c r="D280" s="268" t="s">
        <v>236</v>
      </c>
      <c r="E280" s="297" t="s">
        <v>378</v>
      </c>
      <c r="F280" s="298" t="s">
        <v>435</v>
      </c>
      <c r="G280" s="296"/>
      <c r="H280" s="299">
        <v>527.00999999999999</v>
      </c>
      <c r="I280" s="300"/>
      <c r="J280" s="296"/>
      <c r="K280" s="296"/>
      <c r="L280" s="301"/>
      <c r="M280" s="302"/>
      <c r="N280" s="303"/>
      <c r="O280" s="303"/>
      <c r="P280" s="303"/>
      <c r="Q280" s="303"/>
      <c r="R280" s="303"/>
      <c r="S280" s="303"/>
      <c r="T280" s="304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  <c r="AT280" s="305" t="s">
        <v>236</v>
      </c>
      <c r="AU280" s="305" t="s">
        <v>89</v>
      </c>
      <c r="AV280" s="15" t="s">
        <v>100</v>
      </c>
      <c r="AW280" s="15" t="s">
        <v>34</v>
      </c>
      <c r="AX280" s="15" t="s">
        <v>87</v>
      </c>
      <c r="AY280" s="305" t="s">
        <v>211</v>
      </c>
    </row>
    <row r="281" s="2" customFormat="1" ht="16.5" customHeight="1">
      <c r="A281" s="41"/>
      <c r="B281" s="42"/>
      <c r="C281" s="317" t="s">
        <v>586</v>
      </c>
      <c r="D281" s="317" t="s">
        <v>587</v>
      </c>
      <c r="E281" s="318" t="s">
        <v>588</v>
      </c>
      <c r="F281" s="319" t="s">
        <v>589</v>
      </c>
      <c r="G281" s="320" t="s">
        <v>269</v>
      </c>
      <c r="H281" s="321">
        <v>527.00999999999999</v>
      </c>
      <c r="I281" s="322"/>
      <c r="J281" s="323">
        <f>ROUND(I281*H281,2)</f>
        <v>0</v>
      </c>
      <c r="K281" s="324"/>
      <c r="L281" s="325"/>
      <c r="M281" s="326" t="s">
        <v>1</v>
      </c>
      <c r="N281" s="327" t="s">
        <v>46</v>
      </c>
      <c r="O281" s="94"/>
      <c r="P281" s="263">
        <f>O281*H281</f>
        <v>0</v>
      </c>
      <c r="Q281" s="263">
        <v>0.00029999999999999997</v>
      </c>
      <c r="R281" s="263">
        <f>Q281*H281</f>
        <v>0.15810299999999999</v>
      </c>
      <c r="S281" s="263">
        <v>0</v>
      </c>
      <c r="T281" s="264">
        <f>S281*H281</f>
        <v>0</v>
      </c>
      <c r="U281" s="41"/>
      <c r="V281" s="41"/>
      <c r="W281" s="41"/>
      <c r="X281" s="41"/>
      <c r="Y281" s="41"/>
      <c r="Z281" s="41"/>
      <c r="AA281" s="41"/>
      <c r="AB281" s="41"/>
      <c r="AC281" s="41"/>
      <c r="AD281" s="41"/>
      <c r="AE281" s="41"/>
      <c r="AR281" s="265" t="s">
        <v>247</v>
      </c>
      <c r="AT281" s="265" t="s">
        <v>587</v>
      </c>
      <c r="AU281" s="265" t="s">
        <v>89</v>
      </c>
      <c r="AY281" s="18" t="s">
        <v>211</v>
      </c>
      <c r="BE281" s="155">
        <f>IF(N281="základní",J281,0)</f>
        <v>0</v>
      </c>
      <c r="BF281" s="155">
        <f>IF(N281="snížená",J281,0)</f>
        <v>0</v>
      </c>
      <c r="BG281" s="155">
        <f>IF(N281="zákl. přenesená",J281,0)</f>
        <v>0</v>
      </c>
      <c r="BH281" s="155">
        <f>IF(N281="sníž. přenesená",J281,0)</f>
        <v>0</v>
      </c>
      <c r="BI281" s="155">
        <f>IF(N281="nulová",J281,0)</f>
        <v>0</v>
      </c>
      <c r="BJ281" s="18" t="s">
        <v>87</v>
      </c>
      <c r="BK281" s="155">
        <f>ROUND(I281*H281,2)</f>
        <v>0</v>
      </c>
      <c r="BL281" s="18" t="s">
        <v>100</v>
      </c>
      <c r="BM281" s="265" t="s">
        <v>590</v>
      </c>
    </row>
    <row r="282" s="14" customFormat="1">
      <c r="A282" s="14"/>
      <c r="B282" s="277"/>
      <c r="C282" s="278"/>
      <c r="D282" s="268" t="s">
        <v>236</v>
      </c>
      <c r="E282" s="279" t="s">
        <v>1</v>
      </c>
      <c r="F282" s="280" t="s">
        <v>378</v>
      </c>
      <c r="G282" s="278"/>
      <c r="H282" s="281">
        <v>527.00999999999999</v>
      </c>
      <c r="I282" s="282"/>
      <c r="J282" s="278"/>
      <c r="K282" s="278"/>
      <c r="L282" s="283"/>
      <c r="M282" s="284"/>
      <c r="N282" s="285"/>
      <c r="O282" s="285"/>
      <c r="P282" s="285"/>
      <c r="Q282" s="285"/>
      <c r="R282" s="285"/>
      <c r="S282" s="285"/>
      <c r="T282" s="286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87" t="s">
        <v>236</v>
      </c>
      <c r="AU282" s="287" t="s">
        <v>89</v>
      </c>
      <c r="AV282" s="14" t="s">
        <v>89</v>
      </c>
      <c r="AW282" s="14" t="s">
        <v>34</v>
      </c>
      <c r="AX282" s="14" t="s">
        <v>87</v>
      </c>
      <c r="AY282" s="287" t="s">
        <v>211</v>
      </c>
    </row>
    <row r="283" s="2" customFormat="1" ht="33" customHeight="1">
      <c r="A283" s="41"/>
      <c r="B283" s="42"/>
      <c r="C283" s="253" t="s">
        <v>591</v>
      </c>
      <c r="D283" s="253" t="s">
        <v>214</v>
      </c>
      <c r="E283" s="254" t="s">
        <v>592</v>
      </c>
      <c r="F283" s="255" t="s">
        <v>593</v>
      </c>
      <c r="G283" s="256" t="s">
        <v>307</v>
      </c>
      <c r="H283" s="257">
        <v>233.34</v>
      </c>
      <c r="I283" s="258"/>
      <c r="J283" s="259">
        <f>ROUND(I283*H283,2)</f>
        <v>0</v>
      </c>
      <c r="K283" s="260"/>
      <c r="L283" s="44"/>
      <c r="M283" s="261" t="s">
        <v>1</v>
      </c>
      <c r="N283" s="262" t="s">
        <v>46</v>
      </c>
      <c r="O283" s="94"/>
      <c r="P283" s="263">
        <f>O283*H283</f>
        <v>0</v>
      </c>
      <c r="Q283" s="263">
        <v>0.23058000000000001</v>
      </c>
      <c r="R283" s="263">
        <f>Q283*H283</f>
        <v>53.803537200000001</v>
      </c>
      <c r="S283" s="263">
        <v>0</v>
      </c>
      <c r="T283" s="264">
        <f>S283*H283</f>
        <v>0</v>
      </c>
      <c r="U283" s="41"/>
      <c r="V283" s="41"/>
      <c r="W283" s="41"/>
      <c r="X283" s="41"/>
      <c r="Y283" s="41"/>
      <c r="Z283" s="41"/>
      <c r="AA283" s="41"/>
      <c r="AB283" s="41"/>
      <c r="AC283" s="41"/>
      <c r="AD283" s="41"/>
      <c r="AE283" s="41"/>
      <c r="AR283" s="265" t="s">
        <v>100</v>
      </c>
      <c r="AT283" s="265" t="s">
        <v>214</v>
      </c>
      <c r="AU283" s="265" t="s">
        <v>89</v>
      </c>
      <c r="AY283" s="18" t="s">
        <v>211</v>
      </c>
      <c r="BE283" s="155">
        <f>IF(N283="základní",J283,0)</f>
        <v>0</v>
      </c>
      <c r="BF283" s="155">
        <f>IF(N283="snížená",J283,0)</f>
        <v>0</v>
      </c>
      <c r="BG283" s="155">
        <f>IF(N283="zákl. přenesená",J283,0)</f>
        <v>0</v>
      </c>
      <c r="BH283" s="155">
        <f>IF(N283="sníž. přenesená",J283,0)</f>
        <v>0</v>
      </c>
      <c r="BI283" s="155">
        <f>IF(N283="nulová",J283,0)</f>
        <v>0</v>
      </c>
      <c r="BJ283" s="18" t="s">
        <v>87</v>
      </c>
      <c r="BK283" s="155">
        <f>ROUND(I283*H283,2)</f>
        <v>0</v>
      </c>
      <c r="BL283" s="18" t="s">
        <v>100</v>
      </c>
      <c r="BM283" s="265" t="s">
        <v>594</v>
      </c>
    </row>
    <row r="284" s="13" customFormat="1">
      <c r="A284" s="13"/>
      <c r="B284" s="266"/>
      <c r="C284" s="267"/>
      <c r="D284" s="268" t="s">
        <v>236</v>
      </c>
      <c r="E284" s="269" t="s">
        <v>1</v>
      </c>
      <c r="F284" s="270" t="s">
        <v>595</v>
      </c>
      <c r="G284" s="267"/>
      <c r="H284" s="269" t="s">
        <v>1</v>
      </c>
      <c r="I284" s="271"/>
      <c r="J284" s="267"/>
      <c r="K284" s="267"/>
      <c r="L284" s="272"/>
      <c r="M284" s="273"/>
      <c r="N284" s="274"/>
      <c r="O284" s="274"/>
      <c r="P284" s="274"/>
      <c r="Q284" s="274"/>
      <c r="R284" s="274"/>
      <c r="S284" s="274"/>
      <c r="T284" s="275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76" t="s">
        <v>236</v>
      </c>
      <c r="AU284" s="276" t="s">
        <v>89</v>
      </c>
      <c r="AV284" s="13" t="s">
        <v>87</v>
      </c>
      <c r="AW284" s="13" t="s">
        <v>34</v>
      </c>
      <c r="AX284" s="13" t="s">
        <v>81</v>
      </c>
      <c r="AY284" s="276" t="s">
        <v>211</v>
      </c>
    </row>
    <row r="285" s="13" customFormat="1">
      <c r="A285" s="13"/>
      <c r="B285" s="266"/>
      <c r="C285" s="267"/>
      <c r="D285" s="268" t="s">
        <v>236</v>
      </c>
      <c r="E285" s="269" t="s">
        <v>1</v>
      </c>
      <c r="F285" s="270" t="s">
        <v>596</v>
      </c>
      <c r="G285" s="267"/>
      <c r="H285" s="269" t="s">
        <v>1</v>
      </c>
      <c r="I285" s="271"/>
      <c r="J285" s="267"/>
      <c r="K285" s="267"/>
      <c r="L285" s="272"/>
      <c r="M285" s="273"/>
      <c r="N285" s="274"/>
      <c r="O285" s="274"/>
      <c r="P285" s="274"/>
      <c r="Q285" s="274"/>
      <c r="R285" s="274"/>
      <c r="S285" s="274"/>
      <c r="T285" s="275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76" t="s">
        <v>236</v>
      </c>
      <c r="AU285" s="276" t="s">
        <v>89</v>
      </c>
      <c r="AV285" s="13" t="s">
        <v>87</v>
      </c>
      <c r="AW285" s="13" t="s">
        <v>34</v>
      </c>
      <c r="AX285" s="13" t="s">
        <v>81</v>
      </c>
      <c r="AY285" s="276" t="s">
        <v>211</v>
      </c>
    </row>
    <row r="286" s="14" customFormat="1">
      <c r="A286" s="14"/>
      <c r="B286" s="277"/>
      <c r="C286" s="278"/>
      <c r="D286" s="268" t="s">
        <v>236</v>
      </c>
      <c r="E286" s="279" t="s">
        <v>1</v>
      </c>
      <c r="F286" s="280" t="s">
        <v>597</v>
      </c>
      <c r="G286" s="278"/>
      <c r="H286" s="281">
        <v>40.520000000000003</v>
      </c>
      <c r="I286" s="282"/>
      <c r="J286" s="278"/>
      <c r="K286" s="278"/>
      <c r="L286" s="283"/>
      <c r="M286" s="284"/>
      <c r="N286" s="285"/>
      <c r="O286" s="285"/>
      <c r="P286" s="285"/>
      <c r="Q286" s="285"/>
      <c r="R286" s="285"/>
      <c r="S286" s="285"/>
      <c r="T286" s="286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87" t="s">
        <v>236</v>
      </c>
      <c r="AU286" s="287" t="s">
        <v>89</v>
      </c>
      <c r="AV286" s="14" t="s">
        <v>89</v>
      </c>
      <c r="AW286" s="14" t="s">
        <v>34</v>
      </c>
      <c r="AX286" s="14" t="s">
        <v>81</v>
      </c>
      <c r="AY286" s="287" t="s">
        <v>211</v>
      </c>
    </row>
    <row r="287" s="13" customFormat="1">
      <c r="A287" s="13"/>
      <c r="B287" s="266"/>
      <c r="C287" s="267"/>
      <c r="D287" s="268" t="s">
        <v>236</v>
      </c>
      <c r="E287" s="269" t="s">
        <v>1</v>
      </c>
      <c r="F287" s="270" t="s">
        <v>598</v>
      </c>
      <c r="G287" s="267"/>
      <c r="H287" s="269" t="s">
        <v>1</v>
      </c>
      <c r="I287" s="271"/>
      <c r="J287" s="267"/>
      <c r="K287" s="267"/>
      <c r="L287" s="272"/>
      <c r="M287" s="273"/>
      <c r="N287" s="274"/>
      <c r="O287" s="274"/>
      <c r="P287" s="274"/>
      <c r="Q287" s="274"/>
      <c r="R287" s="274"/>
      <c r="S287" s="274"/>
      <c r="T287" s="275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76" t="s">
        <v>236</v>
      </c>
      <c r="AU287" s="276" t="s">
        <v>89</v>
      </c>
      <c r="AV287" s="13" t="s">
        <v>87</v>
      </c>
      <c r="AW287" s="13" t="s">
        <v>34</v>
      </c>
      <c r="AX287" s="13" t="s">
        <v>81</v>
      </c>
      <c r="AY287" s="276" t="s">
        <v>211</v>
      </c>
    </row>
    <row r="288" s="14" customFormat="1">
      <c r="A288" s="14"/>
      <c r="B288" s="277"/>
      <c r="C288" s="278"/>
      <c r="D288" s="268" t="s">
        <v>236</v>
      </c>
      <c r="E288" s="279" t="s">
        <v>1</v>
      </c>
      <c r="F288" s="280" t="s">
        <v>599</v>
      </c>
      <c r="G288" s="278"/>
      <c r="H288" s="281">
        <v>57.119999999999997</v>
      </c>
      <c r="I288" s="282"/>
      <c r="J288" s="278"/>
      <c r="K288" s="278"/>
      <c r="L288" s="283"/>
      <c r="M288" s="284"/>
      <c r="N288" s="285"/>
      <c r="O288" s="285"/>
      <c r="P288" s="285"/>
      <c r="Q288" s="285"/>
      <c r="R288" s="285"/>
      <c r="S288" s="285"/>
      <c r="T288" s="286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87" t="s">
        <v>236</v>
      </c>
      <c r="AU288" s="287" t="s">
        <v>89</v>
      </c>
      <c r="AV288" s="14" t="s">
        <v>89</v>
      </c>
      <c r="AW288" s="14" t="s">
        <v>34</v>
      </c>
      <c r="AX288" s="14" t="s">
        <v>81</v>
      </c>
      <c r="AY288" s="287" t="s">
        <v>211</v>
      </c>
    </row>
    <row r="289" s="13" customFormat="1">
      <c r="A289" s="13"/>
      <c r="B289" s="266"/>
      <c r="C289" s="267"/>
      <c r="D289" s="268" t="s">
        <v>236</v>
      </c>
      <c r="E289" s="269" t="s">
        <v>1</v>
      </c>
      <c r="F289" s="270" t="s">
        <v>600</v>
      </c>
      <c r="G289" s="267"/>
      <c r="H289" s="269" t="s">
        <v>1</v>
      </c>
      <c r="I289" s="271"/>
      <c r="J289" s="267"/>
      <c r="K289" s="267"/>
      <c r="L289" s="272"/>
      <c r="M289" s="273"/>
      <c r="N289" s="274"/>
      <c r="O289" s="274"/>
      <c r="P289" s="274"/>
      <c r="Q289" s="274"/>
      <c r="R289" s="274"/>
      <c r="S289" s="274"/>
      <c r="T289" s="275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76" t="s">
        <v>236</v>
      </c>
      <c r="AU289" s="276" t="s">
        <v>89</v>
      </c>
      <c r="AV289" s="13" t="s">
        <v>87</v>
      </c>
      <c r="AW289" s="13" t="s">
        <v>34</v>
      </c>
      <c r="AX289" s="13" t="s">
        <v>81</v>
      </c>
      <c r="AY289" s="276" t="s">
        <v>211</v>
      </c>
    </row>
    <row r="290" s="14" customFormat="1">
      <c r="A290" s="14"/>
      <c r="B290" s="277"/>
      <c r="C290" s="278"/>
      <c r="D290" s="268" t="s">
        <v>236</v>
      </c>
      <c r="E290" s="279" t="s">
        <v>1</v>
      </c>
      <c r="F290" s="280" t="s">
        <v>601</v>
      </c>
      <c r="G290" s="278"/>
      <c r="H290" s="281">
        <v>135.69999999999999</v>
      </c>
      <c r="I290" s="282"/>
      <c r="J290" s="278"/>
      <c r="K290" s="278"/>
      <c r="L290" s="283"/>
      <c r="M290" s="284"/>
      <c r="N290" s="285"/>
      <c r="O290" s="285"/>
      <c r="P290" s="285"/>
      <c r="Q290" s="285"/>
      <c r="R290" s="285"/>
      <c r="S290" s="285"/>
      <c r="T290" s="286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87" t="s">
        <v>236</v>
      </c>
      <c r="AU290" s="287" t="s">
        <v>89</v>
      </c>
      <c r="AV290" s="14" t="s">
        <v>89</v>
      </c>
      <c r="AW290" s="14" t="s">
        <v>34</v>
      </c>
      <c r="AX290" s="14" t="s">
        <v>81</v>
      </c>
      <c r="AY290" s="287" t="s">
        <v>211</v>
      </c>
    </row>
    <row r="291" s="15" customFormat="1">
      <c r="A291" s="15"/>
      <c r="B291" s="295"/>
      <c r="C291" s="296"/>
      <c r="D291" s="268" t="s">
        <v>236</v>
      </c>
      <c r="E291" s="297" t="s">
        <v>375</v>
      </c>
      <c r="F291" s="298" t="s">
        <v>435</v>
      </c>
      <c r="G291" s="296"/>
      <c r="H291" s="299">
        <v>233.34</v>
      </c>
      <c r="I291" s="300"/>
      <c r="J291" s="296"/>
      <c r="K291" s="296"/>
      <c r="L291" s="301"/>
      <c r="M291" s="302"/>
      <c r="N291" s="303"/>
      <c r="O291" s="303"/>
      <c r="P291" s="303"/>
      <c r="Q291" s="303"/>
      <c r="R291" s="303"/>
      <c r="S291" s="303"/>
      <c r="T291" s="304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  <c r="AE291" s="15"/>
      <c r="AT291" s="305" t="s">
        <v>236</v>
      </c>
      <c r="AU291" s="305" t="s">
        <v>89</v>
      </c>
      <c r="AV291" s="15" t="s">
        <v>100</v>
      </c>
      <c r="AW291" s="15" t="s">
        <v>34</v>
      </c>
      <c r="AX291" s="15" t="s">
        <v>87</v>
      </c>
      <c r="AY291" s="305" t="s">
        <v>211</v>
      </c>
    </row>
    <row r="292" s="2" customFormat="1" ht="24.15" customHeight="1">
      <c r="A292" s="41"/>
      <c r="B292" s="42"/>
      <c r="C292" s="253" t="s">
        <v>602</v>
      </c>
      <c r="D292" s="253" t="s">
        <v>214</v>
      </c>
      <c r="E292" s="254" t="s">
        <v>603</v>
      </c>
      <c r="F292" s="255" t="s">
        <v>604</v>
      </c>
      <c r="G292" s="256" t="s">
        <v>307</v>
      </c>
      <c r="H292" s="257">
        <v>20</v>
      </c>
      <c r="I292" s="258"/>
      <c r="J292" s="259">
        <f>ROUND(I292*H292,2)</f>
        <v>0</v>
      </c>
      <c r="K292" s="260"/>
      <c r="L292" s="44"/>
      <c r="M292" s="261" t="s">
        <v>1</v>
      </c>
      <c r="N292" s="262" t="s">
        <v>46</v>
      </c>
      <c r="O292" s="94"/>
      <c r="P292" s="263">
        <f>O292*H292</f>
        <v>0</v>
      </c>
      <c r="Q292" s="263">
        <v>0.24184</v>
      </c>
      <c r="R292" s="263">
        <f>Q292*H292</f>
        <v>4.8368000000000002</v>
      </c>
      <c r="S292" s="263">
        <v>0</v>
      </c>
      <c r="T292" s="264">
        <f>S292*H292</f>
        <v>0</v>
      </c>
      <c r="U292" s="41"/>
      <c r="V292" s="41"/>
      <c r="W292" s="41"/>
      <c r="X292" s="41"/>
      <c r="Y292" s="41"/>
      <c r="Z292" s="41"/>
      <c r="AA292" s="41"/>
      <c r="AB292" s="41"/>
      <c r="AC292" s="41"/>
      <c r="AD292" s="41"/>
      <c r="AE292" s="41"/>
      <c r="AR292" s="265" t="s">
        <v>100</v>
      </c>
      <c r="AT292" s="265" t="s">
        <v>214</v>
      </c>
      <c r="AU292" s="265" t="s">
        <v>89</v>
      </c>
      <c r="AY292" s="18" t="s">
        <v>211</v>
      </c>
      <c r="BE292" s="155">
        <f>IF(N292="základní",J292,0)</f>
        <v>0</v>
      </c>
      <c r="BF292" s="155">
        <f>IF(N292="snížená",J292,0)</f>
        <v>0</v>
      </c>
      <c r="BG292" s="155">
        <f>IF(N292="zákl. přenesená",J292,0)</f>
        <v>0</v>
      </c>
      <c r="BH292" s="155">
        <f>IF(N292="sníž. přenesená",J292,0)</f>
        <v>0</v>
      </c>
      <c r="BI292" s="155">
        <f>IF(N292="nulová",J292,0)</f>
        <v>0</v>
      </c>
      <c r="BJ292" s="18" t="s">
        <v>87</v>
      </c>
      <c r="BK292" s="155">
        <f>ROUND(I292*H292,2)</f>
        <v>0</v>
      </c>
      <c r="BL292" s="18" t="s">
        <v>100</v>
      </c>
      <c r="BM292" s="265" t="s">
        <v>605</v>
      </c>
    </row>
    <row r="293" s="13" customFormat="1">
      <c r="A293" s="13"/>
      <c r="B293" s="266"/>
      <c r="C293" s="267"/>
      <c r="D293" s="268" t="s">
        <v>236</v>
      </c>
      <c r="E293" s="269" t="s">
        <v>1</v>
      </c>
      <c r="F293" s="270" t="s">
        <v>606</v>
      </c>
      <c r="G293" s="267"/>
      <c r="H293" s="269" t="s">
        <v>1</v>
      </c>
      <c r="I293" s="271"/>
      <c r="J293" s="267"/>
      <c r="K293" s="267"/>
      <c r="L293" s="272"/>
      <c r="M293" s="273"/>
      <c r="N293" s="274"/>
      <c r="O293" s="274"/>
      <c r="P293" s="274"/>
      <c r="Q293" s="274"/>
      <c r="R293" s="274"/>
      <c r="S293" s="274"/>
      <c r="T293" s="275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76" t="s">
        <v>236</v>
      </c>
      <c r="AU293" s="276" t="s">
        <v>89</v>
      </c>
      <c r="AV293" s="13" t="s">
        <v>87</v>
      </c>
      <c r="AW293" s="13" t="s">
        <v>34</v>
      </c>
      <c r="AX293" s="13" t="s">
        <v>81</v>
      </c>
      <c r="AY293" s="276" t="s">
        <v>211</v>
      </c>
    </row>
    <row r="294" s="14" customFormat="1">
      <c r="A294" s="14"/>
      <c r="B294" s="277"/>
      <c r="C294" s="278"/>
      <c r="D294" s="268" t="s">
        <v>236</v>
      </c>
      <c r="E294" s="279" t="s">
        <v>1</v>
      </c>
      <c r="F294" s="280" t="s">
        <v>8</v>
      </c>
      <c r="G294" s="278"/>
      <c r="H294" s="281">
        <v>15</v>
      </c>
      <c r="I294" s="282"/>
      <c r="J294" s="278"/>
      <c r="K294" s="278"/>
      <c r="L294" s="283"/>
      <c r="M294" s="284"/>
      <c r="N294" s="285"/>
      <c r="O294" s="285"/>
      <c r="P294" s="285"/>
      <c r="Q294" s="285"/>
      <c r="R294" s="285"/>
      <c r="S294" s="285"/>
      <c r="T294" s="286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87" t="s">
        <v>236</v>
      </c>
      <c r="AU294" s="287" t="s">
        <v>89</v>
      </c>
      <c r="AV294" s="14" t="s">
        <v>89</v>
      </c>
      <c r="AW294" s="14" t="s">
        <v>34</v>
      </c>
      <c r="AX294" s="14" t="s">
        <v>81</v>
      </c>
      <c r="AY294" s="287" t="s">
        <v>211</v>
      </c>
    </row>
    <row r="295" s="13" customFormat="1">
      <c r="A295" s="13"/>
      <c r="B295" s="266"/>
      <c r="C295" s="267"/>
      <c r="D295" s="268" t="s">
        <v>236</v>
      </c>
      <c r="E295" s="269" t="s">
        <v>1</v>
      </c>
      <c r="F295" s="270" t="s">
        <v>607</v>
      </c>
      <c r="G295" s="267"/>
      <c r="H295" s="269" t="s">
        <v>1</v>
      </c>
      <c r="I295" s="271"/>
      <c r="J295" s="267"/>
      <c r="K295" s="267"/>
      <c r="L295" s="272"/>
      <c r="M295" s="273"/>
      <c r="N295" s="274"/>
      <c r="O295" s="274"/>
      <c r="P295" s="274"/>
      <c r="Q295" s="274"/>
      <c r="R295" s="274"/>
      <c r="S295" s="274"/>
      <c r="T295" s="275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76" t="s">
        <v>236</v>
      </c>
      <c r="AU295" s="276" t="s">
        <v>89</v>
      </c>
      <c r="AV295" s="13" t="s">
        <v>87</v>
      </c>
      <c r="AW295" s="13" t="s">
        <v>34</v>
      </c>
      <c r="AX295" s="13" t="s">
        <v>81</v>
      </c>
      <c r="AY295" s="276" t="s">
        <v>211</v>
      </c>
    </row>
    <row r="296" s="14" customFormat="1">
      <c r="A296" s="14"/>
      <c r="B296" s="277"/>
      <c r="C296" s="278"/>
      <c r="D296" s="268" t="s">
        <v>236</v>
      </c>
      <c r="E296" s="279" t="s">
        <v>1</v>
      </c>
      <c r="F296" s="280" t="s">
        <v>105</v>
      </c>
      <c r="G296" s="278"/>
      <c r="H296" s="281">
        <v>5</v>
      </c>
      <c r="I296" s="282"/>
      <c r="J296" s="278"/>
      <c r="K296" s="278"/>
      <c r="L296" s="283"/>
      <c r="M296" s="284"/>
      <c r="N296" s="285"/>
      <c r="O296" s="285"/>
      <c r="P296" s="285"/>
      <c r="Q296" s="285"/>
      <c r="R296" s="285"/>
      <c r="S296" s="285"/>
      <c r="T296" s="286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87" t="s">
        <v>236</v>
      </c>
      <c r="AU296" s="287" t="s">
        <v>89</v>
      </c>
      <c r="AV296" s="14" t="s">
        <v>89</v>
      </c>
      <c r="AW296" s="14" t="s">
        <v>34</v>
      </c>
      <c r="AX296" s="14" t="s">
        <v>81</v>
      </c>
      <c r="AY296" s="287" t="s">
        <v>211</v>
      </c>
    </row>
    <row r="297" s="15" customFormat="1">
      <c r="A297" s="15"/>
      <c r="B297" s="295"/>
      <c r="C297" s="296"/>
      <c r="D297" s="268" t="s">
        <v>236</v>
      </c>
      <c r="E297" s="297" t="s">
        <v>1</v>
      </c>
      <c r="F297" s="298" t="s">
        <v>435</v>
      </c>
      <c r="G297" s="296"/>
      <c r="H297" s="299">
        <v>20</v>
      </c>
      <c r="I297" s="300"/>
      <c r="J297" s="296"/>
      <c r="K297" s="296"/>
      <c r="L297" s="301"/>
      <c r="M297" s="302"/>
      <c r="N297" s="303"/>
      <c r="O297" s="303"/>
      <c r="P297" s="303"/>
      <c r="Q297" s="303"/>
      <c r="R297" s="303"/>
      <c r="S297" s="303"/>
      <c r="T297" s="304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  <c r="AT297" s="305" t="s">
        <v>236</v>
      </c>
      <c r="AU297" s="305" t="s">
        <v>89</v>
      </c>
      <c r="AV297" s="15" t="s">
        <v>100</v>
      </c>
      <c r="AW297" s="15" t="s">
        <v>34</v>
      </c>
      <c r="AX297" s="15" t="s">
        <v>87</v>
      </c>
      <c r="AY297" s="305" t="s">
        <v>211</v>
      </c>
    </row>
    <row r="298" s="2" customFormat="1" ht="24.15" customHeight="1">
      <c r="A298" s="41"/>
      <c r="B298" s="42"/>
      <c r="C298" s="253" t="s">
        <v>608</v>
      </c>
      <c r="D298" s="253" t="s">
        <v>214</v>
      </c>
      <c r="E298" s="254" t="s">
        <v>609</v>
      </c>
      <c r="F298" s="255" t="s">
        <v>610</v>
      </c>
      <c r="G298" s="256" t="s">
        <v>307</v>
      </c>
      <c r="H298" s="257">
        <v>4.5</v>
      </c>
      <c r="I298" s="258"/>
      <c r="J298" s="259">
        <f>ROUND(I298*H298,2)</f>
        <v>0</v>
      </c>
      <c r="K298" s="260"/>
      <c r="L298" s="44"/>
      <c r="M298" s="261" t="s">
        <v>1</v>
      </c>
      <c r="N298" s="262" t="s">
        <v>46</v>
      </c>
      <c r="O298" s="94"/>
      <c r="P298" s="263">
        <f>O298*H298</f>
        <v>0</v>
      </c>
      <c r="Q298" s="263">
        <v>0.27672000000000002</v>
      </c>
      <c r="R298" s="263">
        <f>Q298*H298</f>
        <v>1.2452400000000001</v>
      </c>
      <c r="S298" s="263">
        <v>0</v>
      </c>
      <c r="T298" s="264">
        <f>S298*H298</f>
        <v>0</v>
      </c>
      <c r="U298" s="41"/>
      <c r="V298" s="41"/>
      <c r="W298" s="41"/>
      <c r="X298" s="41"/>
      <c r="Y298" s="41"/>
      <c r="Z298" s="41"/>
      <c r="AA298" s="41"/>
      <c r="AB298" s="41"/>
      <c r="AC298" s="41"/>
      <c r="AD298" s="41"/>
      <c r="AE298" s="41"/>
      <c r="AR298" s="265" t="s">
        <v>100</v>
      </c>
      <c r="AT298" s="265" t="s">
        <v>214</v>
      </c>
      <c r="AU298" s="265" t="s">
        <v>89</v>
      </c>
      <c r="AY298" s="18" t="s">
        <v>211</v>
      </c>
      <c r="BE298" s="155">
        <f>IF(N298="základní",J298,0)</f>
        <v>0</v>
      </c>
      <c r="BF298" s="155">
        <f>IF(N298="snížená",J298,0)</f>
        <v>0</v>
      </c>
      <c r="BG298" s="155">
        <f>IF(N298="zákl. přenesená",J298,0)</f>
        <v>0</v>
      </c>
      <c r="BH298" s="155">
        <f>IF(N298="sníž. přenesená",J298,0)</f>
        <v>0</v>
      </c>
      <c r="BI298" s="155">
        <f>IF(N298="nulová",J298,0)</f>
        <v>0</v>
      </c>
      <c r="BJ298" s="18" t="s">
        <v>87</v>
      </c>
      <c r="BK298" s="155">
        <f>ROUND(I298*H298,2)</f>
        <v>0</v>
      </c>
      <c r="BL298" s="18" t="s">
        <v>100</v>
      </c>
      <c r="BM298" s="265" t="s">
        <v>611</v>
      </c>
    </row>
    <row r="299" s="13" customFormat="1">
      <c r="A299" s="13"/>
      <c r="B299" s="266"/>
      <c r="C299" s="267"/>
      <c r="D299" s="268" t="s">
        <v>236</v>
      </c>
      <c r="E299" s="269" t="s">
        <v>1</v>
      </c>
      <c r="F299" s="270" t="s">
        <v>612</v>
      </c>
      <c r="G299" s="267"/>
      <c r="H299" s="269" t="s">
        <v>1</v>
      </c>
      <c r="I299" s="271"/>
      <c r="J299" s="267"/>
      <c r="K299" s="267"/>
      <c r="L299" s="272"/>
      <c r="M299" s="273"/>
      <c r="N299" s="274"/>
      <c r="O299" s="274"/>
      <c r="P299" s="274"/>
      <c r="Q299" s="274"/>
      <c r="R299" s="274"/>
      <c r="S299" s="274"/>
      <c r="T299" s="275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76" t="s">
        <v>236</v>
      </c>
      <c r="AU299" s="276" t="s">
        <v>89</v>
      </c>
      <c r="AV299" s="13" t="s">
        <v>87</v>
      </c>
      <c r="AW299" s="13" t="s">
        <v>34</v>
      </c>
      <c r="AX299" s="13" t="s">
        <v>81</v>
      </c>
      <c r="AY299" s="276" t="s">
        <v>211</v>
      </c>
    </row>
    <row r="300" s="14" customFormat="1">
      <c r="A300" s="14"/>
      <c r="B300" s="277"/>
      <c r="C300" s="278"/>
      <c r="D300" s="268" t="s">
        <v>236</v>
      </c>
      <c r="E300" s="279" t="s">
        <v>1</v>
      </c>
      <c r="F300" s="280" t="s">
        <v>613</v>
      </c>
      <c r="G300" s="278"/>
      <c r="H300" s="281">
        <v>4.5</v>
      </c>
      <c r="I300" s="282"/>
      <c r="J300" s="278"/>
      <c r="K300" s="278"/>
      <c r="L300" s="283"/>
      <c r="M300" s="284"/>
      <c r="N300" s="285"/>
      <c r="O300" s="285"/>
      <c r="P300" s="285"/>
      <c r="Q300" s="285"/>
      <c r="R300" s="285"/>
      <c r="S300" s="285"/>
      <c r="T300" s="286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87" t="s">
        <v>236</v>
      </c>
      <c r="AU300" s="287" t="s">
        <v>89</v>
      </c>
      <c r="AV300" s="14" t="s">
        <v>89</v>
      </c>
      <c r="AW300" s="14" t="s">
        <v>34</v>
      </c>
      <c r="AX300" s="14" t="s">
        <v>87</v>
      </c>
      <c r="AY300" s="287" t="s">
        <v>211</v>
      </c>
    </row>
    <row r="301" s="2" customFormat="1" ht="16.5" customHeight="1">
      <c r="A301" s="41"/>
      <c r="B301" s="42"/>
      <c r="C301" s="253" t="s">
        <v>614</v>
      </c>
      <c r="D301" s="253" t="s">
        <v>214</v>
      </c>
      <c r="E301" s="254" t="s">
        <v>615</v>
      </c>
      <c r="F301" s="255" t="s">
        <v>616</v>
      </c>
      <c r="G301" s="256" t="s">
        <v>332</v>
      </c>
      <c r="H301" s="257">
        <v>35.000999999999998</v>
      </c>
      <c r="I301" s="258"/>
      <c r="J301" s="259">
        <f>ROUND(I301*H301,2)</f>
        <v>0</v>
      </c>
      <c r="K301" s="260"/>
      <c r="L301" s="44"/>
      <c r="M301" s="261" t="s">
        <v>1</v>
      </c>
      <c r="N301" s="262" t="s">
        <v>46</v>
      </c>
      <c r="O301" s="94"/>
      <c r="P301" s="263">
        <f>O301*H301</f>
        <v>0</v>
      </c>
      <c r="Q301" s="263">
        <v>1.8907700000000001</v>
      </c>
      <c r="R301" s="263">
        <f>Q301*H301</f>
        <v>66.178840769999994</v>
      </c>
      <c r="S301" s="263">
        <v>0</v>
      </c>
      <c r="T301" s="264">
        <f>S301*H301</f>
        <v>0</v>
      </c>
      <c r="U301" s="41"/>
      <c r="V301" s="41"/>
      <c r="W301" s="41"/>
      <c r="X301" s="41"/>
      <c r="Y301" s="41"/>
      <c r="Z301" s="41"/>
      <c r="AA301" s="41"/>
      <c r="AB301" s="41"/>
      <c r="AC301" s="41"/>
      <c r="AD301" s="41"/>
      <c r="AE301" s="41"/>
      <c r="AR301" s="265" t="s">
        <v>100</v>
      </c>
      <c r="AT301" s="265" t="s">
        <v>214</v>
      </c>
      <c r="AU301" s="265" t="s">
        <v>89</v>
      </c>
      <c r="AY301" s="18" t="s">
        <v>211</v>
      </c>
      <c r="BE301" s="155">
        <f>IF(N301="základní",J301,0)</f>
        <v>0</v>
      </c>
      <c r="BF301" s="155">
        <f>IF(N301="snížená",J301,0)</f>
        <v>0</v>
      </c>
      <c r="BG301" s="155">
        <f>IF(N301="zákl. přenesená",J301,0)</f>
        <v>0</v>
      </c>
      <c r="BH301" s="155">
        <f>IF(N301="sníž. přenesená",J301,0)</f>
        <v>0</v>
      </c>
      <c r="BI301" s="155">
        <f>IF(N301="nulová",J301,0)</f>
        <v>0</v>
      </c>
      <c r="BJ301" s="18" t="s">
        <v>87</v>
      </c>
      <c r="BK301" s="155">
        <f>ROUND(I301*H301,2)</f>
        <v>0</v>
      </c>
      <c r="BL301" s="18" t="s">
        <v>100</v>
      </c>
      <c r="BM301" s="265" t="s">
        <v>617</v>
      </c>
    </row>
    <row r="302" s="14" customFormat="1">
      <c r="A302" s="14"/>
      <c r="B302" s="277"/>
      <c r="C302" s="278"/>
      <c r="D302" s="268" t="s">
        <v>236</v>
      </c>
      <c r="E302" s="279" t="s">
        <v>1</v>
      </c>
      <c r="F302" s="280" t="s">
        <v>618</v>
      </c>
      <c r="G302" s="278"/>
      <c r="H302" s="281">
        <v>35.000999999999998</v>
      </c>
      <c r="I302" s="282"/>
      <c r="J302" s="278"/>
      <c r="K302" s="278"/>
      <c r="L302" s="283"/>
      <c r="M302" s="284"/>
      <c r="N302" s="285"/>
      <c r="O302" s="285"/>
      <c r="P302" s="285"/>
      <c r="Q302" s="285"/>
      <c r="R302" s="285"/>
      <c r="S302" s="285"/>
      <c r="T302" s="286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87" t="s">
        <v>236</v>
      </c>
      <c r="AU302" s="287" t="s">
        <v>89</v>
      </c>
      <c r="AV302" s="14" t="s">
        <v>89</v>
      </c>
      <c r="AW302" s="14" t="s">
        <v>34</v>
      </c>
      <c r="AX302" s="14" t="s">
        <v>87</v>
      </c>
      <c r="AY302" s="287" t="s">
        <v>211</v>
      </c>
    </row>
    <row r="303" s="2" customFormat="1" ht="24.15" customHeight="1">
      <c r="A303" s="41"/>
      <c r="B303" s="42"/>
      <c r="C303" s="253" t="s">
        <v>619</v>
      </c>
      <c r="D303" s="253" t="s">
        <v>214</v>
      </c>
      <c r="E303" s="254" t="s">
        <v>620</v>
      </c>
      <c r="F303" s="255" t="s">
        <v>621</v>
      </c>
      <c r="G303" s="256" t="s">
        <v>332</v>
      </c>
      <c r="H303" s="257">
        <v>7</v>
      </c>
      <c r="I303" s="258"/>
      <c r="J303" s="259">
        <f>ROUND(I303*H303,2)</f>
        <v>0</v>
      </c>
      <c r="K303" s="260"/>
      <c r="L303" s="44"/>
      <c r="M303" s="261" t="s">
        <v>1</v>
      </c>
      <c r="N303" s="262" t="s">
        <v>46</v>
      </c>
      <c r="O303" s="94"/>
      <c r="P303" s="263">
        <f>O303*H303</f>
        <v>0</v>
      </c>
      <c r="Q303" s="263">
        <v>2.234</v>
      </c>
      <c r="R303" s="263">
        <f>Q303*H303</f>
        <v>15.638</v>
      </c>
      <c r="S303" s="263">
        <v>0</v>
      </c>
      <c r="T303" s="264">
        <f>S303*H303</f>
        <v>0</v>
      </c>
      <c r="U303" s="41"/>
      <c r="V303" s="41"/>
      <c r="W303" s="41"/>
      <c r="X303" s="41"/>
      <c r="Y303" s="41"/>
      <c r="Z303" s="41"/>
      <c r="AA303" s="41"/>
      <c r="AB303" s="41"/>
      <c r="AC303" s="41"/>
      <c r="AD303" s="41"/>
      <c r="AE303" s="41"/>
      <c r="AR303" s="265" t="s">
        <v>100</v>
      </c>
      <c r="AT303" s="265" t="s">
        <v>214</v>
      </c>
      <c r="AU303" s="265" t="s">
        <v>89</v>
      </c>
      <c r="AY303" s="18" t="s">
        <v>211</v>
      </c>
      <c r="BE303" s="155">
        <f>IF(N303="základní",J303,0)</f>
        <v>0</v>
      </c>
      <c r="BF303" s="155">
        <f>IF(N303="snížená",J303,0)</f>
        <v>0</v>
      </c>
      <c r="BG303" s="155">
        <f>IF(N303="zákl. přenesená",J303,0)</f>
        <v>0</v>
      </c>
      <c r="BH303" s="155">
        <f>IF(N303="sníž. přenesená",J303,0)</f>
        <v>0</v>
      </c>
      <c r="BI303" s="155">
        <f>IF(N303="nulová",J303,0)</f>
        <v>0</v>
      </c>
      <c r="BJ303" s="18" t="s">
        <v>87</v>
      </c>
      <c r="BK303" s="155">
        <f>ROUND(I303*H303,2)</f>
        <v>0</v>
      </c>
      <c r="BL303" s="18" t="s">
        <v>100</v>
      </c>
      <c r="BM303" s="265" t="s">
        <v>622</v>
      </c>
    </row>
    <row r="304" s="14" customFormat="1">
      <c r="A304" s="14"/>
      <c r="B304" s="277"/>
      <c r="C304" s="278"/>
      <c r="D304" s="268" t="s">
        <v>236</v>
      </c>
      <c r="E304" s="279" t="s">
        <v>1</v>
      </c>
      <c r="F304" s="280" t="s">
        <v>623</v>
      </c>
      <c r="G304" s="278"/>
      <c r="H304" s="281">
        <v>7</v>
      </c>
      <c r="I304" s="282"/>
      <c r="J304" s="278"/>
      <c r="K304" s="278"/>
      <c r="L304" s="283"/>
      <c r="M304" s="284"/>
      <c r="N304" s="285"/>
      <c r="O304" s="285"/>
      <c r="P304" s="285"/>
      <c r="Q304" s="285"/>
      <c r="R304" s="285"/>
      <c r="S304" s="285"/>
      <c r="T304" s="286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87" t="s">
        <v>236</v>
      </c>
      <c r="AU304" s="287" t="s">
        <v>89</v>
      </c>
      <c r="AV304" s="14" t="s">
        <v>89</v>
      </c>
      <c r="AW304" s="14" t="s">
        <v>34</v>
      </c>
      <c r="AX304" s="14" t="s">
        <v>87</v>
      </c>
      <c r="AY304" s="287" t="s">
        <v>211</v>
      </c>
    </row>
    <row r="305" s="12" customFormat="1" ht="22.8" customHeight="1">
      <c r="A305" s="12"/>
      <c r="B305" s="237"/>
      <c r="C305" s="238"/>
      <c r="D305" s="239" t="s">
        <v>80</v>
      </c>
      <c r="E305" s="251" t="s">
        <v>96</v>
      </c>
      <c r="F305" s="251" t="s">
        <v>624</v>
      </c>
      <c r="G305" s="238"/>
      <c r="H305" s="238"/>
      <c r="I305" s="241"/>
      <c r="J305" s="252">
        <f>BK305</f>
        <v>0</v>
      </c>
      <c r="K305" s="238"/>
      <c r="L305" s="243"/>
      <c r="M305" s="244"/>
      <c r="N305" s="245"/>
      <c r="O305" s="245"/>
      <c r="P305" s="246">
        <f>SUM(P306:P379)</f>
        <v>0</v>
      </c>
      <c r="Q305" s="245"/>
      <c r="R305" s="246">
        <f>SUM(R306:R379)</f>
        <v>360.44328361999999</v>
      </c>
      <c r="S305" s="245"/>
      <c r="T305" s="247">
        <f>SUM(T306:T379)</f>
        <v>0</v>
      </c>
      <c r="U305" s="12"/>
      <c r="V305" s="12"/>
      <c r="W305" s="12"/>
      <c r="X305" s="12"/>
      <c r="Y305" s="12"/>
      <c r="Z305" s="12"/>
      <c r="AA305" s="12"/>
      <c r="AB305" s="12"/>
      <c r="AC305" s="12"/>
      <c r="AD305" s="12"/>
      <c r="AE305" s="12"/>
      <c r="AR305" s="248" t="s">
        <v>87</v>
      </c>
      <c r="AT305" s="249" t="s">
        <v>80</v>
      </c>
      <c r="AU305" s="249" t="s">
        <v>87</v>
      </c>
      <c r="AY305" s="248" t="s">
        <v>211</v>
      </c>
      <c r="BK305" s="250">
        <f>SUM(BK306:BK379)</f>
        <v>0</v>
      </c>
    </row>
    <row r="306" s="2" customFormat="1" ht="44.25" customHeight="1">
      <c r="A306" s="41"/>
      <c r="B306" s="42"/>
      <c r="C306" s="253" t="s">
        <v>625</v>
      </c>
      <c r="D306" s="253" t="s">
        <v>214</v>
      </c>
      <c r="E306" s="254" t="s">
        <v>626</v>
      </c>
      <c r="F306" s="255" t="s">
        <v>627</v>
      </c>
      <c r="G306" s="256" t="s">
        <v>269</v>
      </c>
      <c r="H306" s="257">
        <v>26.405000000000001</v>
      </c>
      <c r="I306" s="258"/>
      <c r="J306" s="259">
        <f>ROUND(I306*H306,2)</f>
        <v>0</v>
      </c>
      <c r="K306" s="260"/>
      <c r="L306" s="44"/>
      <c r="M306" s="261" t="s">
        <v>1</v>
      </c>
      <c r="N306" s="262" t="s">
        <v>46</v>
      </c>
      <c r="O306" s="94"/>
      <c r="P306" s="263">
        <f>O306*H306</f>
        <v>0</v>
      </c>
      <c r="Q306" s="263">
        <v>0.25041000000000002</v>
      </c>
      <c r="R306" s="263">
        <f>Q306*H306</f>
        <v>6.6120760500000006</v>
      </c>
      <c r="S306" s="263">
        <v>0</v>
      </c>
      <c r="T306" s="264">
        <f>S306*H306</f>
        <v>0</v>
      </c>
      <c r="U306" s="41"/>
      <c r="V306" s="41"/>
      <c r="W306" s="41"/>
      <c r="X306" s="41"/>
      <c r="Y306" s="41"/>
      <c r="Z306" s="41"/>
      <c r="AA306" s="41"/>
      <c r="AB306" s="41"/>
      <c r="AC306" s="41"/>
      <c r="AD306" s="41"/>
      <c r="AE306" s="41"/>
      <c r="AR306" s="265" t="s">
        <v>100</v>
      </c>
      <c r="AT306" s="265" t="s">
        <v>214</v>
      </c>
      <c r="AU306" s="265" t="s">
        <v>89</v>
      </c>
      <c r="AY306" s="18" t="s">
        <v>211</v>
      </c>
      <c r="BE306" s="155">
        <f>IF(N306="základní",J306,0)</f>
        <v>0</v>
      </c>
      <c r="BF306" s="155">
        <f>IF(N306="snížená",J306,0)</f>
        <v>0</v>
      </c>
      <c r="BG306" s="155">
        <f>IF(N306="zákl. přenesená",J306,0)</f>
        <v>0</v>
      </c>
      <c r="BH306" s="155">
        <f>IF(N306="sníž. přenesená",J306,0)</f>
        <v>0</v>
      </c>
      <c r="BI306" s="155">
        <f>IF(N306="nulová",J306,0)</f>
        <v>0</v>
      </c>
      <c r="BJ306" s="18" t="s">
        <v>87</v>
      </c>
      <c r="BK306" s="155">
        <f>ROUND(I306*H306,2)</f>
        <v>0</v>
      </c>
      <c r="BL306" s="18" t="s">
        <v>100</v>
      </c>
      <c r="BM306" s="265" t="s">
        <v>628</v>
      </c>
    </row>
    <row r="307" s="13" customFormat="1">
      <c r="A307" s="13"/>
      <c r="B307" s="266"/>
      <c r="C307" s="267"/>
      <c r="D307" s="268" t="s">
        <v>236</v>
      </c>
      <c r="E307" s="269" t="s">
        <v>1</v>
      </c>
      <c r="F307" s="270" t="s">
        <v>629</v>
      </c>
      <c r="G307" s="267"/>
      <c r="H307" s="269" t="s">
        <v>1</v>
      </c>
      <c r="I307" s="271"/>
      <c r="J307" s="267"/>
      <c r="K307" s="267"/>
      <c r="L307" s="272"/>
      <c r="M307" s="273"/>
      <c r="N307" s="274"/>
      <c r="O307" s="274"/>
      <c r="P307" s="274"/>
      <c r="Q307" s="274"/>
      <c r="R307" s="274"/>
      <c r="S307" s="274"/>
      <c r="T307" s="275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76" t="s">
        <v>236</v>
      </c>
      <c r="AU307" s="276" t="s">
        <v>89</v>
      </c>
      <c r="AV307" s="13" t="s">
        <v>87</v>
      </c>
      <c r="AW307" s="13" t="s">
        <v>34</v>
      </c>
      <c r="AX307" s="13" t="s">
        <v>81</v>
      </c>
      <c r="AY307" s="276" t="s">
        <v>211</v>
      </c>
    </row>
    <row r="308" s="14" customFormat="1">
      <c r="A308" s="14"/>
      <c r="B308" s="277"/>
      <c r="C308" s="278"/>
      <c r="D308" s="268" t="s">
        <v>236</v>
      </c>
      <c r="E308" s="279" t="s">
        <v>630</v>
      </c>
      <c r="F308" s="280" t="s">
        <v>631</v>
      </c>
      <c r="G308" s="278"/>
      <c r="H308" s="281">
        <v>26.405000000000001</v>
      </c>
      <c r="I308" s="282"/>
      <c r="J308" s="278"/>
      <c r="K308" s="278"/>
      <c r="L308" s="283"/>
      <c r="M308" s="284"/>
      <c r="N308" s="285"/>
      <c r="O308" s="285"/>
      <c r="P308" s="285"/>
      <c r="Q308" s="285"/>
      <c r="R308" s="285"/>
      <c r="S308" s="285"/>
      <c r="T308" s="286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87" t="s">
        <v>236</v>
      </c>
      <c r="AU308" s="287" t="s">
        <v>89</v>
      </c>
      <c r="AV308" s="14" t="s">
        <v>89</v>
      </c>
      <c r="AW308" s="14" t="s">
        <v>34</v>
      </c>
      <c r="AX308" s="14" t="s">
        <v>87</v>
      </c>
      <c r="AY308" s="287" t="s">
        <v>211</v>
      </c>
    </row>
    <row r="309" s="2" customFormat="1" ht="33" customHeight="1">
      <c r="A309" s="41"/>
      <c r="B309" s="42"/>
      <c r="C309" s="253" t="s">
        <v>632</v>
      </c>
      <c r="D309" s="253" t="s">
        <v>214</v>
      </c>
      <c r="E309" s="254" t="s">
        <v>633</v>
      </c>
      <c r="F309" s="255" t="s">
        <v>634</v>
      </c>
      <c r="G309" s="256" t="s">
        <v>269</v>
      </c>
      <c r="H309" s="257">
        <v>330.28300000000002</v>
      </c>
      <c r="I309" s="258"/>
      <c r="J309" s="259">
        <f>ROUND(I309*H309,2)</f>
        <v>0</v>
      </c>
      <c r="K309" s="260"/>
      <c r="L309" s="44"/>
      <c r="M309" s="261" t="s">
        <v>1</v>
      </c>
      <c r="N309" s="262" t="s">
        <v>46</v>
      </c>
      <c r="O309" s="94"/>
      <c r="P309" s="263">
        <f>O309*H309</f>
        <v>0</v>
      </c>
      <c r="Q309" s="263">
        <v>0.30381000000000002</v>
      </c>
      <c r="R309" s="263">
        <f>Q309*H309</f>
        <v>100.34327823000001</v>
      </c>
      <c r="S309" s="263">
        <v>0</v>
      </c>
      <c r="T309" s="264">
        <f>S309*H309</f>
        <v>0</v>
      </c>
      <c r="U309" s="41"/>
      <c r="V309" s="41"/>
      <c r="W309" s="41"/>
      <c r="X309" s="41"/>
      <c r="Y309" s="41"/>
      <c r="Z309" s="41"/>
      <c r="AA309" s="41"/>
      <c r="AB309" s="41"/>
      <c r="AC309" s="41"/>
      <c r="AD309" s="41"/>
      <c r="AE309" s="41"/>
      <c r="AR309" s="265" t="s">
        <v>100</v>
      </c>
      <c r="AT309" s="265" t="s">
        <v>214</v>
      </c>
      <c r="AU309" s="265" t="s">
        <v>89</v>
      </c>
      <c r="AY309" s="18" t="s">
        <v>211</v>
      </c>
      <c r="BE309" s="155">
        <f>IF(N309="základní",J309,0)</f>
        <v>0</v>
      </c>
      <c r="BF309" s="155">
        <f>IF(N309="snížená",J309,0)</f>
        <v>0</v>
      </c>
      <c r="BG309" s="155">
        <f>IF(N309="zákl. přenesená",J309,0)</f>
        <v>0</v>
      </c>
      <c r="BH309" s="155">
        <f>IF(N309="sníž. přenesená",J309,0)</f>
        <v>0</v>
      </c>
      <c r="BI309" s="155">
        <f>IF(N309="nulová",J309,0)</f>
        <v>0</v>
      </c>
      <c r="BJ309" s="18" t="s">
        <v>87</v>
      </c>
      <c r="BK309" s="155">
        <f>ROUND(I309*H309,2)</f>
        <v>0</v>
      </c>
      <c r="BL309" s="18" t="s">
        <v>100</v>
      </c>
      <c r="BM309" s="265" t="s">
        <v>635</v>
      </c>
    </row>
    <row r="310" s="13" customFormat="1">
      <c r="A310" s="13"/>
      <c r="B310" s="266"/>
      <c r="C310" s="267"/>
      <c r="D310" s="268" t="s">
        <v>236</v>
      </c>
      <c r="E310" s="269" t="s">
        <v>1</v>
      </c>
      <c r="F310" s="270" t="s">
        <v>484</v>
      </c>
      <c r="G310" s="267"/>
      <c r="H310" s="269" t="s">
        <v>1</v>
      </c>
      <c r="I310" s="271"/>
      <c r="J310" s="267"/>
      <c r="K310" s="267"/>
      <c r="L310" s="272"/>
      <c r="M310" s="273"/>
      <c r="N310" s="274"/>
      <c r="O310" s="274"/>
      <c r="P310" s="274"/>
      <c r="Q310" s="274"/>
      <c r="R310" s="274"/>
      <c r="S310" s="274"/>
      <c r="T310" s="275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76" t="s">
        <v>236</v>
      </c>
      <c r="AU310" s="276" t="s">
        <v>89</v>
      </c>
      <c r="AV310" s="13" t="s">
        <v>87</v>
      </c>
      <c r="AW310" s="13" t="s">
        <v>34</v>
      </c>
      <c r="AX310" s="13" t="s">
        <v>81</v>
      </c>
      <c r="AY310" s="276" t="s">
        <v>211</v>
      </c>
    </row>
    <row r="311" s="13" customFormat="1">
      <c r="A311" s="13"/>
      <c r="B311" s="266"/>
      <c r="C311" s="267"/>
      <c r="D311" s="268" t="s">
        <v>236</v>
      </c>
      <c r="E311" s="269" t="s">
        <v>1</v>
      </c>
      <c r="F311" s="270" t="s">
        <v>636</v>
      </c>
      <c r="G311" s="267"/>
      <c r="H311" s="269" t="s">
        <v>1</v>
      </c>
      <c r="I311" s="271"/>
      <c r="J311" s="267"/>
      <c r="K311" s="267"/>
      <c r="L311" s="272"/>
      <c r="M311" s="273"/>
      <c r="N311" s="274"/>
      <c r="O311" s="274"/>
      <c r="P311" s="274"/>
      <c r="Q311" s="274"/>
      <c r="R311" s="274"/>
      <c r="S311" s="274"/>
      <c r="T311" s="275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76" t="s">
        <v>236</v>
      </c>
      <c r="AU311" s="276" t="s">
        <v>89</v>
      </c>
      <c r="AV311" s="13" t="s">
        <v>87</v>
      </c>
      <c r="AW311" s="13" t="s">
        <v>34</v>
      </c>
      <c r="AX311" s="13" t="s">
        <v>81</v>
      </c>
      <c r="AY311" s="276" t="s">
        <v>211</v>
      </c>
    </row>
    <row r="312" s="14" customFormat="1">
      <c r="A312" s="14"/>
      <c r="B312" s="277"/>
      <c r="C312" s="278"/>
      <c r="D312" s="268" t="s">
        <v>236</v>
      </c>
      <c r="E312" s="279" t="s">
        <v>1</v>
      </c>
      <c r="F312" s="280" t="s">
        <v>637</v>
      </c>
      <c r="G312" s="278"/>
      <c r="H312" s="281">
        <v>47.460000000000001</v>
      </c>
      <c r="I312" s="282"/>
      <c r="J312" s="278"/>
      <c r="K312" s="278"/>
      <c r="L312" s="283"/>
      <c r="M312" s="284"/>
      <c r="N312" s="285"/>
      <c r="O312" s="285"/>
      <c r="P312" s="285"/>
      <c r="Q312" s="285"/>
      <c r="R312" s="285"/>
      <c r="S312" s="285"/>
      <c r="T312" s="286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87" t="s">
        <v>236</v>
      </c>
      <c r="AU312" s="287" t="s">
        <v>89</v>
      </c>
      <c r="AV312" s="14" t="s">
        <v>89</v>
      </c>
      <c r="AW312" s="14" t="s">
        <v>34</v>
      </c>
      <c r="AX312" s="14" t="s">
        <v>81</v>
      </c>
      <c r="AY312" s="287" t="s">
        <v>211</v>
      </c>
    </row>
    <row r="313" s="13" customFormat="1">
      <c r="A313" s="13"/>
      <c r="B313" s="266"/>
      <c r="C313" s="267"/>
      <c r="D313" s="268" t="s">
        <v>236</v>
      </c>
      <c r="E313" s="269" t="s">
        <v>1</v>
      </c>
      <c r="F313" s="270" t="s">
        <v>638</v>
      </c>
      <c r="G313" s="267"/>
      <c r="H313" s="269" t="s">
        <v>1</v>
      </c>
      <c r="I313" s="271"/>
      <c r="J313" s="267"/>
      <c r="K313" s="267"/>
      <c r="L313" s="272"/>
      <c r="M313" s="273"/>
      <c r="N313" s="274"/>
      <c r="O313" s="274"/>
      <c r="P313" s="274"/>
      <c r="Q313" s="274"/>
      <c r="R313" s="274"/>
      <c r="S313" s="274"/>
      <c r="T313" s="275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76" t="s">
        <v>236</v>
      </c>
      <c r="AU313" s="276" t="s">
        <v>89</v>
      </c>
      <c r="AV313" s="13" t="s">
        <v>87</v>
      </c>
      <c r="AW313" s="13" t="s">
        <v>34</v>
      </c>
      <c r="AX313" s="13" t="s">
        <v>81</v>
      </c>
      <c r="AY313" s="276" t="s">
        <v>211</v>
      </c>
    </row>
    <row r="314" s="14" customFormat="1">
      <c r="A314" s="14"/>
      <c r="B314" s="277"/>
      <c r="C314" s="278"/>
      <c r="D314" s="268" t="s">
        <v>236</v>
      </c>
      <c r="E314" s="279" t="s">
        <v>1</v>
      </c>
      <c r="F314" s="280" t="s">
        <v>639</v>
      </c>
      <c r="G314" s="278"/>
      <c r="H314" s="281">
        <v>281.48399999999998</v>
      </c>
      <c r="I314" s="282"/>
      <c r="J314" s="278"/>
      <c r="K314" s="278"/>
      <c r="L314" s="283"/>
      <c r="M314" s="284"/>
      <c r="N314" s="285"/>
      <c r="O314" s="285"/>
      <c r="P314" s="285"/>
      <c r="Q314" s="285"/>
      <c r="R314" s="285"/>
      <c r="S314" s="285"/>
      <c r="T314" s="286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87" t="s">
        <v>236</v>
      </c>
      <c r="AU314" s="287" t="s">
        <v>89</v>
      </c>
      <c r="AV314" s="14" t="s">
        <v>89</v>
      </c>
      <c r="AW314" s="14" t="s">
        <v>34</v>
      </c>
      <c r="AX314" s="14" t="s">
        <v>81</v>
      </c>
      <c r="AY314" s="287" t="s">
        <v>211</v>
      </c>
    </row>
    <row r="315" s="13" customFormat="1">
      <c r="A315" s="13"/>
      <c r="B315" s="266"/>
      <c r="C315" s="267"/>
      <c r="D315" s="268" t="s">
        <v>236</v>
      </c>
      <c r="E315" s="269" t="s">
        <v>1</v>
      </c>
      <c r="F315" s="270" t="s">
        <v>640</v>
      </c>
      <c r="G315" s="267"/>
      <c r="H315" s="269" t="s">
        <v>1</v>
      </c>
      <c r="I315" s="271"/>
      <c r="J315" s="267"/>
      <c r="K315" s="267"/>
      <c r="L315" s="272"/>
      <c r="M315" s="273"/>
      <c r="N315" s="274"/>
      <c r="O315" s="274"/>
      <c r="P315" s="274"/>
      <c r="Q315" s="274"/>
      <c r="R315" s="274"/>
      <c r="S315" s="274"/>
      <c r="T315" s="275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76" t="s">
        <v>236</v>
      </c>
      <c r="AU315" s="276" t="s">
        <v>89</v>
      </c>
      <c r="AV315" s="13" t="s">
        <v>87</v>
      </c>
      <c r="AW315" s="13" t="s">
        <v>34</v>
      </c>
      <c r="AX315" s="13" t="s">
        <v>81</v>
      </c>
      <c r="AY315" s="276" t="s">
        <v>211</v>
      </c>
    </row>
    <row r="316" s="14" customFormat="1">
      <c r="A316" s="14"/>
      <c r="B316" s="277"/>
      <c r="C316" s="278"/>
      <c r="D316" s="268" t="s">
        <v>236</v>
      </c>
      <c r="E316" s="279" t="s">
        <v>1</v>
      </c>
      <c r="F316" s="280" t="s">
        <v>641</v>
      </c>
      <c r="G316" s="278"/>
      <c r="H316" s="281">
        <v>3.1899999999999999</v>
      </c>
      <c r="I316" s="282"/>
      <c r="J316" s="278"/>
      <c r="K316" s="278"/>
      <c r="L316" s="283"/>
      <c r="M316" s="284"/>
      <c r="N316" s="285"/>
      <c r="O316" s="285"/>
      <c r="P316" s="285"/>
      <c r="Q316" s="285"/>
      <c r="R316" s="285"/>
      <c r="S316" s="285"/>
      <c r="T316" s="286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87" t="s">
        <v>236</v>
      </c>
      <c r="AU316" s="287" t="s">
        <v>89</v>
      </c>
      <c r="AV316" s="14" t="s">
        <v>89</v>
      </c>
      <c r="AW316" s="14" t="s">
        <v>34</v>
      </c>
      <c r="AX316" s="14" t="s">
        <v>81</v>
      </c>
      <c r="AY316" s="287" t="s">
        <v>211</v>
      </c>
    </row>
    <row r="317" s="13" customFormat="1">
      <c r="A317" s="13"/>
      <c r="B317" s="266"/>
      <c r="C317" s="267"/>
      <c r="D317" s="268" t="s">
        <v>236</v>
      </c>
      <c r="E317" s="269" t="s">
        <v>1</v>
      </c>
      <c r="F317" s="270" t="s">
        <v>642</v>
      </c>
      <c r="G317" s="267"/>
      <c r="H317" s="269" t="s">
        <v>1</v>
      </c>
      <c r="I317" s="271"/>
      <c r="J317" s="267"/>
      <c r="K317" s="267"/>
      <c r="L317" s="272"/>
      <c r="M317" s="273"/>
      <c r="N317" s="274"/>
      <c r="O317" s="274"/>
      <c r="P317" s="274"/>
      <c r="Q317" s="274"/>
      <c r="R317" s="274"/>
      <c r="S317" s="274"/>
      <c r="T317" s="275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76" t="s">
        <v>236</v>
      </c>
      <c r="AU317" s="276" t="s">
        <v>89</v>
      </c>
      <c r="AV317" s="13" t="s">
        <v>87</v>
      </c>
      <c r="AW317" s="13" t="s">
        <v>34</v>
      </c>
      <c r="AX317" s="13" t="s">
        <v>81</v>
      </c>
      <c r="AY317" s="276" t="s">
        <v>211</v>
      </c>
    </row>
    <row r="318" s="14" customFormat="1">
      <c r="A318" s="14"/>
      <c r="B318" s="277"/>
      <c r="C318" s="278"/>
      <c r="D318" s="268" t="s">
        <v>236</v>
      </c>
      <c r="E318" s="279" t="s">
        <v>1</v>
      </c>
      <c r="F318" s="280" t="s">
        <v>643</v>
      </c>
      <c r="G318" s="278"/>
      <c r="H318" s="281">
        <v>-92.361000000000004</v>
      </c>
      <c r="I318" s="282"/>
      <c r="J318" s="278"/>
      <c r="K318" s="278"/>
      <c r="L318" s="283"/>
      <c r="M318" s="284"/>
      <c r="N318" s="285"/>
      <c r="O318" s="285"/>
      <c r="P318" s="285"/>
      <c r="Q318" s="285"/>
      <c r="R318" s="285"/>
      <c r="S318" s="285"/>
      <c r="T318" s="286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87" t="s">
        <v>236</v>
      </c>
      <c r="AU318" s="287" t="s">
        <v>89</v>
      </c>
      <c r="AV318" s="14" t="s">
        <v>89</v>
      </c>
      <c r="AW318" s="14" t="s">
        <v>34</v>
      </c>
      <c r="AX318" s="14" t="s">
        <v>81</v>
      </c>
      <c r="AY318" s="287" t="s">
        <v>211</v>
      </c>
    </row>
    <row r="319" s="14" customFormat="1">
      <c r="A319" s="14"/>
      <c r="B319" s="277"/>
      <c r="C319" s="278"/>
      <c r="D319" s="268" t="s">
        <v>236</v>
      </c>
      <c r="E319" s="279" t="s">
        <v>1</v>
      </c>
      <c r="F319" s="280" t="s">
        <v>644</v>
      </c>
      <c r="G319" s="278"/>
      <c r="H319" s="281">
        <v>-12</v>
      </c>
      <c r="I319" s="282"/>
      <c r="J319" s="278"/>
      <c r="K319" s="278"/>
      <c r="L319" s="283"/>
      <c r="M319" s="284"/>
      <c r="N319" s="285"/>
      <c r="O319" s="285"/>
      <c r="P319" s="285"/>
      <c r="Q319" s="285"/>
      <c r="R319" s="285"/>
      <c r="S319" s="285"/>
      <c r="T319" s="286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87" t="s">
        <v>236</v>
      </c>
      <c r="AU319" s="287" t="s">
        <v>89</v>
      </c>
      <c r="AV319" s="14" t="s">
        <v>89</v>
      </c>
      <c r="AW319" s="14" t="s">
        <v>34</v>
      </c>
      <c r="AX319" s="14" t="s">
        <v>81</v>
      </c>
      <c r="AY319" s="287" t="s">
        <v>211</v>
      </c>
    </row>
    <row r="320" s="16" customFormat="1">
      <c r="A320" s="16"/>
      <c r="B320" s="306"/>
      <c r="C320" s="307"/>
      <c r="D320" s="268" t="s">
        <v>236</v>
      </c>
      <c r="E320" s="308" t="s">
        <v>351</v>
      </c>
      <c r="F320" s="309" t="s">
        <v>509</v>
      </c>
      <c r="G320" s="307"/>
      <c r="H320" s="310">
        <v>227.773</v>
      </c>
      <c r="I320" s="311"/>
      <c r="J320" s="307"/>
      <c r="K320" s="307"/>
      <c r="L320" s="312"/>
      <c r="M320" s="313"/>
      <c r="N320" s="314"/>
      <c r="O320" s="314"/>
      <c r="P320" s="314"/>
      <c r="Q320" s="314"/>
      <c r="R320" s="314"/>
      <c r="S320" s="314"/>
      <c r="T320" s="315"/>
      <c r="U320" s="16"/>
      <c r="V320" s="16"/>
      <c r="W320" s="16"/>
      <c r="X320" s="16"/>
      <c r="Y320" s="16"/>
      <c r="Z320" s="16"/>
      <c r="AA320" s="16"/>
      <c r="AB320" s="16"/>
      <c r="AC320" s="16"/>
      <c r="AD320" s="16"/>
      <c r="AE320" s="16"/>
      <c r="AT320" s="316" t="s">
        <v>236</v>
      </c>
      <c r="AU320" s="316" t="s">
        <v>89</v>
      </c>
      <c r="AV320" s="16" t="s">
        <v>96</v>
      </c>
      <c r="AW320" s="16" t="s">
        <v>34</v>
      </c>
      <c r="AX320" s="16" t="s">
        <v>81</v>
      </c>
      <c r="AY320" s="316" t="s">
        <v>211</v>
      </c>
    </row>
    <row r="321" s="13" customFormat="1">
      <c r="A321" s="13"/>
      <c r="B321" s="266"/>
      <c r="C321" s="267"/>
      <c r="D321" s="268" t="s">
        <v>236</v>
      </c>
      <c r="E321" s="269" t="s">
        <v>1</v>
      </c>
      <c r="F321" s="270" t="s">
        <v>488</v>
      </c>
      <c r="G321" s="267"/>
      <c r="H321" s="269" t="s">
        <v>1</v>
      </c>
      <c r="I321" s="271"/>
      <c r="J321" s="267"/>
      <c r="K321" s="267"/>
      <c r="L321" s="272"/>
      <c r="M321" s="273"/>
      <c r="N321" s="274"/>
      <c r="O321" s="274"/>
      <c r="P321" s="274"/>
      <c r="Q321" s="274"/>
      <c r="R321" s="274"/>
      <c r="S321" s="274"/>
      <c r="T321" s="275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76" t="s">
        <v>236</v>
      </c>
      <c r="AU321" s="276" t="s">
        <v>89</v>
      </c>
      <c r="AV321" s="13" t="s">
        <v>87</v>
      </c>
      <c r="AW321" s="13" t="s">
        <v>34</v>
      </c>
      <c r="AX321" s="13" t="s">
        <v>81</v>
      </c>
      <c r="AY321" s="276" t="s">
        <v>211</v>
      </c>
    </row>
    <row r="322" s="14" customFormat="1">
      <c r="A322" s="14"/>
      <c r="B322" s="277"/>
      <c r="C322" s="278"/>
      <c r="D322" s="268" t="s">
        <v>236</v>
      </c>
      <c r="E322" s="279" t="s">
        <v>1</v>
      </c>
      <c r="F322" s="280" t="s">
        <v>645</v>
      </c>
      <c r="G322" s="278"/>
      <c r="H322" s="281">
        <v>165.24000000000001</v>
      </c>
      <c r="I322" s="282"/>
      <c r="J322" s="278"/>
      <c r="K322" s="278"/>
      <c r="L322" s="283"/>
      <c r="M322" s="284"/>
      <c r="N322" s="285"/>
      <c r="O322" s="285"/>
      <c r="P322" s="285"/>
      <c r="Q322" s="285"/>
      <c r="R322" s="285"/>
      <c r="S322" s="285"/>
      <c r="T322" s="286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87" t="s">
        <v>236</v>
      </c>
      <c r="AU322" s="287" t="s">
        <v>89</v>
      </c>
      <c r="AV322" s="14" t="s">
        <v>89</v>
      </c>
      <c r="AW322" s="14" t="s">
        <v>34</v>
      </c>
      <c r="AX322" s="14" t="s">
        <v>81</v>
      </c>
      <c r="AY322" s="287" t="s">
        <v>211</v>
      </c>
    </row>
    <row r="323" s="14" customFormat="1">
      <c r="A323" s="14"/>
      <c r="B323" s="277"/>
      <c r="C323" s="278"/>
      <c r="D323" s="268" t="s">
        <v>236</v>
      </c>
      <c r="E323" s="279" t="s">
        <v>1</v>
      </c>
      <c r="F323" s="280" t="s">
        <v>646</v>
      </c>
      <c r="G323" s="278"/>
      <c r="H323" s="281">
        <v>-62.729999999999997</v>
      </c>
      <c r="I323" s="282"/>
      <c r="J323" s="278"/>
      <c r="K323" s="278"/>
      <c r="L323" s="283"/>
      <c r="M323" s="284"/>
      <c r="N323" s="285"/>
      <c r="O323" s="285"/>
      <c r="P323" s="285"/>
      <c r="Q323" s="285"/>
      <c r="R323" s="285"/>
      <c r="S323" s="285"/>
      <c r="T323" s="286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87" t="s">
        <v>236</v>
      </c>
      <c r="AU323" s="287" t="s">
        <v>89</v>
      </c>
      <c r="AV323" s="14" t="s">
        <v>89</v>
      </c>
      <c r="AW323" s="14" t="s">
        <v>34</v>
      </c>
      <c r="AX323" s="14" t="s">
        <v>81</v>
      </c>
      <c r="AY323" s="287" t="s">
        <v>211</v>
      </c>
    </row>
    <row r="324" s="16" customFormat="1">
      <c r="A324" s="16"/>
      <c r="B324" s="306"/>
      <c r="C324" s="307"/>
      <c r="D324" s="268" t="s">
        <v>236</v>
      </c>
      <c r="E324" s="308" t="s">
        <v>354</v>
      </c>
      <c r="F324" s="309" t="s">
        <v>509</v>
      </c>
      <c r="G324" s="307"/>
      <c r="H324" s="310">
        <v>102.51000000000001</v>
      </c>
      <c r="I324" s="311"/>
      <c r="J324" s="307"/>
      <c r="K324" s="307"/>
      <c r="L324" s="312"/>
      <c r="M324" s="313"/>
      <c r="N324" s="314"/>
      <c r="O324" s="314"/>
      <c r="P324" s="314"/>
      <c r="Q324" s="314"/>
      <c r="R324" s="314"/>
      <c r="S324" s="314"/>
      <c r="T324" s="315"/>
      <c r="U324" s="16"/>
      <c r="V324" s="16"/>
      <c r="W324" s="16"/>
      <c r="X324" s="16"/>
      <c r="Y324" s="16"/>
      <c r="Z324" s="16"/>
      <c r="AA324" s="16"/>
      <c r="AB324" s="16"/>
      <c r="AC324" s="16"/>
      <c r="AD324" s="16"/>
      <c r="AE324" s="16"/>
      <c r="AT324" s="316" t="s">
        <v>236</v>
      </c>
      <c r="AU324" s="316" t="s">
        <v>89</v>
      </c>
      <c r="AV324" s="16" t="s">
        <v>96</v>
      </c>
      <c r="AW324" s="16" t="s">
        <v>34</v>
      </c>
      <c r="AX324" s="16" t="s">
        <v>81</v>
      </c>
      <c r="AY324" s="316" t="s">
        <v>211</v>
      </c>
    </row>
    <row r="325" s="15" customFormat="1">
      <c r="A325" s="15"/>
      <c r="B325" s="295"/>
      <c r="C325" s="296"/>
      <c r="D325" s="268" t="s">
        <v>236</v>
      </c>
      <c r="E325" s="297" t="s">
        <v>1</v>
      </c>
      <c r="F325" s="298" t="s">
        <v>435</v>
      </c>
      <c r="G325" s="296"/>
      <c r="H325" s="299">
        <v>330.28300000000002</v>
      </c>
      <c r="I325" s="300"/>
      <c r="J325" s="296"/>
      <c r="K325" s="296"/>
      <c r="L325" s="301"/>
      <c r="M325" s="302"/>
      <c r="N325" s="303"/>
      <c r="O325" s="303"/>
      <c r="P325" s="303"/>
      <c r="Q325" s="303"/>
      <c r="R325" s="303"/>
      <c r="S325" s="303"/>
      <c r="T325" s="304"/>
      <c r="U325" s="15"/>
      <c r="V325" s="15"/>
      <c r="W325" s="15"/>
      <c r="X325" s="15"/>
      <c r="Y325" s="15"/>
      <c r="Z325" s="15"/>
      <c r="AA325" s="15"/>
      <c r="AB325" s="15"/>
      <c r="AC325" s="15"/>
      <c r="AD325" s="15"/>
      <c r="AE325" s="15"/>
      <c r="AT325" s="305" t="s">
        <v>236</v>
      </c>
      <c r="AU325" s="305" t="s">
        <v>89</v>
      </c>
      <c r="AV325" s="15" t="s">
        <v>100</v>
      </c>
      <c r="AW325" s="15" t="s">
        <v>34</v>
      </c>
      <c r="AX325" s="15" t="s">
        <v>87</v>
      </c>
      <c r="AY325" s="305" t="s">
        <v>211</v>
      </c>
    </row>
    <row r="326" s="2" customFormat="1" ht="44.25" customHeight="1">
      <c r="A326" s="41"/>
      <c r="B326" s="42"/>
      <c r="C326" s="253" t="s">
        <v>647</v>
      </c>
      <c r="D326" s="253" t="s">
        <v>214</v>
      </c>
      <c r="E326" s="254" t="s">
        <v>648</v>
      </c>
      <c r="F326" s="255" t="s">
        <v>649</v>
      </c>
      <c r="G326" s="256" t="s">
        <v>269</v>
      </c>
      <c r="H326" s="257">
        <v>422.399</v>
      </c>
      <c r="I326" s="258"/>
      <c r="J326" s="259">
        <f>ROUND(I326*H326,2)</f>
        <v>0</v>
      </c>
      <c r="K326" s="260"/>
      <c r="L326" s="44"/>
      <c r="M326" s="261" t="s">
        <v>1</v>
      </c>
      <c r="N326" s="262" t="s">
        <v>46</v>
      </c>
      <c r="O326" s="94"/>
      <c r="P326" s="263">
        <f>O326*H326</f>
        <v>0</v>
      </c>
      <c r="Q326" s="263">
        <v>0.27173000000000003</v>
      </c>
      <c r="R326" s="263">
        <f>Q326*H326</f>
        <v>114.77848027000002</v>
      </c>
      <c r="S326" s="263">
        <v>0</v>
      </c>
      <c r="T326" s="264">
        <f>S326*H326</f>
        <v>0</v>
      </c>
      <c r="U326" s="41"/>
      <c r="V326" s="41"/>
      <c r="W326" s="41"/>
      <c r="X326" s="41"/>
      <c r="Y326" s="41"/>
      <c r="Z326" s="41"/>
      <c r="AA326" s="41"/>
      <c r="AB326" s="41"/>
      <c r="AC326" s="41"/>
      <c r="AD326" s="41"/>
      <c r="AE326" s="41"/>
      <c r="AR326" s="265" t="s">
        <v>100</v>
      </c>
      <c r="AT326" s="265" t="s">
        <v>214</v>
      </c>
      <c r="AU326" s="265" t="s">
        <v>89</v>
      </c>
      <c r="AY326" s="18" t="s">
        <v>211</v>
      </c>
      <c r="BE326" s="155">
        <f>IF(N326="základní",J326,0)</f>
        <v>0</v>
      </c>
      <c r="BF326" s="155">
        <f>IF(N326="snížená",J326,0)</f>
        <v>0</v>
      </c>
      <c r="BG326" s="155">
        <f>IF(N326="zákl. přenesená",J326,0)</f>
        <v>0</v>
      </c>
      <c r="BH326" s="155">
        <f>IF(N326="sníž. přenesená",J326,0)</f>
        <v>0</v>
      </c>
      <c r="BI326" s="155">
        <f>IF(N326="nulová",J326,0)</f>
        <v>0</v>
      </c>
      <c r="BJ326" s="18" t="s">
        <v>87</v>
      </c>
      <c r="BK326" s="155">
        <f>ROUND(I326*H326,2)</f>
        <v>0</v>
      </c>
      <c r="BL326" s="18" t="s">
        <v>100</v>
      </c>
      <c r="BM326" s="265" t="s">
        <v>650</v>
      </c>
    </row>
    <row r="327" s="13" customFormat="1">
      <c r="A327" s="13"/>
      <c r="B327" s="266"/>
      <c r="C327" s="267"/>
      <c r="D327" s="268" t="s">
        <v>236</v>
      </c>
      <c r="E327" s="269" t="s">
        <v>1</v>
      </c>
      <c r="F327" s="270" t="s">
        <v>651</v>
      </c>
      <c r="G327" s="267"/>
      <c r="H327" s="269" t="s">
        <v>1</v>
      </c>
      <c r="I327" s="271"/>
      <c r="J327" s="267"/>
      <c r="K327" s="267"/>
      <c r="L327" s="272"/>
      <c r="M327" s="273"/>
      <c r="N327" s="274"/>
      <c r="O327" s="274"/>
      <c r="P327" s="274"/>
      <c r="Q327" s="274"/>
      <c r="R327" s="274"/>
      <c r="S327" s="274"/>
      <c r="T327" s="275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76" t="s">
        <v>236</v>
      </c>
      <c r="AU327" s="276" t="s">
        <v>89</v>
      </c>
      <c r="AV327" s="13" t="s">
        <v>87</v>
      </c>
      <c r="AW327" s="13" t="s">
        <v>34</v>
      </c>
      <c r="AX327" s="13" t="s">
        <v>81</v>
      </c>
      <c r="AY327" s="276" t="s">
        <v>211</v>
      </c>
    </row>
    <row r="328" s="14" customFormat="1">
      <c r="A328" s="14"/>
      <c r="B328" s="277"/>
      <c r="C328" s="278"/>
      <c r="D328" s="268" t="s">
        <v>236</v>
      </c>
      <c r="E328" s="279" t="s">
        <v>1</v>
      </c>
      <c r="F328" s="280" t="s">
        <v>652</v>
      </c>
      <c r="G328" s="278"/>
      <c r="H328" s="281">
        <v>29.344000000000001</v>
      </c>
      <c r="I328" s="282"/>
      <c r="J328" s="278"/>
      <c r="K328" s="278"/>
      <c r="L328" s="283"/>
      <c r="M328" s="284"/>
      <c r="N328" s="285"/>
      <c r="O328" s="285"/>
      <c r="P328" s="285"/>
      <c r="Q328" s="285"/>
      <c r="R328" s="285"/>
      <c r="S328" s="285"/>
      <c r="T328" s="286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87" t="s">
        <v>236</v>
      </c>
      <c r="AU328" s="287" t="s">
        <v>89</v>
      </c>
      <c r="AV328" s="14" t="s">
        <v>89</v>
      </c>
      <c r="AW328" s="14" t="s">
        <v>34</v>
      </c>
      <c r="AX328" s="14" t="s">
        <v>81</v>
      </c>
      <c r="AY328" s="287" t="s">
        <v>211</v>
      </c>
    </row>
    <row r="329" s="13" customFormat="1">
      <c r="A329" s="13"/>
      <c r="B329" s="266"/>
      <c r="C329" s="267"/>
      <c r="D329" s="268" t="s">
        <v>236</v>
      </c>
      <c r="E329" s="269" t="s">
        <v>1</v>
      </c>
      <c r="F329" s="270" t="s">
        <v>653</v>
      </c>
      <c r="G329" s="267"/>
      <c r="H329" s="269" t="s">
        <v>1</v>
      </c>
      <c r="I329" s="271"/>
      <c r="J329" s="267"/>
      <c r="K329" s="267"/>
      <c r="L329" s="272"/>
      <c r="M329" s="273"/>
      <c r="N329" s="274"/>
      <c r="O329" s="274"/>
      <c r="P329" s="274"/>
      <c r="Q329" s="274"/>
      <c r="R329" s="274"/>
      <c r="S329" s="274"/>
      <c r="T329" s="275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76" t="s">
        <v>236</v>
      </c>
      <c r="AU329" s="276" t="s">
        <v>89</v>
      </c>
      <c r="AV329" s="13" t="s">
        <v>87</v>
      </c>
      <c r="AW329" s="13" t="s">
        <v>34</v>
      </c>
      <c r="AX329" s="13" t="s">
        <v>81</v>
      </c>
      <c r="AY329" s="276" t="s">
        <v>211</v>
      </c>
    </row>
    <row r="330" s="14" customFormat="1">
      <c r="A330" s="14"/>
      <c r="B330" s="277"/>
      <c r="C330" s="278"/>
      <c r="D330" s="268" t="s">
        <v>236</v>
      </c>
      <c r="E330" s="279" t="s">
        <v>1</v>
      </c>
      <c r="F330" s="280" t="s">
        <v>654</v>
      </c>
      <c r="G330" s="278"/>
      <c r="H330" s="281">
        <v>8.5500000000000007</v>
      </c>
      <c r="I330" s="282"/>
      <c r="J330" s="278"/>
      <c r="K330" s="278"/>
      <c r="L330" s="283"/>
      <c r="M330" s="284"/>
      <c r="N330" s="285"/>
      <c r="O330" s="285"/>
      <c r="P330" s="285"/>
      <c r="Q330" s="285"/>
      <c r="R330" s="285"/>
      <c r="S330" s="285"/>
      <c r="T330" s="286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87" t="s">
        <v>236</v>
      </c>
      <c r="AU330" s="287" t="s">
        <v>89</v>
      </c>
      <c r="AV330" s="14" t="s">
        <v>89</v>
      </c>
      <c r="AW330" s="14" t="s">
        <v>34</v>
      </c>
      <c r="AX330" s="14" t="s">
        <v>81</v>
      </c>
      <c r="AY330" s="287" t="s">
        <v>211</v>
      </c>
    </row>
    <row r="331" s="14" customFormat="1">
      <c r="A331" s="14"/>
      <c r="B331" s="277"/>
      <c r="C331" s="278"/>
      <c r="D331" s="268" t="s">
        <v>236</v>
      </c>
      <c r="E331" s="279" t="s">
        <v>1</v>
      </c>
      <c r="F331" s="280" t="s">
        <v>655</v>
      </c>
      <c r="G331" s="278"/>
      <c r="H331" s="281">
        <v>5.625</v>
      </c>
      <c r="I331" s="282"/>
      <c r="J331" s="278"/>
      <c r="K331" s="278"/>
      <c r="L331" s="283"/>
      <c r="M331" s="284"/>
      <c r="N331" s="285"/>
      <c r="O331" s="285"/>
      <c r="P331" s="285"/>
      <c r="Q331" s="285"/>
      <c r="R331" s="285"/>
      <c r="S331" s="285"/>
      <c r="T331" s="286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87" t="s">
        <v>236</v>
      </c>
      <c r="AU331" s="287" t="s">
        <v>89</v>
      </c>
      <c r="AV331" s="14" t="s">
        <v>89</v>
      </c>
      <c r="AW331" s="14" t="s">
        <v>34</v>
      </c>
      <c r="AX331" s="14" t="s">
        <v>81</v>
      </c>
      <c r="AY331" s="287" t="s">
        <v>211</v>
      </c>
    </row>
    <row r="332" s="14" customFormat="1">
      <c r="A332" s="14"/>
      <c r="B332" s="277"/>
      <c r="C332" s="278"/>
      <c r="D332" s="268" t="s">
        <v>236</v>
      </c>
      <c r="E332" s="279" t="s">
        <v>1</v>
      </c>
      <c r="F332" s="280" t="s">
        <v>656</v>
      </c>
      <c r="G332" s="278"/>
      <c r="H332" s="281">
        <v>5</v>
      </c>
      <c r="I332" s="282"/>
      <c r="J332" s="278"/>
      <c r="K332" s="278"/>
      <c r="L332" s="283"/>
      <c r="M332" s="284"/>
      <c r="N332" s="285"/>
      <c r="O332" s="285"/>
      <c r="P332" s="285"/>
      <c r="Q332" s="285"/>
      <c r="R332" s="285"/>
      <c r="S332" s="285"/>
      <c r="T332" s="286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87" t="s">
        <v>236</v>
      </c>
      <c r="AU332" s="287" t="s">
        <v>89</v>
      </c>
      <c r="AV332" s="14" t="s">
        <v>89</v>
      </c>
      <c r="AW332" s="14" t="s">
        <v>34</v>
      </c>
      <c r="AX332" s="14" t="s">
        <v>81</v>
      </c>
      <c r="AY332" s="287" t="s">
        <v>211</v>
      </c>
    </row>
    <row r="333" s="13" customFormat="1">
      <c r="A333" s="13"/>
      <c r="B333" s="266"/>
      <c r="C333" s="267"/>
      <c r="D333" s="268" t="s">
        <v>236</v>
      </c>
      <c r="E333" s="269" t="s">
        <v>1</v>
      </c>
      <c r="F333" s="270" t="s">
        <v>636</v>
      </c>
      <c r="G333" s="267"/>
      <c r="H333" s="269" t="s">
        <v>1</v>
      </c>
      <c r="I333" s="271"/>
      <c r="J333" s="267"/>
      <c r="K333" s="267"/>
      <c r="L333" s="272"/>
      <c r="M333" s="273"/>
      <c r="N333" s="274"/>
      <c r="O333" s="274"/>
      <c r="P333" s="274"/>
      <c r="Q333" s="274"/>
      <c r="R333" s="274"/>
      <c r="S333" s="274"/>
      <c r="T333" s="275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76" t="s">
        <v>236</v>
      </c>
      <c r="AU333" s="276" t="s">
        <v>89</v>
      </c>
      <c r="AV333" s="13" t="s">
        <v>87</v>
      </c>
      <c r="AW333" s="13" t="s">
        <v>34</v>
      </c>
      <c r="AX333" s="13" t="s">
        <v>81</v>
      </c>
      <c r="AY333" s="276" t="s">
        <v>211</v>
      </c>
    </row>
    <row r="334" s="14" customFormat="1">
      <c r="A334" s="14"/>
      <c r="B334" s="277"/>
      <c r="C334" s="278"/>
      <c r="D334" s="268" t="s">
        <v>236</v>
      </c>
      <c r="E334" s="279" t="s">
        <v>1</v>
      </c>
      <c r="F334" s="280" t="s">
        <v>657</v>
      </c>
      <c r="G334" s="278"/>
      <c r="H334" s="281">
        <v>137.40000000000001</v>
      </c>
      <c r="I334" s="282"/>
      <c r="J334" s="278"/>
      <c r="K334" s="278"/>
      <c r="L334" s="283"/>
      <c r="M334" s="284"/>
      <c r="N334" s="285"/>
      <c r="O334" s="285"/>
      <c r="P334" s="285"/>
      <c r="Q334" s="285"/>
      <c r="R334" s="285"/>
      <c r="S334" s="285"/>
      <c r="T334" s="286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87" t="s">
        <v>236</v>
      </c>
      <c r="AU334" s="287" t="s">
        <v>89</v>
      </c>
      <c r="AV334" s="14" t="s">
        <v>89</v>
      </c>
      <c r="AW334" s="14" t="s">
        <v>34</v>
      </c>
      <c r="AX334" s="14" t="s">
        <v>81</v>
      </c>
      <c r="AY334" s="287" t="s">
        <v>211</v>
      </c>
    </row>
    <row r="335" s="14" customFormat="1">
      <c r="A335" s="14"/>
      <c r="B335" s="277"/>
      <c r="C335" s="278"/>
      <c r="D335" s="268" t="s">
        <v>236</v>
      </c>
      <c r="E335" s="279" t="s">
        <v>1</v>
      </c>
      <c r="F335" s="280" t="s">
        <v>658</v>
      </c>
      <c r="G335" s="278"/>
      <c r="H335" s="281">
        <v>-16.719999999999999</v>
      </c>
      <c r="I335" s="282"/>
      <c r="J335" s="278"/>
      <c r="K335" s="278"/>
      <c r="L335" s="283"/>
      <c r="M335" s="284"/>
      <c r="N335" s="285"/>
      <c r="O335" s="285"/>
      <c r="P335" s="285"/>
      <c r="Q335" s="285"/>
      <c r="R335" s="285"/>
      <c r="S335" s="285"/>
      <c r="T335" s="286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87" t="s">
        <v>236</v>
      </c>
      <c r="AU335" s="287" t="s">
        <v>89</v>
      </c>
      <c r="AV335" s="14" t="s">
        <v>89</v>
      </c>
      <c r="AW335" s="14" t="s">
        <v>34</v>
      </c>
      <c r="AX335" s="14" t="s">
        <v>81</v>
      </c>
      <c r="AY335" s="287" t="s">
        <v>211</v>
      </c>
    </row>
    <row r="336" s="13" customFormat="1">
      <c r="A336" s="13"/>
      <c r="B336" s="266"/>
      <c r="C336" s="267"/>
      <c r="D336" s="268" t="s">
        <v>236</v>
      </c>
      <c r="E336" s="269" t="s">
        <v>1</v>
      </c>
      <c r="F336" s="270" t="s">
        <v>638</v>
      </c>
      <c r="G336" s="267"/>
      <c r="H336" s="269" t="s">
        <v>1</v>
      </c>
      <c r="I336" s="271"/>
      <c r="J336" s="267"/>
      <c r="K336" s="267"/>
      <c r="L336" s="272"/>
      <c r="M336" s="273"/>
      <c r="N336" s="274"/>
      <c r="O336" s="274"/>
      <c r="P336" s="274"/>
      <c r="Q336" s="274"/>
      <c r="R336" s="274"/>
      <c r="S336" s="274"/>
      <c r="T336" s="275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76" t="s">
        <v>236</v>
      </c>
      <c r="AU336" s="276" t="s">
        <v>89</v>
      </c>
      <c r="AV336" s="13" t="s">
        <v>87</v>
      </c>
      <c r="AW336" s="13" t="s">
        <v>34</v>
      </c>
      <c r="AX336" s="13" t="s">
        <v>81</v>
      </c>
      <c r="AY336" s="276" t="s">
        <v>211</v>
      </c>
    </row>
    <row r="337" s="14" customFormat="1">
      <c r="A337" s="14"/>
      <c r="B337" s="277"/>
      <c r="C337" s="278"/>
      <c r="D337" s="268" t="s">
        <v>236</v>
      </c>
      <c r="E337" s="279" t="s">
        <v>1</v>
      </c>
      <c r="F337" s="280" t="s">
        <v>659</v>
      </c>
      <c r="G337" s="278"/>
      <c r="H337" s="281">
        <v>146.88800000000001</v>
      </c>
      <c r="I337" s="282"/>
      <c r="J337" s="278"/>
      <c r="K337" s="278"/>
      <c r="L337" s="283"/>
      <c r="M337" s="284"/>
      <c r="N337" s="285"/>
      <c r="O337" s="285"/>
      <c r="P337" s="285"/>
      <c r="Q337" s="285"/>
      <c r="R337" s="285"/>
      <c r="S337" s="285"/>
      <c r="T337" s="286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87" t="s">
        <v>236</v>
      </c>
      <c r="AU337" s="287" t="s">
        <v>89</v>
      </c>
      <c r="AV337" s="14" t="s">
        <v>89</v>
      </c>
      <c r="AW337" s="14" t="s">
        <v>34</v>
      </c>
      <c r="AX337" s="14" t="s">
        <v>81</v>
      </c>
      <c r="AY337" s="287" t="s">
        <v>211</v>
      </c>
    </row>
    <row r="338" s="14" customFormat="1">
      <c r="A338" s="14"/>
      <c r="B338" s="277"/>
      <c r="C338" s="278"/>
      <c r="D338" s="268" t="s">
        <v>236</v>
      </c>
      <c r="E338" s="279" t="s">
        <v>1</v>
      </c>
      <c r="F338" s="280" t="s">
        <v>660</v>
      </c>
      <c r="G338" s="278"/>
      <c r="H338" s="281">
        <v>-14.74</v>
      </c>
      <c r="I338" s="282"/>
      <c r="J338" s="278"/>
      <c r="K338" s="278"/>
      <c r="L338" s="283"/>
      <c r="M338" s="284"/>
      <c r="N338" s="285"/>
      <c r="O338" s="285"/>
      <c r="P338" s="285"/>
      <c r="Q338" s="285"/>
      <c r="R338" s="285"/>
      <c r="S338" s="285"/>
      <c r="T338" s="286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87" t="s">
        <v>236</v>
      </c>
      <c r="AU338" s="287" t="s">
        <v>89</v>
      </c>
      <c r="AV338" s="14" t="s">
        <v>89</v>
      </c>
      <c r="AW338" s="14" t="s">
        <v>34</v>
      </c>
      <c r="AX338" s="14" t="s">
        <v>81</v>
      </c>
      <c r="AY338" s="287" t="s">
        <v>211</v>
      </c>
    </row>
    <row r="339" s="13" customFormat="1">
      <c r="A339" s="13"/>
      <c r="B339" s="266"/>
      <c r="C339" s="267"/>
      <c r="D339" s="268" t="s">
        <v>236</v>
      </c>
      <c r="E339" s="269" t="s">
        <v>1</v>
      </c>
      <c r="F339" s="270" t="s">
        <v>661</v>
      </c>
      <c r="G339" s="267"/>
      <c r="H339" s="269" t="s">
        <v>1</v>
      </c>
      <c r="I339" s="271"/>
      <c r="J339" s="267"/>
      <c r="K339" s="267"/>
      <c r="L339" s="272"/>
      <c r="M339" s="273"/>
      <c r="N339" s="274"/>
      <c r="O339" s="274"/>
      <c r="P339" s="274"/>
      <c r="Q339" s="274"/>
      <c r="R339" s="274"/>
      <c r="S339" s="274"/>
      <c r="T339" s="275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76" t="s">
        <v>236</v>
      </c>
      <c r="AU339" s="276" t="s">
        <v>89</v>
      </c>
      <c r="AV339" s="13" t="s">
        <v>87</v>
      </c>
      <c r="AW339" s="13" t="s">
        <v>34</v>
      </c>
      <c r="AX339" s="13" t="s">
        <v>81</v>
      </c>
      <c r="AY339" s="276" t="s">
        <v>211</v>
      </c>
    </row>
    <row r="340" s="14" customFormat="1">
      <c r="A340" s="14"/>
      <c r="B340" s="277"/>
      <c r="C340" s="278"/>
      <c r="D340" s="268" t="s">
        <v>236</v>
      </c>
      <c r="E340" s="279" t="s">
        <v>1</v>
      </c>
      <c r="F340" s="280" t="s">
        <v>662</v>
      </c>
      <c r="G340" s="278"/>
      <c r="H340" s="281">
        <v>91.152000000000001</v>
      </c>
      <c r="I340" s="282"/>
      <c r="J340" s="278"/>
      <c r="K340" s="278"/>
      <c r="L340" s="283"/>
      <c r="M340" s="284"/>
      <c r="N340" s="285"/>
      <c r="O340" s="285"/>
      <c r="P340" s="285"/>
      <c r="Q340" s="285"/>
      <c r="R340" s="285"/>
      <c r="S340" s="285"/>
      <c r="T340" s="286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87" t="s">
        <v>236</v>
      </c>
      <c r="AU340" s="287" t="s">
        <v>89</v>
      </c>
      <c r="AV340" s="14" t="s">
        <v>89</v>
      </c>
      <c r="AW340" s="14" t="s">
        <v>34</v>
      </c>
      <c r="AX340" s="14" t="s">
        <v>81</v>
      </c>
      <c r="AY340" s="287" t="s">
        <v>211</v>
      </c>
    </row>
    <row r="341" s="14" customFormat="1">
      <c r="A341" s="14"/>
      <c r="B341" s="277"/>
      <c r="C341" s="278"/>
      <c r="D341" s="268" t="s">
        <v>236</v>
      </c>
      <c r="E341" s="279" t="s">
        <v>1</v>
      </c>
      <c r="F341" s="280" t="s">
        <v>663</v>
      </c>
      <c r="G341" s="278"/>
      <c r="H341" s="281">
        <v>-9.9000000000000004</v>
      </c>
      <c r="I341" s="282"/>
      <c r="J341" s="278"/>
      <c r="K341" s="278"/>
      <c r="L341" s="283"/>
      <c r="M341" s="284"/>
      <c r="N341" s="285"/>
      <c r="O341" s="285"/>
      <c r="P341" s="285"/>
      <c r="Q341" s="285"/>
      <c r="R341" s="285"/>
      <c r="S341" s="285"/>
      <c r="T341" s="286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87" t="s">
        <v>236</v>
      </c>
      <c r="AU341" s="287" t="s">
        <v>89</v>
      </c>
      <c r="AV341" s="14" t="s">
        <v>89</v>
      </c>
      <c r="AW341" s="14" t="s">
        <v>34</v>
      </c>
      <c r="AX341" s="14" t="s">
        <v>81</v>
      </c>
      <c r="AY341" s="287" t="s">
        <v>211</v>
      </c>
    </row>
    <row r="342" s="13" customFormat="1">
      <c r="A342" s="13"/>
      <c r="B342" s="266"/>
      <c r="C342" s="267"/>
      <c r="D342" s="268" t="s">
        <v>236</v>
      </c>
      <c r="E342" s="269" t="s">
        <v>1</v>
      </c>
      <c r="F342" s="270" t="s">
        <v>664</v>
      </c>
      <c r="G342" s="267"/>
      <c r="H342" s="269" t="s">
        <v>1</v>
      </c>
      <c r="I342" s="271"/>
      <c r="J342" s="267"/>
      <c r="K342" s="267"/>
      <c r="L342" s="272"/>
      <c r="M342" s="273"/>
      <c r="N342" s="274"/>
      <c r="O342" s="274"/>
      <c r="P342" s="274"/>
      <c r="Q342" s="274"/>
      <c r="R342" s="274"/>
      <c r="S342" s="274"/>
      <c r="T342" s="275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76" t="s">
        <v>236</v>
      </c>
      <c r="AU342" s="276" t="s">
        <v>89</v>
      </c>
      <c r="AV342" s="13" t="s">
        <v>87</v>
      </c>
      <c r="AW342" s="13" t="s">
        <v>34</v>
      </c>
      <c r="AX342" s="13" t="s">
        <v>81</v>
      </c>
      <c r="AY342" s="276" t="s">
        <v>211</v>
      </c>
    </row>
    <row r="343" s="14" customFormat="1">
      <c r="A343" s="14"/>
      <c r="B343" s="277"/>
      <c r="C343" s="278"/>
      <c r="D343" s="268" t="s">
        <v>236</v>
      </c>
      <c r="E343" s="279" t="s">
        <v>1</v>
      </c>
      <c r="F343" s="280" t="s">
        <v>665</v>
      </c>
      <c r="G343" s="278"/>
      <c r="H343" s="281">
        <v>43.32</v>
      </c>
      <c r="I343" s="282"/>
      <c r="J343" s="278"/>
      <c r="K343" s="278"/>
      <c r="L343" s="283"/>
      <c r="M343" s="284"/>
      <c r="N343" s="285"/>
      <c r="O343" s="285"/>
      <c r="P343" s="285"/>
      <c r="Q343" s="285"/>
      <c r="R343" s="285"/>
      <c r="S343" s="285"/>
      <c r="T343" s="286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87" t="s">
        <v>236</v>
      </c>
      <c r="AU343" s="287" t="s">
        <v>89</v>
      </c>
      <c r="AV343" s="14" t="s">
        <v>89</v>
      </c>
      <c r="AW343" s="14" t="s">
        <v>34</v>
      </c>
      <c r="AX343" s="14" t="s">
        <v>81</v>
      </c>
      <c r="AY343" s="287" t="s">
        <v>211</v>
      </c>
    </row>
    <row r="344" s="14" customFormat="1">
      <c r="A344" s="14"/>
      <c r="B344" s="277"/>
      <c r="C344" s="278"/>
      <c r="D344" s="268" t="s">
        <v>236</v>
      </c>
      <c r="E344" s="279" t="s">
        <v>1</v>
      </c>
      <c r="F344" s="280" t="s">
        <v>666</v>
      </c>
      <c r="G344" s="278"/>
      <c r="H344" s="281">
        <v>-3.52</v>
      </c>
      <c r="I344" s="282"/>
      <c r="J344" s="278"/>
      <c r="K344" s="278"/>
      <c r="L344" s="283"/>
      <c r="M344" s="284"/>
      <c r="N344" s="285"/>
      <c r="O344" s="285"/>
      <c r="P344" s="285"/>
      <c r="Q344" s="285"/>
      <c r="R344" s="285"/>
      <c r="S344" s="285"/>
      <c r="T344" s="286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287" t="s">
        <v>236</v>
      </c>
      <c r="AU344" s="287" t="s">
        <v>89</v>
      </c>
      <c r="AV344" s="14" t="s">
        <v>89</v>
      </c>
      <c r="AW344" s="14" t="s">
        <v>34</v>
      </c>
      <c r="AX344" s="14" t="s">
        <v>81</v>
      </c>
      <c r="AY344" s="287" t="s">
        <v>211</v>
      </c>
    </row>
    <row r="345" s="15" customFormat="1">
      <c r="A345" s="15"/>
      <c r="B345" s="295"/>
      <c r="C345" s="296"/>
      <c r="D345" s="268" t="s">
        <v>236</v>
      </c>
      <c r="E345" s="297" t="s">
        <v>324</v>
      </c>
      <c r="F345" s="298" t="s">
        <v>435</v>
      </c>
      <c r="G345" s="296"/>
      <c r="H345" s="299">
        <v>422.399</v>
      </c>
      <c r="I345" s="300"/>
      <c r="J345" s="296"/>
      <c r="K345" s="296"/>
      <c r="L345" s="301"/>
      <c r="M345" s="302"/>
      <c r="N345" s="303"/>
      <c r="O345" s="303"/>
      <c r="P345" s="303"/>
      <c r="Q345" s="303"/>
      <c r="R345" s="303"/>
      <c r="S345" s="303"/>
      <c r="T345" s="304"/>
      <c r="U345" s="15"/>
      <c r="V345" s="15"/>
      <c r="W345" s="15"/>
      <c r="X345" s="15"/>
      <c r="Y345" s="15"/>
      <c r="Z345" s="15"/>
      <c r="AA345" s="15"/>
      <c r="AB345" s="15"/>
      <c r="AC345" s="15"/>
      <c r="AD345" s="15"/>
      <c r="AE345" s="15"/>
      <c r="AT345" s="305" t="s">
        <v>236</v>
      </c>
      <c r="AU345" s="305" t="s">
        <v>89</v>
      </c>
      <c r="AV345" s="15" t="s">
        <v>100</v>
      </c>
      <c r="AW345" s="15" t="s">
        <v>34</v>
      </c>
      <c r="AX345" s="15" t="s">
        <v>87</v>
      </c>
      <c r="AY345" s="305" t="s">
        <v>211</v>
      </c>
    </row>
    <row r="346" s="2" customFormat="1" ht="16.5" customHeight="1">
      <c r="A346" s="41"/>
      <c r="B346" s="42"/>
      <c r="C346" s="253" t="s">
        <v>667</v>
      </c>
      <c r="D346" s="253" t="s">
        <v>214</v>
      </c>
      <c r="E346" s="254" t="s">
        <v>668</v>
      </c>
      <c r="F346" s="255" t="s">
        <v>669</v>
      </c>
      <c r="G346" s="256" t="s">
        <v>332</v>
      </c>
      <c r="H346" s="257">
        <v>45.615000000000002</v>
      </c>
      <c r="I346" s="258"/>
      <c r="J346" s="259">
        <f>ROUND(I346*H346,2)</f>
        <v>0</v>
      </c>
      <c r="K346" s="260"/>
      <c r="L346" s="44"/>
      <c r="M346" s="261" t="s">
        <v>1</v>
      </c>
      <c r="N346" s="262" t="s">
        <v>46</v>
      </c>
      <c r="O346" s="94"/>
      <c r="P346" s="263">
        <f>O346*H346</f>
        <v>0</v>
      </c>
      <c r="Q346" s="263">
        <v>2.45329</v>
      </c>
      <c r="R346" s="263">
        <f>Q346*H346</f>
        <v>111.90682335000001</v>
      </c>
      <c r="S346" s="263">
        <v>0</v>
      </c>
      <c r="T346" s="264">
        <f>S346*H346</f>
        <v>0</v>
      </c>
      <c r="U346" s="41"/>
      <c r="V346" s="41"/>
      <c r="W346" s="41"/>
      <c r="X346" s="41"/>
      <c r="Y346" s="41"/>
      <c r="Z346" s="41"/>
      <c r="AA346" s="41"/>
      <c r="AB346" s="41"/>
      <c r="AC346" s="41"/>
      <c r="AD346" s="41"/>
      <c r="AE346" s="41"/>
      <c r="AR346" s="265" t="s">
        <v>100</v>
      </c>
      <c r="AT346" s="265" t="s">
        <v>214</v>
      </c>
      <c r="AU346" s="265" t="s">
        <v>89</v>
      </c>
      <c r="AY346" s="18" t="s">
        <v>211</v>
      </c>
      <c r="BE346" s="155">
        <f>IF(N346="základní",J346,0)</f>
        <v>0</v>
      </c>
      <c r="BF346" s="155">
        <f>IF(N346="snížená",J346,0)</f>
        <v>0</v>
      </c>
      <c r="BG346" s="155">
        <f>IF(N346="zákl. přenesená",J346,0)</f>
        <v>0</v>
      </c>
      <c r="BH346" s="155">
        <f>IF(N346="sníž. přenesená",J346,0)</f>
        <v>0</v>
      </c>
      <c r="BI346" s="155">
        <f>IF(N346="nulová",J346,0)</f>
        <v>0</v>
      </c>
      <c r="BJ346" s="18" t="s">
        <v>87</v>
      </c>
      <c r="BK346" s="155">
        <f>ROUND(I346*H346,2)</f>
        <v>0</v>
      </c>
      <c r="BL346" s="18" t="s">
        <v>100</v>
      </c>
      <c r="BM346" s="265" t="s">
        <v>670</v>
      </c>
    </row>
    <row r="347" s="13" customFormat="1">
      <c r="A347" s="13"/>
      <c r="B347" s="266"/>
      <c r="C347" s="267"/>
      <c r="D347" s="268" t="s">
        <v>236</v>
      </c>
      <c r="E347" s="269" t="s">
        <v>1</v>
      </c>
      <c r="F347" s="270" t="s">
        <v>671</v>
      </c>
      <c r="G347" s="267"/>
      <c r="H347" s="269" t="s">
        <v>1</v>
      </c>
      <c r="I347" s="271"/>
      <c r="J347" s="267"/>
      <c r="K347" s="267"/>
      <c r="L347" s="272"/>
      <c r="M347" s="273"/>
      <c r="N347" s="274"/>
      <c r="O347" s="274"/>
      <c r="P347" s="274"/>
      <c r="Q347" s="274"/>
      <c r="R347" s="274"/>
      <c r="S347" s="274"/>
      <c r="T347" s="275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76" t="s">
        <v>236</v>
      </c>
      <c r="AU347" s="276" t="s">
        <v>89</v>
      </c>
      <c r="AV347" s="13" t="s">
        <v>87</v>
      </c>
      <c r="AW347" s="13" t="s">
        <v>34</v>
      </c>
      <c r="AX347" s="13" t="s">
        <v>81</v>
      </c>
      <c r="AY347" s="276" t="s">
        <v>211</v>
      </c>
    </row>
    <row r="348" s="14" customFormat="1">
      <c r="A348" s="14"/>
      <c r="B348" s="277"/>
      <c r="C348" s="278"/>
      <c r="D348" s="268" t="s">
        <v>236</v>
      </c>
      <c r="E348" s="279" t="s">
        <v>1</v>
      </c>
      <c r="F348" s="280" t="s">
        <v>672</v>
      </c>
      <c r="G348" s="278"/>
      <c r="H348" s="281">
        <v>49.335000000000001</v>
      </c>
      <c r="I348" s="282"/>
      <c r="J348" s="278"/>
      <c r="K348" s="278"/>
      <c r="L348" s="283"/>
      <c r="M348" s="284"/>
      <c r="N348" s="285"/>
      <c r="O348" s="285"/>
      <c r="P348" s="285"/>
      <c r="Q348" s="285"/>
      <c r="R348" s="285"/>
      <c r="S348" s="285"/>
      <c r="T348" s="286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87" t="s">
        <v>236</v>
      </c>
      <c r="AU348" s="287" t="s">
        <v>89</v>
      </c>
      <c r="AV348" s="14" t="s">
        <v>89</v>
      </c>
      <c r="AW348" s="14" t="s">
        <v>34</v>
      </c>
      <c r="AX348" s="14" t="s">
        <v>81</v>
      </c>
      <c r="AY348" s="287" t="s">
        <v>211</v>
      </c>
    </row>
    <row r="349" s="14" customFormat="1">
      <c r="A349" s="14"/>
      <c r="B349" s="277"/>
      <c r="C349" s="278"/>
      <c r="D349" s="268" t="s">
        <v>236</v>
      </c>
      <c r="E349" s="279" t="s">
        <v>1</v>
      </c>
      <c r="F349" s="280" t="s">
        <v>673</v>
      </c>
      <c r="G349" s="278"/>
      <c r="H349" s="281">
        <v>-3.7200000000000002</v>
      </c>
      <c r="I349" s="282"/>
      <c r="J349" s="278"/>
      <c r="K349" s="278"/>
      <c r="L349" s="283"/>
      <c r="M349" s="284"/>
      <c r="N349" s="285"/>
      <c r="O349" s="285"/>
      <c r="P349" s="285"/>
      <c r="Q349" s="285"/>
      <c r="R349" s="285"/>
      <c r="S349" s="285"/>
      <c r="T349" s="286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287" t="s">
        <v>236</v>
      </c>
      <c r="AU349" s="287" t="s">
        <v>89</v>
      </c>
      <c r="AV349" s="14" t="s">
        <v>89</v>
      </c>
      <c r="AW349" s="14" t="s">
        <v>34</v>
      </c>
      <c r="AX349" s="14" t="s">
        <v>81</v>
      </c>
      <c r="AY349" s="287" t="s">
        <v>211</v>
      </c>
    </row>
    <row r="350" s="15" customFormat="1">
      <c r="A350" s="15"/>
      <c r="B350" s="295"/>
      <c r="C350" s="296"/>
      <c r="D350" s="268" t="s">
        <v>236</v>
      </c>
      <c r="E350" s="297" t="s">
        <v>1</v>
      </c>
      <c r="F350" s="298" t="s">
        <v>435</v>
      </c>
      <c r="G350" s="296"/>
      <c r="H350" s="299">
        <v>45.615000000000002</v>
      </c>
      <c r="I350" s="300"/>
      <c r="J350" s="296"/>
      <c r="K350" s="296"/>
      <c r="L350" s="301"/>
      <c r="M350" s="302"/>
      <c r="N350" s="303"/>
      <c r="O350" s="303"/>
      <c r="P350" s="303"/>
      <c r="Q350" s="303"/>
      <c r="R350" s="303"/>
      <c r="S350" s="303"/>
      <c r="T350" s="304"/>
      <c r="U350" s="15"/>
      <c r="V350" s="15"/>
      <c r="W350" s="15"/>
      <c r="X350" s="15"/>
      <c r="Y350" s="15"/>
      <c r="Z350" s="15"/>
      <c r="AA350" s="15"/>
      <c r="AB350" s="15"/>
      <c r="AC350" s="15"/>
      <c r="AD350" s="15"/>
      <c r="AE350" s="15"/>
      <c r="AT350" s="305" t="s">
        <v>236</v>
      </c>
      <c r="AU350" s="305" t="s">
        <v>89</v>
      </c>
      <c r="AV350" s="15" t="s">
        <v>100</v>
      </c>
      <c r="AW350" s="15" t="s">
        <v>34</v>
      </c>
      <c r="AX350" s="15" t="s">
        <v>87</v>
      </c>
      <c r="AY350" s="305" t="s">
        <v>211</v>
      </c>
    </row>
    <row r="351" s="2" customFormat="1" ht="16.5" customHeight="1">
      <c r="A351" s="41"/>
      <c r="B351" s="42"/>
      <c r="C351" s="253" t="s">
        <v>674</v>
      </c>
      <c r="D351" s="253" t="s">
        <v>214</v>
      </c>
      <c r="E351" s="254" t="s">
        <v>675</v>
      </c>
      <c r="F351" s="255" t="s">
        <v>676</v>
      </c>
      <c r="G351" s="256" t="s">
        <v>269</v>
      </c>
      <c r="H351" s="257">
        <v>45.174999999999997</v>
      </c>
      <c r="I351" s="258"/>
      <c r="J351" s="259">
        <f>ROUND(I351*H351,2)</f>
        <v>0</v>
      </c>
      <c r="K351" s="260"/>
      <c r="L351" s="44"/>
      <c r="M351" s="261" t="s">
        <v>1</v>
      </c>
      <c r="N351" s="262" t="s">
        <v>46</v>
      </c>
      <c r="O351" s="94"/>
      <c r="P351" s="263">
        <f>O351*H351</f>
        <v>0</v>
      </c>
      <c r="Q351" s="263">
        <v>0.0018699999999999999</v>
      </c>
      <c r="R351" s="263">
        <f>Q351*H351</f>
        <v>0.08447724999999999</v>
      </c>
      <c r="S351" s="263">
        <v>0</v>
      </c>
      <c r="T351" s="264">
        <f>S351*H351</f>
        <v>0</v>
      </c>
      <c r="U351" s="41"/>
      <c r="V351" s="41"/>
      <c r="W351" s="41"/>
      <c r="X351" s="41"/>
      <c r="Y351" s="41"/>
      <c r="Z351" s="41"/>
      <c r="AA351" s="41"/>
      <c r="AB351" s="41"/>
      <c r="AC351" s="41"/>
      <c r="AD351" s="41"/>
      <c r="AE351" s="41"/>
      <c r="AR351" s="265" t="s">
        <v>100</v>
      </c>
      <c r="AT351" s="265" t="s">
        <v>214</v>
      </c>
      <c r="AU351" s="265" t="s">
        <v>89</v>
      </c>
      <c r="AY351" s="18" t="s">
        <v>211</v>
      </c>
      <c r="BE351" s="155">
        <f>IF(N351="základní",J351,0)</f>
        <v>0</v>
      </c>
      <c r="BF351" s="155">
        <f>IF(N351="snížená",J351,0)</f>
        <v>0</v>
      </c>
      <c r="BG351" s="155">
        <f>IF(N351="zákl. přenesená",J351,0)</f>
        <v>0</v>
      </c>
      <c r="BH351" s="155">
        <f>IF(N351="sníž. přenesená",J351,0)</f>
        <v>0</v>
      </c>
      <c r="BI351" s="155">
        <f>IF(N351="nulová",J351,0)</f>
        <v>0</v>
      </c>
      <c r="BJ351" s="18" t="s">
        <v>87</v>
      </c>
      <c r="BK351" s="155">
        <f>ROUND(I351*H351,2)</f>
        <v>0</v>
      </c>
      <c r="BL351" s="18" t="s">
        <v>100</v>
      </c>
      <c r="BM351" s="265" t="s">
        <v>677</v>
      </c>
    </row>
    <row r="352" s="2" customFormat="1" ht="16.5" customHeight="1">
      <c r="A352" s="41"/>
      <c r="B352" s="42"/>
      <c r="C352" s="253" t="s">
        <v>678</v>
      </c>
      <c r="D352" s="253" t="s">
        <v>214</v>
      </c>
      <c r="E352" s="254" t="s">
        <v>679</v>
      </c>
      <c r="F352" s="255" t="s">
        <v>680</v>
      </c>
      <c r="G352" s="256" t="s">
        <v>269</v>
      </c>
      <c r="H352" s="257">
        <v>451.69999999999999</v>
      </c>
      <c r="I352" s="258"/>
      <c r="J352" s="259">
        <f>ROUND(I352*H352,2)</f>
        <v>0</v>
      </c>
      <c r="K352" s="260"/>
      <c r="L352" s="44"/>
      <c r="M352" s="261" t="s">
        <v>1</v>
      </c>
      <c r="N352" s="262" t="s">
        <v>46</v>
      </c>
      <c r="O352" s="94"/>
      <c r="P352" s="263">
        <f>O352*H352</f>
        <v>0</v>
      </c>
      <c r="Q352" s="263">
        <v>0.00109</v>
      </c>
      <c r="R352" s="263">
        <f>Q352*H352</f>
        <v>0.49235299999999999</v>
      </c>
      <c r="S352" s="263">
        <v>0</v>
      </c>
      <c r="T352" s="264">
        <f>S352*H352</f>
        <v>0</v>
      </c>
      <c r="U352" s="41"/>
      <c r="V352" s="41"/>
      <c r="W352" s="41"/>
      <c r="X352" s="41"/>
      <c r="Y352" s="41"/>
      <c r="Z352" s="41"/>
      <c r="AA352" s="41"/>
      <c r="AB352" s="41"/>
      <c r="AC352" s="41"/>
      <c r="AD352" s="41"/>
      <c r="AE352" s="41"/>
      <c r="AR352" s="265" t="s">
        <v>100</v>
      </c>
      <c r="AT352" s="265" t="s">
        <v>214</v>
      </c>
      <c r="AU352" s="265" t="s">
        <v>89</v>
      </c>
      <c r="AY352" s="18" t="s">
        <v>211</v>
      </c>
      <c r="BE352" s="155">
        <f>IF(N352="základní",J352,0)</f>
        <v>0</v>
      </c>
      <c r="BF352" s="155">
        <f>IF(N352="snížená",J352,0)</f>
        <v>0</v>
      </c>
      <c r="BG352" s="155">
        <f>IF(N352="zákl. přenesená",J352,0)</f>
        <v>0</v>
      </c>
      <c r="BH352" s="155">
        <f>IF(N352="sníž. přenesená",J352,0)</f>
        <v>0</v>
      </c>
      <c r="BI352" s="155">
        <f>IF(N352="nulová",J352,0)</f>
        <v>0</v>
      </c>
      <c r="BJ352" s="18" t="s">
        <v>87</v>
      </c>
      <c r="BK352" s="155">
        <f>ROUND(I352*H352,2)</f>
        <v>0</v>
      </c>
      <c r="BL352" s="18" t="s">
        <v>100</v>
      </c>
      <c r="BM352" s="265" t="s">
        <v>681</v>
      </c>
    </row>
    <row r="353" s="14" customFormat="1">
      <c r="A353" s="14"/>
      <c r="B353" s="277"/>
      <c r="C353" s="278"/>
      <c r="D353" s="268" t="s">
        <v>236</v>
      </c>
      <c r="E353" s="279" t="s">
        <v>280</v>
      </c>
      <c r="F353" s="280" t="s">
        <v>682</v>
      </c>
      <c r="G353" s="278"/>
      <c r="H353" s="281">
        <v>451.69999999999999</v>
      </c>
      <c r="I353" s="282"/>
      <c r="J353" s="278"/>
      <c r="K353" s="278"/>
      <c r="L353" s="283"/>
      <c r="M353" s="284"/>
      <c r="N353" s="285"/>
      <c r="O353" s="285"/>
      <c r="P353" s="285"/>
      <c r="Q353" s="285"/>
      <c r="R353" s="285"/>
      <c r="S353" s="285"/>
      <c r="T353" s="286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87" t="s">
        <v>236</v>
      </c>
      <c r="AU353" s="287" t="s">
        <v>89</v>
      </c>
      <c r="AV353" s="14" t="s">
        <v>89</v>
      </c>
      <c r="AW353" s="14" t="s">
        <v>34</v>
      </c>
      <c r="AX353" s="14" t="s">
        <v>87</v>
      </c>
      <c r="AY353" s="287" t="s">
        <v>211</v>
      </c>
    </row>
    <row r="354" s="2" customFormat="1" ht="16.5" customHeight="1">
      <c r="A354" s="41"/>
      <c r="B354" s="42"/>
      <c r="C354" s="253" t="s">
        <v>683</v>
      </c>
      <c r="D354" s="253" t="s">
        <v>214</v>
      </c>
      <c r="E354" s="254" t="s">
        <v>684</v>
      </c>
      <c r="F354" s="255" t="s">
        <v>685</v>
      </c>
      <c r="G354" s="256" t="s">
        <v>269</v>
      </c>
      <c r="H354" s="257">
        <v>451.69999999999999</v>
      </c>
      <c r="I354" s="258"/>
      <c r="J354" s="259">
        <f>ROUND(I354*H354,2)</f>
        <v>0</v>
      </c>
      <c r="K354" s="260"/>
      <c r="L354" s="44"/>
      <c r="M354" s="261" t="s">
        <v>1</v>
      </c>
      <c r="N354" s="262" t="s">
        <v>46</v>
      </c>
      <c r="O354" s="94"/>
      <c r="P354" s="263">
        <f>O354*H354</f>
        <v>0</v>
      </c>
      <c r="Q354" s="263">
        <v>0</v>
      </c>
      <c r="R354" s="263">
        <f>Q354*H354</f>
        <v>0</v>
      </c>
      <c r="S354" s="263">
        <v>0</v>
      </c>
      <c r="T354" s="264">
        <f>S354*H354</f>
        <v>0</v>
      </c>
      <c r="U354" s="41"/>
      <c r="V354" s="41"/>
      <c r="W354" s="41"/>
      <c r="X354" s="41"/>
      <c r="Y354" s="41"/>
      <c r="Z354" s="41"/>
      <c r="AA354" s="41"/>
      <c r="AB354" s="41"/>
      <c r="AC354" s="41"/>
      <c r="AD354" s="41"/>
      <c r="AE354" s="41"/>
      <c r="AR354" s="265" t="s">
        <v>100</v>
      </c>
      <c r="AT354" s="265" t="s">
        <v>214</v>
      </c>
      <c r="AU354" s="265" t="s">
        <v>89</v>
      </c>
      <c r="AY354" s="18" t="s">
        <v>211</v>
      </c>
      <c r="BE354" s="155">
        <f>IF(N354="základní",J354,0)</f>
        <v>0</v>
      </c>
      <c r="BF354" s="155">
        <f>IF(N354="snížená",J354,0)</f>
        <v>0</v>
      </c>
      <c r="BG354" s="155">
        <f>IF(N354="zákl. přenesená",J354,0)</f>
        <v>0</v>
      </c>
      <c r="BH354" s="155">
        <f>IF(N354="sníž. přenesená",J354,0)</f>
        <v>0</v>
      </c>
      <c r="BI354" s="155">
        <f>IF(N354="nulová",J354,0)</f>
        <v>0</v>
      </c>
      <c r="BJ354" s="18" t="s">
        <v>87</v>
      </c>
      <c r="BK354" s="155">
        <f>ROUND(I354*H354,2)</f>
        <v>0</v>
      </c>
      <c r="BL354" s="18" t="s">
        <v>100</v>
      </c>
      <c r="BM354" s="265" t="s">
        <v>686</v>
      </c>
    </row>
    <row r="355" s="14" customFormat="1">
      <c r="A355" s="14"/>
      <c r="B355" s="277"/>
      <c r="C355" s="278"/>
      <c r="D355" s="268" t="s">
        <v>236</v>
      </c>
      <c r="E355" s="279" t="s">
        <v>1</v>
      </c>
      <c r="F355" s="280" t="s">
        <v>280</v>
      </c>
      <c r="G355" s="278"/>
      <c r="H355" s="281">
        <v>451.69999999999999</v>
      </c>
      <c r="I355" s="282"/>
      <c r="J355" s="278"/>
      <c r="K355" s="278"/>
      <c r="L355" s="283"/>
      <c r="M355" s="284"/>
      <c r="N355" s="285"/>
      <c r="O355" s="285"/>
      <c r="P355" s="285"/>
      <c r="Q355" s="285"/>
      <c r="R355" s="285"/>
      <c r="S355" s="285"/>
      <c r="T355" s="286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T355" s="287" t="s">
        <v>236</v>
      </c>
      <c r="AU355" s="287" t="s">
        <v>89</v>
      </c>
      <c r="AV355" s="14" t="s">
        <v>89</v>
      </c>
      <c r="AW355" s="14" t="s">
        <v>34</v>
      </c>
      <c r="AX355" s="14" t="s">
        <v>87</v>
      </c>
      <c r="AY355" s="287" t="s">
        <v>211</v>
      </c>
    </row>
    <row r="356" s="2" customFormat="1" ht="16.5" customHeight="1">
      <c r="A356" s="41"/>
      <c r="B356" s="42"/>
      <c r="C356" s="253" t="s">
        <v>687</v>
      </c>
      <c r="D356" s="253" t="s">
        <v>214</v>
      </c>
      <c r="E356" s="254" t="s">
        <v>688</v>
      </c>
      <c r="F356" s="255" t="s">
        <v>689</v>
      </c>
      <c r="G356" s="256" t="s">
        <v>505</v>
      </c>
      <c r="H356" s="257">
        <v>3.161</v>
      </c>
      <c r="I356" s="258"/>
      <c r="J356" s="259">
        <f>ROUND(I356*H356,2)</f>
        <v>0</v>
      </c>
      <c r="K356" s="260"/>
      <c r="L356" s="44"/>
      <c r="M356" s="261" t="s">
        <v>1</v>
      </c>
      <c r="N356" s="262" t="s">
        <v>46</v>
      </c>
      <c r="O356" s="94"/>
      <c r="P356" s="263">
        <f>O356*H356</f>
        <v>0</v>
      </c>
      <c r="Q356" s="263">
        <v>1.04881</v>
      </c>
      <c r="R356" s="263">
        <f>Q356*H356</f>
        <v>3.31528841</v>
      </c>
      <c r="S356" s="263">
        <v>0</v>
      </c>
      <c r="T356" s="264">
        <f>S356*H356</f>
        <v>0</v>
      </c>
      <c r="U356" s="41"/>
      <c r="V356" s="41"/>
      <c r="W356" s="41"/>
      <c r="X356" s="41"/>
      <c r="Y356" s="41"/>
      <c r="Z356" s="41"/>
      <c r="AA356" s="41"/>
      <c r="AB356" s="41"/>
      <c r="AC356" s="41"/>
      <c r="AD356" s="41"/>
      <c r="AE356" s="41"/>
      <c r="AR356" s="265" t="s">
        <v>100</v>
      </c>
      <c r="AT356" s="265" t="s">
        <v>214</v>
      </c>
      <c r="AU356" s="265" t="s">
        <v>89</v>
      </c>
      <c r="AY356" s="18" t="s">
        <v>211</v>
      </c>
      <c r="BE356" s="155">
        <f>IF(N356="základní",J356,0)</f>
        <v>0</v>
      </c>
      <c r="BF356" s="155">
        <f>IF(N356="snížená",J356,0)</f>
        <v>0</v>
      </c>
      <c r="BG356" s="155">
        <f>IF(N356="zákl. přenesená",J356,0)</f>
        <v>0</v>
      </c>
      <c r="BH356" s="155">
        <f>IF(N356="sníž. přenesená",J356,0)</f>
        <v>0</v>
      </c>
      <c r="BI356" s="155">
        <f>IF(N356="nulová",J356,0)</f>
        <v>0</v>
      </c>
      <c r="BJ356" s="18" t="s">
        <v>87</v>
      </c>
      <c r="BK356" s="155">
        <f>ROUND(I356*H356,2)</f>
        <v>0</v>
      </c>
      <c r="BL356" s="18" t="s">
        <v>100</v>
      </c>
      <c r="BM356" s="265" t="s">
        <v>690</v>
      </c>
    </row>
    <row r="357" s="14" customFormat="1">
      <c r="A357" s="14"/>
      <c r="B357" s="277"/>
      <c r="C357" s="278"/>
      <c r="D357" s="268" t="s">
        <v>236</v>
      </c>
      <c r="E357" s="279" t="s">
        <v>1</v>
      </c>
      <c r="F357" s="280" t="s">
        <v>691</v>
      </c>
      <c r="G357" s="278"/>
      <c r="H357" s="281">
        <v>3.161</v>
      </c>
      <c r="I357" s="282"/>
      <c r="J357" s="278"/>
      <c r="K357" s="278"/>
      <c r="L357" s="283"/>
      <c r="M357" s="284"/>
      <c r="N357" s="285"/>
      <c r="O357" s="285"/>
      <c r="P357" s="285"/>
      <c r="Q357" s="285"/>
      <c r="R357" s="285"/>
      <c r="S357" s="285"/>
      <c r="T357" s="286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87" t="s">
        <v>236</v>
      </c>
      <c r="AU357" s="287" t="s">
        <v>89</v>
      </c>
      <c r="AV357" s="14" t="s">
        <v>89</v>
      </c>
      <c r="AW357" s="14" t="s">
        <v>34</v>
      </c>
      <c r="AX357" s="14" t="s">
        <v>87</v>
      </c>
      <c r="AY357" s="287" t="s">
        <v>211</v>
      </c>
    </row>
    <row r="358" s="2" customFormat="1" ht="16.5" customHeight="1">
      <c r="A358" s="41"/>
      <c r="B358" s="42"/>
      <c r="C358" s="253" t="s">
        <v>692</v>
      </c>
      <c r="D358" s="253" t="s">
        <v>214</v>
      </c>
      <c r="E358" s="254" t="s">
        <v>693</v>
      </c>
      <c r="F358" s="255" t="s">
        <v>694</v>
      </c>
      <c r="G358" s="256" t="s">
        <v>695</v>
      </c>
      <c r="H358" s="257">
        <v>82</v>
      </c>
      <c r="I358" s="258"/>
      <c r="J358" s="259">
        <f>ROUND(I358*H358,2)</f>
        <v>0</v>
      </c>
      <c r="K358" s="260"/>
      <c r="L358" s="44"/>
      <c r="M358" s="261" t="s">
        <v>1</v>
      </c>
      <c r="N358" s="262" t="s">
        <v>46</v>
      </c>
      <c r="O358" s="94"/>
      <c r="P358" s="263">
        <f>O358*H358</f>
        <v>0</v>
      </c>
      <c r="Q358" s="263">
        <v>0.02743</v>
      </c>
      <c r="R358" s="263">
        <f>Q358*H358</f>
        <v>2.24926</v>
      </c>
      <c r="S358" s="263">
        <v>0</v>
      </c>
      <c r="T358" s="264">
        <f>S358*H358</f>
        <v>0</v>
      </c>
      <c r="U358" s="41"/>
      <c r="V358" s="41"/>
      <c r="W358" s="41"/>
      <c r="X358" s="41"/>
      <c r="Y358" s="41"/>
      <c r="Z358" s="41"/>
      <c r="AA358" s="41"/>
      <c r="AB358" s="41"/>
      <c r="AC358" s="41"/>
      <c r="AD358" s="41"/>
      <c r="AE358" s="41"/>
      <c r="AR358" s="265" t="s">
        <v>100</v>
      </c>
      <c r="AT358" s="265" t="s">
        <v>214</v>
      </c>
      <c r="AU358" s="265" t="s">
        <v>89</v>
      </c>
      <c r="AY358" s="18" t="s">
        <v>211</v>
      </c>
      <c r="BE358" s="155">
        <f>IF(N358="základní",J358,0)</f>
        <v>0</v>
      </c>
      <c r="BF358" s="155">
        <f>IF(N358="snížená",J358,0)</f>
        <v>0</v>
      </c>
      <c r="BG358" s="155">
        <f>IF(N358="zákl. přenesená",J358,0)</f>
        <v>0</v>
      </c>
      <c r="BH358" s="155">
        <f>IF(N358="sníž. přenesená",J358,0)</f>
        <v>0</v>
      </c>
      <c r="BI358" s="155">
        <f>IF(N358="nulová",J358,0)</f>
        <v>0</v>
      </c>
      <c r="BJ358" s="18" t="s">
        <v>87</v>
      </c>
      <c r="BK358" s="155">
        <f>ROUND(I358*H358,2)</f>
        <v>0</v>
      </c>
      <c r="BL358" s="18" t="s">
        <v>100</v>
      </c>
      <c r="BM358" s="265" t="s">
        <v>696</v>
      </c>
    </row>
    <row r="359" s="14" customFormat="1">
      <c r="A359" s="14"/>
      <c r="B359" s="277"/>
      <c r="C359" s="278"/>
      <c r="D359" s="268" t="s">
        <v>236</v>
      </c>
      <c r="E359" s="279" t="s">
        <v>1</v>
      </c>
      <c r="F359" s="280" t="s">
        <v>697</v>
      </c>
      <c r="G359" s="278"/>
      <c r="H359" s="281">
        <v>18</v>
      </c>
      <c r="I359" s="282"/>
      <c r="J359" s="278"/>
      <c r="K359" s="278"/>
      <c r="L359" s="283"/>
      <c r="M359" s="284"/>
      <c r="N359" s="285"/>
      <c r="O359" s="285"/>
      <c r="P359" s="285"/>
      <c r="Q359" s="285"/>
      <c r="R359" s="285"/>
      <c r="S359" s="285"/>
      <c r="T359" s="286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T359" s="287" t="s">
        <v>236</v>
      </c>
      <c r="AU359" s="287" t="s">
        <v>89</v>
      </c>
      <c r="AV359" s="14" t="s">
        <v>89</v>
      </c>
      <c r="AW359" s="14" t="s">
        <v>34</v>
      </c>
      <c r="AX359" s="14" t="s">
        <v>81</v>
      </c>
      <c r="AY359" s="287" t="s">
        <v>211</v>
      </c>
    </row>
    <row r="360" s="14" customFormat="1">
      <c r="A360" s="14"/>
      <c r="B360" s="277"/>
      <c r="C360" s="278"/>
      <c r="D360" s="268" t="s">
        <v>236</v>
      </c>
      <c r="E360" s="279" t="s">
        <v>1</v>
      </c>
      <c r="F360" s="280" t="s">
        <v>608</v>
      </c>
      <c r="G360" s="278"/>
      <c r="H360" s="281">
        <v>28</v>
      </c>
      <c r="I360" s="282"/>
      <c r="J360" s="278"/>
      <c r="K360" s="278"/>
      <c r="L360" s="283"/>
      <c r="M360" s="284"/>
      <c r="N360" s="285"/>
      <c r="O360" s="285"/>
      <c r="P360" s="285"/>
      <c r="Q360" s="285"/>
      <c r="R360" s="285"/>
      <c r="S360" s="285"/>
      <c r="T360" s="286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T360" s="287" t="s">
        <v>236</v>
      </c>
      <c r="AU360" s="287" t="s">
        <v>89</v>
      </c>
      <c r="AV360" s="14" t="s">
        <v>89</v>
      </c>
      <c r="AW360" s="14" t="s">
        <v>34</v>
      </c>
      <c r="AX360" s="14" t="s">
        <v>81</v>
      </c>
      <c r="AY360" s="287" t="s">
        <v>211</v>
      </c>
    </row>
    <row r="361" s="14" customFormat="1">
      <c r="A361" s="14"/>
      <c r="B361" s="277"/>
      <c r="C361" s="278"/>
      <c r="D361" s="268" t="s">
        <v>236</v>
      </c>
      <c r="E361" s="279" t="s">
        <v>1</v>
      </c>
      <c r="F361" s="280" t="s">
        <v>614</v>
      </c>
      <c r="G361" s="278"/>
      <c r="H361" s="281">
        <v>29</v>
      </c>
      <c r="I361" s="282"/>
      <c r="J361" s="278"/>
      <c r="K361" s="278"/>
      <c r="L361" s="283"/>
      <c r="M361" s="284"/>
      <c r="N361" s="285"/>
      <c r="O361" s="285"/>
      <c r="P361" s="285"/>
      <c r="Q361" s="285"/>
      <c r="R361" s="285"/>
      <c r="S361" s="285"/>
      <c r="T361" s="286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287" t="s">
        <v>236</v>
      </c>
      <c r="AU361" s="287" t="s">
        <v>89</v>
      </c>
      <c r="AV361" s="14" t="s">
        <v>89</v>
      </c>
      <c r="AW361" s="14" t="s">
        <v>34</v>
      </c>
      <c r="AX361" s="14" t="s">
        <v>81</v>
      </c>
      <c r="AY361" s="287" t="s">
        <v>211</v>
      </c>
    </row>
    <row r="362" s="14" customFormat="1">
      <c r="A362" s="14"/>
      <c r="B362" s="277"/>
      <c r="C362" s="278"/>
      <c r="D362" s="268" t="s">
        <v>236</v>
      </c>
      <c r="E362" s="279" t="s">
        <v>1</v>
      </c>
      <c r="F362" s="280" t="s">
        <v>243</v>
      </c>
      <c r="G362" s="278"/>
      <c r="H362" s="281">
        <v>7</v>
      </c>
      <c r="I362" s="282"/>
      <c r="J362" s="278"/>
      <c r="K362" s="278"/>
      <c r="L362" s="283"/>
      <c r="M362" s="284"/>
      <c r="N362" s="285"/>
      <c r="O362" s="285"/>
      <c r="P362" s="285"/>
      <c r="Q362" s="285"/>
      <c r="R362" s="285"/>
      <c r="S362" s="285"/>
      <c r="T362" s="286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87" t="s">
        <v>236</v>
      </c>
      <c r="AU362" s="287" t="s">
        <v>89</v>
      </c>
      <c r="AV362" s="14" t="s">
        <v>89</v>
      </c>
      <c r="AW362" s="14" t="s">
        <v>34</v>
      </c>
      <c r="AX362" s="14" t="s">
        <v>81</v>
      </c>
      <c r="AY362" s="287" t="s">
        <v>211</v>
      </c>
    </row>
    <row r="363" s="15" customFormat="1">
      <c r="A363" s="15"/>
      <c r="B363" s="295"/>
      <c r="C363" s="296"/>
      <c r="D363" s="268" t="s">
        <v>236</v>
      </c>
      <c r="E363" s="297" t="s">
        <v>1</v>
      </c>
      <c r="F363" s="298" t="s">
        <v>435</v>
      </c>
      <c r="G363" s="296"/>
      <c r="H363" s="299">
        <v>82</v>
      </c>
      <c r="I363" s="300"/>
      <c r="J363" s="296"/>
      <c r="K363" s="296"/>
      <c r="L363" s="301"/>
      <c r="M363" s="302"/>
      <c r="N363" s="303"/>
      <c r="O363" s="303"/>
      <c r="P363" s="303"/>
      <c r="Q363" s="303"/>
      <c r="R363" s="303"/>
      <c r="S363" s="303"/>
      <c r="T363" s="304"/>
      <c r="U363" s="15"/>
      <c r="V363" s="15"/>
      <c r="W363" s="15"/>
      <c r="X363" s="15"/>
      <c r="Y363" s="15"/>
      <c r="Z363" s="15"/>
      <c r="AA363" s="15"/>
      <c r="AB363" s="15"/>
      <c r="AC363" s="15"/>
      <c r="AD363" s="15"/>
      <c r="AE363" s="15"/>
      <c r="AT363" s="305" t="s">
        <v>236</v>
      </c>
      <c r="AU363" s="305" t="s">
        <v>89</v>
      </c>
      <c r="AV363" s="15" t="s">
        <v>100</v>
      </c>
      <c r="AW363" s="15" t="s">
        <v>34</v>
      </c>
      <c r="AX363" s="15" t="s">
        <v>87</v>
      </c>
      <c r="AY363" s="305" t="s">
        <v>211</v>
      </c>
    </row>
    <row r="364" s="2" customFormat="1" ht="16.5" customHeight="1">
      <c r="A364" s="41"/>
      <c r="B364" s="42"/>
      <c r="C364" s="253" t="s">
        <v>698</v>
      </c>
      <c r="D364" s="253" t="s">
        <v>214</v>
      </c>
      <c r="E364" s="254" t="s">
        <v>699</v>
      </c>
      <c r="F364" s="255" t="s">
        <v>700</v>
      </c>
      <c r="G364" s="256" t="s">
        <v>695</v>
      </c>
      <c r="H364" s="257">
        <v>3</v>
      </c>
      <c r="I364" s="258"/>
      <c r="J364" s="259">
        <f>ROUND(I364*H364,2)</f>
        <v>0</v>
      </c>
      <c r="K364" s="260"/>
      <c r="L364" s="44"/>
      <c r="M364" s="261" t="s">
        <v>1</v>
      </c>
      <c r="N364" s="262" t="s">
        <v>46</v>
      </c>
      <c r="O364" s="94"/>
      <c r="P364" s="263">
        <f>O364*H364</f>
        <v>0</v>
      </c>
      <c r="Q364" s="263">
        <v>0.037679999999999998</v>
      </c>
      <c r="R364" s="263">
        <f>Q364*H364</f>
        <v>0.11304</v>
      </c>
      <c r="S364" s="263">
        <v>0</v>
      </c>
      <c r="T364" s="264">
        <f>S364*H364</f>
        <v>0</v>
      </c>
      <c r="U364" s="41"/>
      <c r="V364" s="41"/>
      <c r="W364" s="41"/>
      <c r="X364" s="41"/>
      <c r="Y364" s="41"/>
      <c r="Z364" s="41"/>
      <c r="AA364" s="41"/>
      <c r="AB364" s="41"/>
      <c r="AC364" s="41"/>
      <c r="AD364" s="41"/>
      <c r="AE364" s="41"/>
      <c r="AR364" s="265" t="s">
        <v>100</v>
      </c>
      <c r="AT364" s="265" t="s">
        <v>214</v>
      </c>
      <c r="AU364" s="265" t="s">
        <v>89</v>
      </c>
      <c r="AY364" s="18" t="s">
        <v>211</v>
      </c>
      <c r="BE364" s="155">
        <f>IF(N364="základní",J364,0)</f>
        <v>0</v>
      </c>
      <c r="BF364" s="155">
        <f>IF(N364="snížená",J364,0)</f>
        <v>0</v>
      </c>
      <c r="BG364" s="155">
        <f>IF(N364="zákl. přenesená",J364,0)</f>
        <v>0</v>
      </c>
      <c r="BH364" s="155">
        <f>IF(N364="sníž. přenesená",J364,0)</f>
        <v>0</v>
      </c>
      <c r="BI364" s="155">
        <f>IF(N364="nulová",J364,0)</f>
        <v>0</v>
      </c>
      <c r="BJ364" s="18" t="s">
        <v>87</v>
      </c>
      <c r="BK364" s="155">
        <f>ROUND(I364*H364,2)</f>
        <v>0</v>
      </c>
      <c r="BL364" s="18" t="s">
        <v>100</v>
      </c>
      <c r="BM364" s="265" t="s">
        <v>701</v>
      </c>
    </row>
    <row r="365" s="14" customFormat="1">
      <c r="A365" s="14"/>
      <c r="B365" s="277"/>
      <c r="C365" s="278"/>
      <c r="D365" s="268" t="s">
        <v>236</v>
      </c>
      <c r="E365" s="279" t="s">
        <v>1</v>
      </c>
      <c r="F365" s="280" t="s">
        <v>96</v>
      </c>
      <c r="G365" s="278"/>
      <c r="H365" s="281">
        <v>3</v>
      </c>
      <c r="I365" s="282"/>
      <c r="J365" s="278"/>
      <c r="K365" s="278"/>
      <c r="L365" s="283"/>
      <c r="M365" s="284"/>
      <c r="N365" s="285"/>
      <c r="O365" s="285"/>
      <c r="P365" s="285"/>
      <c r="Q365" s="285"/>
      <c r="R365" s="285"/>
      <c r="S365" s="285"/>
      <c r="T365" s="286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T365" s="287" t="s">
        <v>236</v>
      </c>
      <c r="AU365" s="287" t="s">
        <v>89</v>
      </c>
      <c r="AV365" s="14" t="s">
        <v>89</v>
      </c>
      <c r="AW365" s="14" t="s">
        <v>34</v>
      </c>
      <c r="AX365" s="14" t="s">
        <v>87</v>
      </c>
      <c r="AY365" s="287" t="s">
        <v>211</v>
      </c>
    </row>
    <row r="366" s="2" customFormat="1" ht="16.5" customHeight="1">
      <c r="A366" s="41"/>
      <c r="B366" s="42"/>
      <c r="C366" s="253" t="s">
        <v>702</v>
      </c>
      <c r="D366" s="253" t="s">
        <v>214</v>
      </c>
      <c r="E366" s="254" t="s">
        <v>703</v>
      </c>
      <c r="F366" s="255" t="s">
        <v>704</v>
      </c>
      <c r="G366" s="256" t="s">
        <v>695</v>
      </c>
      <c r="H366" s="257">
        <v>4</v>
      </c>
      <c r="I366" s="258"/>
      <c r="J366" s="259">
        <f>ROUND(I366*H366,2)</f>
        <v>0</v>
      </c>
      <c r="K366" s="260"/>
      <c r="L366" s="44"/>
      <c r="M366" s="261" t="s">
        <v>1</v>
      </c>
      <c r="N366" s="262" t="s">
        <v>46</v>
      </c>
      <c r="O366" s="94"/>
      <c r="P366" s="263">
        <f>O366*H366</f>
        <v>0</v>
      </c>
      <c r="Q366" s="263">
        <v>0.042799999999999998</v>
      </c>
      <c r="R366" s="263">
        <f>Q366*H366</f>
        <v>0.17119999999999999</v>
      </c>
      <c r="S366" s="263">
        <v>0</v>
      </c>
      <c r="T366" s="264">
        <f>S366*H366</f>
        <v>0</v>
      </c>
      <c r="U366" s="41"/>
      <c r="V366" s="41"/>
      <c r="W366" s="41"/>
      <c r="X366" s="41"/>
      <c r="Y366" s="41"/>
      <c r="Z366" s="41"/>
      <c r="AA366" s="41"/>
      <c r="AB366" s="41"/>
      <c r="AC366" s="41"/>
      <c r="AD366" s="41"/>
      <c r="AE366" s="41"/>
      <c r="AR366" s="265" t="s">
        <v>100</v>
      </c>
      <c r="AT366" s="265" t="s">
        <v>214</v>
      </c>
      <c r="AU366" s="265" t="s">
        <v>89</v>
      </c>
      <c r="AY366" s="18" t="s">
        <v>211</v>
      </c>
      <c r="BE366" s="155">
        <f>IF(N366="základní",J366,0)</f>
        <v>0</v>
      </c>
      <c r="BF366" s="155">
        <f>IF(N366="snížená",J366,0)</f>
        <v>0</v>
      </c>
      <c r="BG366" s="155">
        <f>IF(N366="zákl. přenesená",J366,0)</f>
        <v>0</v>
      </c>
      <c r="BH366" s="155">
        <f>IF(N366="sníž. přenesená",J366,0)</f>
        <v>0</v>
      </c>
      <c r="BI366" s="155">
        <f>IF(N366="nulová",J366,0)</f>
        <v>0</v>
      </c>
      <c r="BJ366" s="18" t="s">
        <v>87</v>
      </c>
      <c r="BK366" s="155">
        <f>ROUND(I366*H366,2)</f>
        <v>0</v>
      </c>
      <c r="BL366" s="18" t="s">
        <v>100</v>
      </c>
      <c r="BM366" s="265" t="s">
        <v>705</v>
      </c>
    </row>
    <row r="367" s="14" customFormat="1">
      <c r="A367" s="14"/>
      <c r="B367" s="277"/>
      <c r="C367" s="278"/>
      <c r="D367" s="268" t="s">
        <v>236</v>
      </c>
      <c r="E367" s="279" t="s">
        <v>1</v>
      </c>
      <c r="F367" s="280" t="s">
        <v>100</v>
      </c>
      <c r="G367" s="278"/>
      <c r="H367" s="281">
        <v>4</v>
      </c>
      <c r="I367" s="282"/>
      <c r="J367" s="278"/>
      <c r="K367" s="278"/>
      <c r="L367" s="283"/>
      <c r="M367" s="284"/>
      <c r="N367" s="285"/>
      <c r="O367" s="285"/>
      <c r="P367" s="285"/>
      <c r="Q367" s="285"/>
      <c r="R367" s="285"/>
      <c r="S367" s="285"/>
      <c r="T367" s="286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87" t="s">
        <v>236</v>
      </c>
      <c r="AU367" s="287" t="s">
        <v>89</v>
      </c>
      <c r="AV367" s="14" t="s">
        <v>89</v>
      </c>
      <c r="AW367" s="14" t="s">
        <v>34</v>
      </c>
      <c r="AX367" s="14" t="s">
        <v>87</v>
      </c>
      <c r="AY367" s="287" t="s">
        <v>211</v>
      </c>
    </row>
    <row r="368" s="2" customFormat="1" ht="21.75" customHeight="1">
      <c r="A368" s="41"/>
      <c r="B368" s="42"/>
      <c r="C368" s="253" t="s">
        <v>706</v>
      </c>
      <c r="D368" s="253" t="s">
        <v>214</v>
      </c>
      <c r="E368" s="254" t="s">
        <v>707</v>
      </c>
      <c r="F368" s="255" t="s">
        <v>708</v>
      </c>
      <c r="G368" s="256" t="s">
        <v>332</v>
      </c>
      <c r="H368" s="257">
        <v>1.02</v>
      </c>
      <c r="I368" s="258"/>
      <c r="J368" s="259">
        <f>ROUND(I368*H368,2)</f>
        <v>0</v>
      </c>
      <c r="K368" s="260"/>
      <c r="L368" s="44"/>
      <c r="M368" s="261" t="s">
        <v>1</v>
      </c>
      <c r="N368" s="262" t="s">
        <v>46</v>
      </c>
      <c r="O368" s="94"/>
      <c r="P368" s="263">
        <f>O368*H368</f>
        <v>0</v>
      </c>
      <c r="Q368" s="263">
        <v>2.45329</v>
      </c>
      <c r="R368" s="263">
        <f>Q368*H368</f>
        <v>2.5023558000000001</v>
      </c>
      <c r="S368" s="263">
        <v>0</v>
      </c>
      <c r="T368" s="264">
        <f>S368*H368</f>
        <v>0</v>
      </c>
      <c r="U368" s="41"/>
      <c r="V368" s="41"/>
      <c r="W368" s="41"/>
      <c r="X368" s="41"/>
      <c r="Y368" s="41"/>
      <c r="Z368" s="41"/>
      <c r="AA368" s="41"/>
      <c r="AB368" s="41"/>
      <c r="AC368" s="41"/>
      <c r="AD368" s="41"/>
      <c r="AE368" s="41"/>
      <c r="AR368" s="265" t="s">
        <v>100</v>
      </c>
      <c r="AT368" s="265" t="s">
        <v>214</v>
      </c>
      <c r="AU368" s="265" t="s">
        <v>89</v>
      </c>
      <c r="AY368" s="18" t="s">
        <v>211</v>
      </c>
      <c r="BE368" s="155">
        <f>IF(N368="základní",J368,0)</f>
        <v>0</v>
      </c>
      <c r="BF368" s="155">
        <f>IF(N368="snížená",J368,0)</f>
        <v>0</v>
      </c>
      <c r="BG368" s="155">
        <f>IF(N368="zákl. přenesená",J368,0)</f>
        <v>0</v>
      </c>
      <c r="BH368" s="155">
        <f>IF(N368="sníž. přenesená",J368,0)</f>
        <v>0</v>
      </c>
      <c r="BI368" s="155">
        <f>IF(N368="nulová",J368,0)</f>
        <v>0</v>
      </c>
      <c r="BJ368" s="18" t="s">
        <v>87</v>
      </c>
      <c r="BK368" s="155">
        <f>ROUND(I368*H368,2)</f>
        <v>0</v>
      </c>
      <c r="BL368" s="18" t="s">
        <v>100</v>
      </c>
      <c r="BM368" s="265" t="s">
        <v>709</v>
      </c>
    </row>
    <row r="369" s="14" customFormat="1">
      <c r="A369" s="14"/>
      <c r="B369" s="277"/>
      <c r="C369" s="278"/>
      <c r="D369" s="268" t="s">
        <v>236</v>
      </c>
      <c r="E369" s="279" t="s">
        <v>1</v>
      </c>
      <c r="F369" s="280" t="s">
        <v>710</v>
      </c>
      <c r="G369" s="278"/>
      <c r="H369" s="281">
        <v>1.02</v>
      </c>
      <c r="I369" s="282"/>
      <c r="J369" s="278"/>
      <c r="K369" s="278"/>
      <c r="L369" s="283"/>
      <c r="M369" s="284"/>
      <c r="N369" s="285"/>
      <c r="O369" s="285"/>
      <c r="P369" s="285"/>
      <c r="Q369" s="285"/>
      <c r="R369" s="285"/>
      <c r="S369" s="285"/>
      <c r="T369" s="286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87" t="s">
        <v>236</v>
      </c>
      <c r="AU369" s="287" t="s">
        <v>89</v>
      </c>
      <c r="AV369" s="14" t="s">
        <v>89</v>
      </c>
      <c r="AW369" s="14" t="s">
        <v>34</v>
      </c>
      <c r="AX369" s="14" t="s">
        <v>87</v>
      </c>
      <c r="AY369" s="287" t="s">
        <v>211</v>
      </c>
    </row>
    <row r="370" s="2" customFormat="1" ht="16.5" customHeight="1">
      <c r="A370" s="41"/>
      <c r="B370" s="42"/>
      <c r="C370" s="253" t="s">
        <v>711</v>
      </c>
      <c r="D370" s="253" t="s">
        <v>214</v>
      </c>
      <c r="E370" s="254" t="s">
        <v>712</v>
      </c>
      <c r="F370" s="255" t="s">
        <v>713</v>
      </c>
      <c r="G370" s="256" t="s">
        <v>505</v>
      </c>
      <c r="H370" s="257">
        <v>0.017999999999999999</v>
      </c>
      <c r="I370" s="258"/>
      <c r="J370" s="259">
        <f>ROUND(I370*H370,2)</f>
        <v>0</v>
      </c>
      <c r="K370" s="260"/>
      <c r="L370" s="44"/>
      <c r="M370" s="261" t="s">
        <v>1</v>
      </c>
      <c r="N370" s="262" t="s">
        <v>46</v>
      </c>
      <c r="O370" s="94"/>
      <c r="P370" s="263">
        <f>O370*H370</f>
        <v>0</v>
      </c>
      <c r="Q370" s="263">
        <v>1.0519700000000001</v>
      </c>
      <c r="R370" s="263">
        <f>Q370*H370</f>
        <v>0.018935460000000001</v>
      </c>
      <c r="S370" s="263">
        <v>0</v>
      </c>
      <c r="T370" s="264">
        <f>S370*H370</f>
        <v>0</v>
      </c>
      <c r="U370" s="41"/>
      <c r="V370" s="41"/>
      <c r="W370" s="41"/>
      <c r="X370" s="41"/>
      <c r="Y370" s="41"/>
      <c r="Z370" s="41"/>
      <c r="AA370" s="41"/>
      <c r="AB370" s="41"/>
      <c r="AC370" s="41"/>
      <c r="AD370" s="41"/>
      <c r="AE370" s="41"/>
      <c r="AR370" s="265" t="s">
        <v>100</v>
      </c>
      <c r="AT370" s="265" t="s">
        <v>214</v>
      </c>
      <c r="AU370" s="265" t="s">
        <v>89</v>
      </c>
      <c r="AY370" s="18" t="s">
        <v>211</v>
      </c>
      <c r="BE370" s="155">
        <f>IF(N370="základní",J370,0)</f>
        <v>0</v>
      </c>
      <c r="BF370" s="155">
        <f>IF(N370="snížená",J370,0)</f>
        <v>0</v>
      </c>
      <c r="BG370" s="155">
        <f>IF(N370="zákl. přenesená",J370,0)</f>
        <v>0</v>
      </c>
      <c r="BH370" s="155">
        <f>IF(N370="sníž. přenesená",J370,0)</f>
        <v>0</v>
      </c>
      <c r="BI370" s="155">
        <f>IF(N370="nulová",J370,0)</f>
        <v>0</v>
      </c>
      <c r="BJ370" s="18" t="s">
        <v>87</v>
      </c>
      <c r="BK370" s="155">
        <f>ROUND(I370*H370,2)</f>
        <v>0</v>
      </c>
      <c r="BL370" s="18" t="s">
        <v>100</v>
      </c>
      <c r="BM370" s="265" t="s">
        <v>714</v>
      </c>
    </row>
    <row r="371" s="14" customFormat="1">
      <c r="A371" s="14"/>
      <c r="B371" s="277"/>
      <c r="C371" s="278"/>
      <c r="D371" s="268" t="s">
        <v>236</v>
      </c>
      <c r="E371" s="279" t="s">
        <v>1</v>
      </c>
      <c r="F371" s="280" t="s">
        <v>715</v>
      </c>
      <c r="G371" s="278"/>
      <c r="H371" s="281">
        <v>0.017999999999999999</v>
      </c>
      <c r="I371" s="282"/>
      <c r="J371" s="278"/>
      <c r="K371" s="278"/>
      <c r="L371" s="283"/>
      <c r="M371" s="284"/>
      <c r="N371" s="285"/>
      <c r="O371" s="285"/>
      <c r="P371" s="285"/>
      <c r="Q371" s="285"/>
      <c r="R371" s="285"/>
      <c r="S371" s="285"/>
      <c r="T371" s="286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T371" s="287" t="s">
        <v>236</v>
      </c>
      <c r="AU371" s="287" t="s">
        <v>89</v>
      </c>
      <c r="AV371" s="14" t="s">
        <v>89</v>
      </c>
      <c r="AW371" s="14" t="s">
        <v>34</v>
      </c>
      <c r="AX371" s="14" t="s">
        <v>87</v>
      </c>
      <c r="AY371" s="287" t="s">
        <v>211</v>
      </c>
    </row>
    <row r="372" s="2" customFormat="1" ht="44.25" customHeight="1">
      <c r="A372" s="41"/>
      <c r="B372" s="42"/>
      <c r="C372" s="253" t="s">
        <v>716</v>
      </c>
      <c r="D372" s="253" t="s">
        <v>214</v>
      </c>
      <c r="E372" s="254" t="s">
        <v>717</v>
      </c>
      <c r="F372" s="255" t="s">
        <v>718</v>
      </c>
      <c r="G372" s="256" t="s">
        <v>269</v>
      </c>
      <c r="H372" s="257">
        <v>188.63</v>
      </c>
      <c r="I372" s="258"/>
      <c r="J372" s="259">
        <f>ROUND(I372*H372,2)</f>
        <v>0</v>
      </c>
      <c r="K372" s="260"/>
      <c r="L372" s="44"/>
      <c r="M372" s="261" t="s">
        <v>1</v>
      </c>
      <c r="N372" s="262" t="s">
        <v>46</v>
      </c>
      <c r="O372" s="94"/>
      <c r="P372" s="263">
        <f>O372*H372</f>
        <v>0</v>
      </c>
      <c r="Q372" s="263">
        <v>0.094659999999999994</v>
      </c>
      <c r="R372" s="263">
        <f>Q372*H372</f>
        <v>17.855715799999999</v>
      </c>
      <c r="S372" s="263">
        <v>0</v>
      </c>
      <c r="T372" s="264">
        <f>S372*H372</f>
        <v>0</v>
      </c>
      <c r="U372" s="41"/>
      <c r="V372" s="41"/>
      <c r="W372" s="41"/>
      <c r="X372" s="41"/>
      <c r="Y372" s="41"/>
      <c r="Z372" s="41"/>
      <c r="AA372" s="41"/>
      <c r="AB372" s="41"/>
      <c r="AC372" s="41"/>
      <c r="AD372" s="41"/>
      <c r="AE372" s="41"/>
      <c r="AR372" s="265" t="s">
        <v>100</v>
      </c>
      <c r="AT372" s="265" t="s">
        <v>214</v>
      </c>
      <c r="AU372" s="265" t="s">
        <v>89</v>
      </c>
      <c r="AY372" s="18" t="s">
        <v>211</v>
      </c>
      <c r="BE372" s="155">
        <f>IF(N372="základní",J372,0)</f>
        <v>0</v>
      </c>
      <c r="BF372" s="155">
        <f>IF(N372="snížená",J372,0)</f>
        <v>0</v>
      </c>
      <c r="BG372" s="155">
        <f>IF(N372="zákl. přenesená",J372,0)</f>
        <v>0</v>
      </c>
      <c r="BH372" s="155">
        <f>IF(N372="sníž. přenesená",J372,0)</f>
        <v>0</v>
      </c>
      <c r="BI372" s="155">
        <f>IF(N372="nulová",J372,0)</f>
        <v>0</v>
      </c>
      <c r="BJ372" s="18" t="s">
        <v>87</v>
      </c>
      <c r="BK372" s="155">
        <f>ROUND(I372*H372,2)</f>
        <v>0</v>
      </c>
      <c r="BL372" s="18" t="s">
        <v>100</v>
      </c>
      <c r="BM372" s="265" t="s">
        <v>719</v>
      </c>
    </row>
    <row r="373" s="13" customFormat="1">
      <c r="A373" s="13"/>
      <c r="B373" s="266"/>
      <c r="C373" s="267"/>
      <c r="D373" s="268" t="s">
        <v>236</v>
      </c>
      <c r="E373" s="269" t="s">
        <v>1</v>
      </c>
      <c r="F373" s="270" t="s">
        <v>636</v>
      </c>
      <c r="G373" s="267"/>
      <c r="H373" s="269" t="s">
        <v>1</v>
      </c>
      <c r="I373" s="271"/>
      <c r="J373" s="267"/>
      <c r="K373" s="267"/>
      <c r="L373" s="272"/>
      <c r="M373" s="273"/>
      <c r="N373" s="274"/>
      <c r="O373" s="274"/>
      <c r="P373" s="274"/>
      <c r="Q373" s="274"/>
      <c r="R373" s="274"/>
      <c r="S373" s="274"/>
      <c r="T373" s="275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76" t="s">
        <v>236</v>
      </c>
      <c r="AU373" s="276" t="s">
        <v>89</v>
      </c>
      <c r="AV373" s="13" t="s">
        <v>87</v>
      </c>
      <c r="AW373" s="13" t="s">
        <v>34</v>
      </c>
      <c r="AX373" s="13" t="s">
        <v>81</v>
      </c>
      <c r="AY373" s="276" t="s">
        <v>211</v>
      </c>
    </row>
    <row r="374" s="14" customFormat="1">
      <c r="A374" s="14"/>
      <c r="B374" s="277"/>
      <c r="C374" s="278"/>
      <c r="D374" s="268" t="s">
        <v>236</v>
      </c>
      <c r="E374" s="279" t="s">
        <v>1</v>
      </c>
      <c r="F374" s="280" t="s">
        <v>720</v>
      </c>
      <c r="G374" s="278"/>
      <c r="H374" s="281">
        <v>136.30000000000001</v>
      </c>
      <c r="I374" s="282"/>
      <c r="J374" s="278"/>
      <c r="K374" s="278"/>
      <c r="L374" s="283"/>
      <c r="M374" s="284"/>
      <c r="N374" s="285"/>
      <c r="O374" s="285"/>
      <c r="P374" s="285"/>
      <c r="Q374" s="285"/>
      <c r="R374" s="285"/>
      <c r="S374" s="285"/>
      <c r="T374" s="286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T374" s="287" t="s">
        <v>236</v>
      </c>
      <c r="AU374" s="287" t="s">
        <v>89</v>
      </c>
      <c r="AV374" s="14" t="s">
        <v>89</v>
      </c>
      <c r="AW374" s="14" t="s">
        <v>34</v>
      </c>
      <c r="AX374" s="14" t="s">
        <v>81</v>
      </c>
      <c r="AY374" s="287" t="s">
        <v>211</v>
      </c>
    </row>
    <row r="375" s="14" customFormat="1">
      <c r="A375" s="14"/>
      <c r="B375" s="277"/>
      <c r="C375" s="278"/>
      <c r="D375" s="268" t="s">
        <v>236</v>
      </c>
      <c r="E375" s="279" t="s">
        <v>1</v>
      </c>
      <c r="F375" s="280" t="s">
        <v>721</v>
      </c>
      <c r="G375" s="278"/>
      <c r="H375" s="281">
        <v>-14.300000000000001</v>
      </c>
      <c r="I375" s="282"/>
      <c r="J375" s="278"/>
      <c r="K375" s="278"/>
      <c r="L375" s="283"/>
      <c r="M375" s="284"/>
      <c r="N375" s="285"/>
      <c r="O375" s="285"/>
      <c r="P375" s="285"/>
      <c r="Q375" s="285"/>
      <c r="R375" s="285"/>
      <c r="S375" s="285"/>
      <c r="T375" s="286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T375" s="287" t="s">
        <v>236</v>
      </c>
      <c r="AU375" s="287" t="s">
        <v>89</v>
      </c>
      <c r="AV375" s="14" t="s">
        <v>89</v>
      </c>
      <c r="AW375" s="14" t="s">
        <v>34</v>
      </c>
      <c r="AX375" s="14" t="s">
        <v>81</v>
      </c>
      <c r="AY375" s="287" t="s">
        <v>211</v>
      </c>
    </row>
    <row r="376" s="13" customFormat="1">
      <c r="A376" s="13"/>
      <c r="B376" s="266"/>
      <c r="C376" s="267"/>
      <c r="D376" s="268" t="s">
        <v>236</v>
      </c>
      <c r="E376" s="269" t="s">
        <v>1</v>
      </c>
      <c r="F376" s="270" t="s">
        <v>638</v>
      </c>
      <c r="G376" s="267"/>
      <c r="H376" s="269" t="s">
        <v>1</v>
      </c>
      <c r="I376" s="271"/>
      <c r="J376" s="267"/>
      <c r="K376" s="267"/>
      <c r="L376" s="272"/>
      <c r="M376" s="273"/>
      <c r="N376" s="274"/>
      <c r="O376" s="274"/>
      <c r="P376" s="274"/>
      <c r="Q376" s="274"/>
      <c r="R376" s="274"/>
      <c r="S376" s="274"/>
      <c r="T376" s="275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76" t="s">
        <v>236</v>
      </c>
      <c r="AU376" s="276" t="s">
        <v>89</v>
      </c>
      <c r="AV376" s="13" t="s">
        <v>87</v>
      </c>
      <c r="AW376" s="13" t="s">
        <v>34</v>
      </c>
      <c r="AX376" s="13" t="s">
        <v>81</v>
      </c>
      <c r="AY376" s="276" t="s">
        <v>211</v>
      </c>
    </row>
    <row r="377" s="14" customFormat="1">
      <c r="A377" s="14"/>
      <c r="B377" s="277"/>
      <c r="C377" s="278"/>
      <c r="D377" s="268" t="s">
        <v>236</v>
      </c>
      <c r="E377" s="279" t="s">
        <v>1</v>
      </c>
      <c r="F377" s="280" t="s">
        <v>722</v>
      </c>
      <c r="G377" s="278"/>
      <c r="H377" s="281">
        <v>75.430000000000007</v>
      </c>
      <c r="I377" s="282"/>
      <c r="J377" s="278"/>
      <c r="K377" s="278"/>
      <c r="L377" s="283"/>
      <c r="M377" s="284"/>
      <c r="N377" s="285"/>
      <c r="O377" s="285"/>
      <c r="P377" s="285"/>
      <c r="Q377" s="285"/>
      <c r="R377" s="285"/>
      <c r="S377" s="285"/>
      <c r="T377" s="286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T377" s="287" t="s">
        <v>236</v>
      </c>
      <c r="AU377" s="287" t="s">
        <v>89</v>
      </c>
      <c r="AV377" s="14" t="s">
        <v>89</v>
      </c>
      <c r="AW377" s="14" t="s">
        <v>34</v>
      </c>
      <c r="AX377" s="14" t="s">
        <v>81</v>
      </c>
      <c r="AY377" s="287" t="s">
        <v>211</v>
      </c>
    </row>
    <row r="378" s="14" customFormat="1">
      <c r="A378" s="14"/>
      <c r="B378" s="277"/>
      <c r="C378" s="278"/>
      <c r="D378" s="268" t="s">
        <v>236</v>
      </c>
      <c r="E378" s="279" t="s">
        <v>1</v>
      </c>
      <c r="F378" s="280" t="s">
        <v>723</v>
      </c>
      <c r="G378" s="278"/>
      <c r="H378" s="281">
        <v>-8.8000000000000007</v>
      </c>
      <c r="I378" s="282"/>
      <c r="J378" s="278"/>
      <c r="K378" s="278"/>
      <c r="L378" s="283"/>
      <c r="M378" s="284"/>
      <c r="N378" s="285"/>
      <c r="O378" s="285"/>
      <c r="P378" s="285"/>
      <c r="Q378" s="285"/>
      <c r="R378" s="285"/>
      <c r="S378" s="285"/>
      <c r="T378" s="286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T378" s="287" t="s">
        <v>236</v>
      </c>
      <c r="AU378" s="287" t="s">
        <v>89</v>
      </c>
      <c r="AV378" s="14" t="s">
        <v>89</v>
      </c>
      <c r="AW378" s="14" t="s">
        <v>34</v>
      </c>
      <c r="AX378" s="14" t="s">
        <v>81</v>
      </c>
      <c r="AY378" s="287" t="s">
        <v>211</v>
      </c>
    </row>
    <row r="379" s="15" customFormat="1">
      <c r="A379" s="15"/>
      <c r="B379" s="295"/>
      <c r="C379" s="296"/>
      <c r="D379" s="268" t="s">
        <v>236</v>
      </c>
      <c r="E379" s="297" t="s">
        <v>327</v>
      </c>
      <c r="F379" s="298" t="s">
        <v>435</v>
      </c>
      <c r="G379" s="296"/>
      <c r="H379" s="299">
        <v>188.63</v>
      </c>
      <c r="I379" s="300"/>
      <c r="J379" s="296"/>
      <c r="K379" s="296"/>
      <c r="L379" s="301"/>
      <c r="M379" s="302"/>
      <c r="N379" s="303"/>
      <c r="O379" s="303"/>
      <c r="P379" s="303"/>
      <c r="Q379" s="303"/>
      <c r="R379" s="303"/>
      <c r="S379" s="303"/>
      <c r="T379" s="304"/>
      <c r="U379" s="15"/>
      <c r="V379" s="15"/>
      <c r="W379" s="15"/>
      <c r="X379" s="15"/>
      <c r="Y379" s="15"/>
      <c r="Z379" s="15"/>
      <c r="AA379" s="15"/>
      <c r="AB379" s="15"/>
      <c r="AC379" s="15"/>
      <c r="AD379" s="15"/>
      <c r="AE379" s="15"/>
      <c r="AT379" s="305" t="s">
        <v>236</v>
      </c>
      <c r="AU379" s="305" t="s">
        <v>89</v>
      </c>
      <c r="AV379" s="15" t="s">
        <v>100</v>
      </c>
      <c r="AW379" s="15" t="s">
        <v>34</v>
      </c>
      <c r="AX379" s="15" t="s">
        <v>87</v>
      </c>
      <c r="AY379" s="305" t="s">
        <v>211</v>
      </c>
    </row>
    <row r="380" s="12" customFormat="1" ht="22.8" customHeight="1">
      <c r="A380" s="12"/>
      <c r="B380" s="237"/>
      <c r="C380" s="238"/>
      <c r="D380" s="239" t="s">
        <v>80</v>
      </c>
      <c r="E380" s="251" t="s">
        <v>100</v>
      </c>
      <c r="F380" s="251" t="s">
        <v>724</v>
      </c>
      <c r="G380" s="238"/>
      <c r="H380" s="238"/>
      <c r="I380" s="241"/>
      <c r="J380" s="252">
        <f>BK380</f>
        <v>0</v>
      </c>
      <c r="K380" s="238"/>
      <c r="L380" s="243"/>
      <c r="M380" s="244"/>
      <c r="N380" s="245"/>
      <c r="O380" s="245"/>
      <c r="P380" s="246">
        <f>SUM(P381:P489)</f>
        <v>0</v>
      </c>
      <c r="Q380" s="245"/>
      <c r="R380" s="246">
        <f>SUM(R381:R489)</f>
        <v>669.44113340000013</v>
      </c>
      <c r="S380" s="245"/>
      <c r="T380" s="247">
        <f>SUM(T381:T489)</f>
        <v>0</v>
      </c>
      <c r="U380" s="12"/>
      <c r="V380" s="12"/>
      <c r="W380" s="12"/>
      <c r="X380" s="12"/>
      <c r="Y380" s="12"/>
      <c r="Z380" s="12"/>
      <c r="AA380" s="12"/>
      <c r="AB380" s="12"/>
      <c r="AC380" s="12"/>
      <c r="AD380" s="12"/>
      <c r="AE380" s="12"/>
      <c r="AR380" s="248" t="s">
        <v>87</v>
      </c>
      <c r="AT380" s="249" t="s">
        <v>80</v>
      </c>
      <c r="AU380" s="249" t="s">
        <v>87</v>
      </c>
      <c r="AY380" s="248" t="s">
        <v>211</v>
      </c>
      <c r="BK380" s="250">
        <f>SUM(BK381:BK489)</f>
        <v>0</v>
      </c>
    </row>
    <row r="381" s="2" customFormat="1" ht="24.15" customHeight="1">
      <c r="A381" s="41"/>
      <c r="B381" s="42"/>
      <c r="C381" s="253" t="s">
        <v>725</v>
      </c>
      <c r="D381" s="253" t="s">
        <v>214</v>
      </c>
      <c r="E381" s="254" t="s">
        <v>726</v>
      </c>
      <c r="F381" s="255" t="s">
        <v>727</v>
      </c>
      <c r="G381" s="256" t="s">
        <v>695</v>
      </c>
      <c r="H381" s="257">
        <v>10</v>
      </c>
      <c r="I381" s="258"/>
      <c r="J381" s="259">
        <f>ROUND(I381*H381,2)</f>
        <v>0</v>
      </c>
      <c r="K381" s="260"/>
      <c r="L381" s="44"/>
      <c r="M381" s="261" t="s">
        <v>1</v>
      </c>
      <c r="N381" s="262" t="s">
        <v>46</v>
      </c>
      <c r="O381" s="94"/>
      <c r="P381" s="263">
        <f>O381*H381</f>
        <v>0</v>
      </c>
      <c r="Q381" s="263">
        <v>0.14954000000000001</v>
      </c>
      <c r="R381" s="263">
        <f>Q381*H381</f>
        <v>1.4954000000000001</v>
      </c>
      <c r="S381" s="263">
        <v>0</v>
      </c>
      <c r="T381" s="264">
        <f>S381*H381</f>
        <v>0</v>
      </c>
      <c r="U381" s="41"/>
      <c r="V381" s="41"/>
      <c r="W381" s="41"/>
      <c r="X381" s="41"/>
      <c r="Y381" s="41"/>
      <c r="Z381" s="41"/>
      <c r="AA381" s="41"/>
      <c r="AB381" s="41"/>
      <c r="AC381" s="41"/>
      <c r="AD381" s="41"/>
      <c r="AE381" s="41"/>
      <c r="AR381" s="265" t="s">
        <v>100</v>
      </c>
      <c r="AT381" s="265" t="s">
        <v>214</v>
      </c>
      <c r="AU381" s="265" t="s">
        <v>89</v>
      </c>
      <c r="AY381" s="18" t="s">
        <v>211</v>
      </c>
      <c r="BE381" s="155">
        <f>IF(N381="základní",J381,0)</f>
        <v>0</v>
      </c>
      <c r="BF381" s="155">
        <f>IF(N381="snížená",J381,0)</f>
        <v>0</v>
      </c>
      <c r="BG381" s="155">
        <f>IF(N381="zákl. přenesená",J381,0)</f>
        <v>0</v>
      </c>
      <c r="BH381" s="155">
        <f>IF(N381="sníž. přenesená",J381,0)</f>
        <v>0</v>
      </c>
      <c r="BI381" s="155">
        <f>IF(N381="nulová",J381,0)</f>
        <v>0</v>
      </c>
      <c r="BJ381" s="18" t="s">
        <v>87</v>
      </c>
      <c r="BK381" s="155">
        <f>ROUND(I381*H381,2)</f>
        <v>0</v>
      </c>
      <c r="BL381" s="18" t="s">
        <v>100</v>
      </c>
      <c r="BM381" s="265" t="s">
        <v>728</v>
      </c>
    </row>
    <row r="382" s="14" customFormat="1">
      <c r="A382" s="14"/>
      <c r="B382" s="277"/>
      <c r="C382" s="278"/>
      <c r="D382" s="268" t="s">
        <v>236</v>
      </c>
      <c r="E382" s="279" t="s">
        <v>1</v>
      </c>
      <c r="F382" s="280" t="s">
        <v>257</v>
      </c>
      <c r="G382" s="278"/>
      <c r="H382" s="281">
        <v>10</v>
      </c>
      <c r="I382" s="282"/>
      <c r="J382" s="278"/>
      <c r="K382" s="278"/>
      <c r="L382" s="283"/>
      <c r="M382" s="284"/>
      <c r="N382" s="285"/>
      <c r="O382" s="285"/>
      <c r="P382" s="285"/>
      <c r="Q382" s="285"/>
      <c r="R382" s="285"/>
      <c r="S382" s="285"/>
      <c r="T382" s="286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T382" s="287" t="s">
        <v>236</v>
      </c>
      <c r="AU382" s="287" t="s">
        <v>89</v>
      </c>
      <c r="AV382" s="14" t="s">
        <v>89</v>
      </c>
      <c r="AW382" s="14" t="s">
        <v>34</v>
      </c>
      <c r="AX382" s="14" t="s">
        <v>87</v>
      </c>
      <c r="AY382" s="287" t="s">
        <v>211</v>
      </c>
    </row>
    <row r="383" s="2" customFormat="1" ht="16.5" customHeight="1">
      <c r="A383" s="41"/>
      <c r="B383" s="42"/>
      <c r="C383" s="317" t="s">
        <v>729</v>
      </c>
      <c r="D383" s="317" t="s">
        <v>587</v>
      </c>
      <c r="E383" s="318" t="s">
        <v>730</v>
      </c>
      <c r="F383" s="319" t="s">
        <v>731</v>
      </c>
      <c r="G383" s="320" t="s">
        <v>695</v>
      </c>
      <c r="H383" s="321">
        <v>10</v>
      </c>
      <c r="I383" s="322"/>
      <c r="J383" s="323">
        <f>ROUND(I383*H383,2)</f>
        <v>0</v>
      </c>
      <c r="K383" s="324"/>
      <c r="L383" s="325"/>
      <c r="M383" s="326" t="s">
        <v>1</v>
      </c>
      <c r="N383" s="327" t="s">
        <v>46</v>
      </c>
      <c r="O383" s="94"/>
      <c r="P383" s="263">
        <f>O383*H383</f>
        <v>0</v>
      </c>
      <c r="Q383" s="263">
        <v>1.452</v>
      </c>
      <c r="R383" s="263">
        <f>Q383*H383</f>
        <v>14.52</v>
      </c>
      <c r="S383" s="263">
        <v>0</v>
      </c>
      <c r="T383" s="264">
        <f>S383*H383</f>
        <v>0</v>
      </c>
      <c r="U383" s="41"/>
      <c r="V383" s="41"/>
      <c r="W383" s="41"/>
      <c r="X383" s="41"/>
      <c r="Y383" s="41"/>
      <c r="Z383" s="41"/>
      <c r="AA383" s="41"/>
      <c r="AB383" s="41"/>
      <c r="AC383" s="41"/>
      <c r="AD383" s="41"/>
      <c r="AE383" s="41"/>
      <c r="AR383" s="265" t="s">
        <v>247</v>
      </c>
      <c r="AT383" s="265" t="s">
        <v>587</v>
      </c>
      <c r="AU383" s="265" t="s">
        <v>89</v>
      </c>
      <c r="AY383" s="18" t="s">
        <v>211</v>
      </c>
      <c r="BE383" s="155">
        <f>IF(N383="základní",J383,0)</f>
        <v>0</v>
      </c>
      <c r="BF383" s="155">
        <f>IF(N383="snížená",J383,0)</f>
        <v>0</v>
      </c>
      <c r="BG383" s="155">
        <f>IF(N383="zákl. přenesená",J383,0)</f>
        <v>0</v>
      </c>
      <c r="BH383" s="155">
        <f>IF(N383="sníž. přenesená",J383,0)</f>
        <v>0</v>
      </c>
      <c r="BI383" s="155">
        <f>IF(N383="nulová",J383,0)</f>
        <v>0</v>
      </c>
      <c r="BJ383" s="18" t="s">
        <v>87</v>
      </c>
      <c r="BK383" s="155">
        <f>ROUND(I383*H383,2)</f>
        <v>0</v>
      </c>
      <c r="BL383" s="18" t="s">
        <v>100</v>
      </c>
      <c r="BM383" s="265" t="s">
        <v>732</v>
      </c>
    </row>
    <row r="384" s="14" customFormat="1">
      <c r="A384" s="14"/>
      <c r="B384" s="277"/>
      <c r="C384" s="278"/>
      <c r="D384" s="268" t="s">
        <v>236</v>
      </c>
      <c r="E384" s="279" t="s">
        <v>1</v>
      </c>
      <c r="F384" s="280" t="s">
        <v>257</v>
      </c>
      <c r="G384" s="278"/>
      <c r="H384" s="281">
        <v>10</v>
      </c>
      <c r="I384" s="282"/>
      <c r="J384" s="278"/>
      <c r="K384" s="278"/>
      <c r="L384" s="283"/>
      <c r="M384" s="284"/>
      <c r="N384" s="285"/>
      <c r="O384" s="285"/>
      <c r="P384" s="285"/>
      <c r="Q384" s="285"/>
      <c r="R384" s="285"/>
      <c r="S384" s="285"/>
      <c r="T384" s="286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T384" s="287" t="s">
        <v>236</v>
      </c>
      <c r="AU384" s="287" t="s">
        <v>89</v>
      </c>
      <c r="AV384" s="14" t="s">
        <v>89</v>
      </c>
      <c r="AW384" s="14" t="s">
        <v>34</v>
      </c>
      <c r="AX384" s="14" t="s">
        <v>87</v>
      </c>
      <c r="AY384" s="287" t="s">
        <v>211</v>
      </c>
    </row>
    <row r="385" s="2" customFormat="1" ht="16.5" customHeight="1">
      <c r="A385" s="41"/>
      <c r="B385" s="42"/>
      <c r="C385" s="253" t="s">
        <v>733</v>
      </c>
      <c r="D385" s="253" t="s">
        <v>214</v>
      </c>
      <c r="E385" s="254" t="s">
        <v>734</v>
      </c>
      <c r="F385" s="255" t="s">
        <v>735</v>
      </c>
      <c r="G385" s="256" t="s">
        <v>332</v>
      </c>
      <c r="H385" s="257">
        <v>199.88900000000001</v>
      </c>
      <c r="I385" s="258"/>
      <c r="J385" s="259">
        <f>ROUND(I385*H385,2)</f>
        <v>0</v>
      </c>
      <c r="K385" s="260"/>
      <c r="L385" s="44"/>
      <c r="M385" s="261" t="s">
        <v>1</v>
      </c>
      <c r="N385" s="262" t="s">
        <v>46</v>
      </c>
      <c r="O385" s="94"/>
      <c r="P385" s="263">
        <f>O385*H385</f>
        <v>0</v>
      </c>
      <c r="Q385" s="263">
        <v>2.45343</v>
      </c>
      <c r="R385" s="263">
        <f>Q385*H385</f>
        <v>490.41366927000001</v>
      </c>
      <c r="S385" s="263">
        <v>0</v>
      </c>
      <c r="T385" s="264">
        <f>S385*H385</f>
        <v>0</v>
      </c>
      <c r="U385" s="41"/>
      <c r="V385" s="41"/>
      <c r="W385" s="41"/>
      <c r="X385" s="41"/>
      <c r="Y385" s="41"/>
      <c r="Z385" s="41"/>
      <c r="AA385" s="41"/>
      <c r="AB385" s="41"/>
      <c r="AC385" s="41"/>
      <c r="AD385" s="41"/>
      <c r="AE385" s="41"/>
      <c r="AR385" s="265" t="s">
        <v>100</v>
      </c>
      <c r="AT385" s="265" t="s">
        <v>214</v>
      </c>
      <c r="AU385" s="265" t="s">
        <v>89</v>
      </c>
      <c r="AY385" s="18" t="s">
        <v>211</v>
      </c>
      <c r="BE385" s="155">
        <f>IF(N385="základní",J385,0)</f>
        <v>0</v>
      </c>
      <c r="BF385" s="155">
        <f>IF(N385="snížená",J385,0)</f>
        <v>0</v>
      </c>
      <c r="BG385" s="155">
        <f>IF(N385="zákl. přenesená",J385,0)</f>
        <v>0</v>
      </c>
      <c r="BH385" s="155">
        <f>IF(N385="sníž. přenesená",J385,0)</f>
        <v>0</v>
      </c>
      <c r="BI385" s="155">
        <f>IF(N385="nulová",J385,0)</f>
        <v>0</v>
      </c>
      <c r="BJ385" s="18" t="s">
        <v>87</v>
      </c>
      <c r="BK385" s="155">
        <f>ROUND(I385*H385,2)</f>
        <v>0</v>
      </c>
      <c r="BL385" s="18" t="s">
        <v>100</v>
      </c>
      <c r="BM385" s="265" t="s">
        <v>736</v>
      </c>
    </row>
    <row r="386" s="13" customFormat="1">
      <c r="A386" s="13"/>
      <c r="B386" s="266"/>
      <c r="C386" s="267"/>
      <c r="D386" s="268" t="s">
        <v>236</v>
      </c>
      <c r="E386" s="269" t="s">
        <v>1</v>
      </c>
      <c r="F386" s="270" t="s">
        <v>636</v>
      </c>
      <c r="G386" s="267"/>
      <c r="H386" s="269" t="s">
        <v>1</v>
      </c>
      <c r="I386" s="271"/>
      <c r="J386" s="267"/>
      <c r="K386" s="267"/>
      <c r="L386" s="272"/>
      <c r="M386" s="273"/>
      <c r="N386" s="274"/>
      <c r="O386" s="274"/>
      <c r="P386" s="274"/>
      <c r="Q386" s="274"/>
      <c r="R386" s="274"/>
      <c r="S386" s="274"/>
      <c r="T386" s="275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76" t="s">
        <v>236</v>
      </c>
      <c r="AU386" s="276" t="s">
        <v>89</v>
      </c>
      <c r="AV386" s="13" t="s">
        <v>87</v>
      </c>
      <c r="AW386" s="13" t="s">
        <v>34</v>
      </c>
      <c r="AX386" s="13" t="s">
        <v>81</v>
      </c>
      <c r="AY386" s="276" t="s">
        <v>211</v>
      </c>
    </row>
    <row r="387" s="14" customFormat="1">
      <c r="A387" s="14"/>
      <c r="B387" s="277"/>
      <c r="C387" s="278"/>
      <c r="D387" s="268" t="s">
        <v>236</v>
      </c>
      <c r="E387" s="279" t="s">
        <v>1</v>
      </c>
      <c r="F387" s="280" t="s">
        <v>737</v>
      </c>
      <c r="G387" s="278"/>
      <c r="H387" s="281">
        <v>79.152000000000001</v>
      </c>
      <c r="I387" s="282"/>
      <c r="J387" s="278"/>
      <c r="K387" s="278"/>
      <c r="L387" s="283"/>
      <c r="M387" s="284"/>
      <c r="N387" s="285"/>
      <c r="O387" s="285"/>
      <c r="P387" s="285"/>
      <c r="Q387" s="285"/>
      <c r="R387" s="285"/>
      <c r="S387" s="285"/>
      <c r="T387" s="286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T387" s="287" t="s">
        <v>236</v>
      </c>
      <c r="AU387" s="287" t="s">
        <v>89</v>
      </c>
      <c r="AV387" s="14" t="s">
        <v>89</v>
      </c>
      <c r="AW387" s="14" t="s">
        <v>34</v>
      </c>
      <c r="AX387" s="14" t="s">
        <v>81</v>
      </c>
      <c r="AY387" s="287" t="s">
        <v>211</v>
      </c>
    </row>
    <row r="388" s="14" customFormat="1">
      <c r="A388" s="14"/>
      <c r="B388" s="277"/>
      <c r="C388" s="278"/>
      <c r="D388" s="268" t="s">
        <v>236</v>
      </c>
      <c r="E388" s="279" t="s">
        <v>1</v>
      </c>
      <c r="F388" s="280" t="s">
        <v>738</v>
      </c>
      <c r="G388" s="278"/>
      <c r="H388" s="281">
        <v>4.3140000000000001</v>
      </c>
      <c r="I388" s="282"/>
      <c r="J388" s="278"/>
      <c r="K388" s="278"/>
      <c r="L388" s="283"/>
      <c r="M388" s="284"/>
      <c r="N388" s="285"/>
      <c r="O388" s="285"/>
      <c r="P388" s="285"/>
      <c r="Q388" s="285"/>
      <c r="R388" s="285"/>
      <c r="S388" s="285"/>
      <c r="T388" s="286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T388" s="287" t="s">
        <v>236</v>
      </c>
      <c r="AU388" s="287" t="s">
        <v>89</v>
      </c>
      <c r="AV388" s="14" t="s">
        <v>89</v>
      </c>
      <c r="AW388" s="14" t="s">
        <v>34</v>
      </c>
      <c r="AX388" s="14" t="s">
        <v>81</v>
      </c>
      <c r="AY388" s="287" t="s">
        <v>211</v>
      </c>
    </row>
    <row r="389" s="13" customFormat="1">
      <c r="A389" s="13"/>
      <c r="B389" s="266"/>
      <c r="C389" s="267"/>
      <c r="D389" s="268" t="s">
        <v>236</v>
      </c>
      <c r="E389" s="269" t="s">
        <v>1</v>
      </c>
      <c r="F389" s="270" t="s">
        <v>638</v>
      </c>
      <c r="G389" s="267"/>
      <c r="H389" s="269" t="s">
        <v>1</v>
      </c>
      <c r="I389" s="271"/>
      <c r="J389" s="267"/>
      <c r="K389" s="267"/>
      <c r="L389" s="272"/>
      <c r="M389" s="273"/>
      <c r="N389" s="274"/>
      <c r="O389" s="274"/>
      <c r="P389" s="274"/>
      <c r="Q389" s="274"/>
      <c r="R389" s="274"/>
      <c r="S389" s="274"/>
      <c r="T389" s="275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76" t="s">
        <v>236</v>
      </c>
      <c r="AU389" s="276" t="s">
        <v>89</v>
      </c>
      <c r="AV389" s="13" t="s">
        <v>87</v>
      </c>
      <c r="AW389" s="13" t="s">
        <v>34</v>
      </c>
      <c r="AX389" s="13" t="s">
        <v>81</v>
      </c>
      <c r="AY389" s="276" t="s">
        <v>211</v>
      </c>
    </row>
    <row r="390" s="14" customFormat="1">
      <c r="A390" s="14"/>
      <c r="B390" s="277"/>
      <c r="C390" s="278"/>
      <c r="D390" s="268" t="s">
        <v>236</v>
      </c>
      <c r="E390" s="279" t="s">
        <v>1</v>
      </c>
      <c r="F390" s="280" t="s">
        <v>739</v>
      </c>
      <c r="G390" s="278"/>
      <c r="H390" s="281">
        <v>76.037000000000006</v>
      </c>
      <c r="I390" s="282"/>
      <c r="J390" s="278"/>
      <c r="K390" s="278"/>
      <c r="L390" s="283"/>
      <c r="M390" s="284"/>
      <c r="N390" s="285"/>
      <c r="O390" s="285"/>
      <c r="P390" s="285"/>
      <c r="Q390" s="285"/>
      <c r="R390" s="285"/>
      <c r="S390" s="285"/>
      <c r="T390" s="286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T390" s="287" t="s">
        <v>236</v>
      </c>
      <c r="AU390" s="287" t="s">
        <v>89</v>
      </c>
      <c r="AV390" s="14" t="s">
        <v>89</v>
      </c>
      <c r="AW390" s="14" t="s">
        <v>34</v>
      </c>
      <c r="AX390" s="14" t="s">
        <v>81</v>
      </c>
      <c r="AY390" s="287" t="s">
        <v>211</v>
      </c>
    </row>
    <row r="391" s="14" customFormat="1">
      <c r="A391" s="14"/>
      <c r="B391" s="277"/>
      <c r="C391" s="278"/>
      <c r="D391" s="268" t="s">
        <v>236</v>
      </c>
      <c r="E391" s="279" t="s">
        <v>1</v>
      </c>
      <c r="F391" s="280" t="s">
        <v>738</v>
      </c>
      <c r="G391" s="278"/>
      <c r="H391" s="281">
        <v>4.3140000000000001</v>
      </c>
      <c r="I391" s="282"/>
      <c r="J391" s="278"/>
      <c r="K391" s="278"/>
      <c r="L391" s="283"/>
      <c r="M391" s="284"/>
      <c r="N391" s="285"/>
      <c r="O391" s="285"/>
      <c r="P391" s="285"/>
      <c r="Q391" s="285"/>
      <c r="R391" s="285"/>
      <c r="S391" s="285"/>
      <c r="T391" s="286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T391" s="287" t="s">
        <v>236</v>
      </c>
      <c r="AU391" s="287" t="s">
        <v>89</v>
      </c>
      <c r="AV391" s="14" t="s">
        <v>89</v>
      </c>
      <c r="AW391" s="14" t="s">
        <v>34</v>
      </c>
      <c r="AX391" s="14" t="s">
        <v>81</v>
      </c>
      <c r="AY391" s="287" t="s">
        <v>211</v>
      </c>
    </row>
    <row r="392" s="13" customFormat="1">
      <c r="A392" s="13"/>
      <c r="B392" s="266"/>
      <c r="C392" s="267"/>
      <c r="D392" s="268" t="s">
        <v>236</v>
      </c>
      <c r="E392" s="269" t="s">
        <v>1</v>
      </c>
      <c r="F392" s="270" t="s">
        <v>661</v>
      </c>
      <c r="G392" s="267"/>
      <c r="H392" s="269" t="s">
        <v>1</v>
      </c>
      <c r="I392" s="271"/>
      <c r="J392" s="267"/>
      <c r="K392" s="267"/>
      <c r="L392" s="272"/>
      <c r="M392" s="273"/>
      <c r="N392" s="274"/>
      <c r="O392" s="274"/>
      <c r="P392" s="274"/>
      <c r="Q392" s="274"/>
      <c r="R392" s="274"/>
      <c r="S392" s="274"/>
      <c r="T392" s="275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76" t="s">
        <v>236</v>
      </c>
      <c r="AU392" s="276" t="s">
        <v>89</v>
      </c>
      <c r="AV392" s="13" t="s">
        <v>87</v>
      </c>
      <c r="AW392" s="13" t="s">
        <v>34</v>
      </c>
      <c r="AX392" s="13" t="s">
        <v>81</v>
      </c>
      <c r="AY392" s="276" t="s">
        <v>211</v>
      </c>
    </row>
    <row r="393" s="14" customFormat="1">
      <c r="A393" s="14"/>
      <c r="B393" s="277"/>
      <c r="C393" s="278"/>
      <c r="D393" s="268" t="s">
        <v>236</v>
      </c>
      <c r="E393" s="279" t="s">
        <v>1</v>
      </c>
      <c r="F393" s="280" t="s">
        <v>740</v>
      </c>
      <c r="G393" s="278"/>
      <c r="H393" s="281">
        <v>40.682000000000002</v>
      </c>
      <c r="I393" s="282"/>
      <c r="J393" s="278"/>
      <c r="K393" s="278"/>
      <c r="L393" s="283"/>
      <c r="M393" s="284"/>
      <c r="N393" s="285"/>
      <c r="O393" s="285"/>
      <c r="P393" s="285"/>
      <c r="Q393" s="285"/>
      <c r="R393" s="285"/>
      <c r="S393" s="285"/>
      <c r="T393" s="286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T393" s="287" t="s">
        <v>236</v>
      </c>
      <c r="AU393" s="287" t="s">
        <v>89</v>
      </c>
      <c r="AV393" s="14" t="s">
        <v>89</v>
      </c>
      <c r="AW393" s="14" t="s">
        <v>34</v>
      </c>
      <c r="AX393" s="14" t="s">
        <v>81</v>
      </c>
      <c r="AY393" s="287" t="s">
        <v>211</v>
      </c>
    </row>
    <row r="394" s="13" customFormat="1">
      <c r="A394" s="13"/>
      <c r="B394" s="266"/>
      <c r="C394" s="267"/>
      <c r="D394" s="268" t="s">
        <v>236</v>
      </c>
      <c r="E394" s="269" t="s">
        <v>1</v>
      </c>
      <c r="F394" s="270" t="s">
        <v>741</v>
      </c>
      <c r="G394" s="267"/>
      <c r="H394" s="269" t="s">
        <v>1</v>
      </c>
      <c r="I394" s="271"/>
      <c r="J394" s="267"/>
      <c r="K394" s="267"/>
      <c r="L394" s="272"/>
      <c r="M394" s="273"/>
      <c r="N394" s="274"/>
      <c r="O394" s="274"/>
      <c r="P394" s="274"/>
      <c r="Q394" s="274"/>
      <c r="R394" s="274"/>
      <c r="S394" s="274"/>
      <c r="T394" s="275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76" t="s">
        <v>236</v>
      </c>
      <c r="AU394" s="276" t="s">
        <v>89</v>
      </c>
      <c r="AV394" s="13" t="s">
        <v>87</v>
      </c>
      <c r="AW394" s="13" t="s">
        <v>34</v>
      </c>
      <c r="AX394" s="13" t="s">
        <v>81</v>
      </c>
      <c r="AY394" s="276" t="s">
        <v>211</v>
      </c>
    </row>
    <row r="395" s="14" customFormat="1">
      <c r="A395" s="14"/>
      <c r="B395" s="277"/>
      <c r="C395" s="278"/>
      <c r="D395" s="268" t="s">
        <v>236</v>
      </c>
      <c r="E395" s="279" t="s">
        <v>1</v>
      </c>
      <c r="F395" s="280" t="s">
        <v>742</v>
      </c>
      <c r="G395" s="278"/>
      <c r="H395" s="281">
        <v>1.125</v>
      </c>
      <c r="I395" s="282"/>
      <c r="J395" s="278"/>
      <c r="K395" s="278"/>
      <c r="L395" s="283"/>
      <c r="M395" s="284"/>
      <c r="N395" s="285"/>
      <c r="O395" s="285"/>
      <c r="P395" s="285"/>
      <c r="Q395" s="285"/>
      <c r="R395" s="285"/>
      <c r="S395" s="285"/>
      <c r="T395" s="286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T395" s="287" t="s">
        <v>236</v>
      </c>
      <c r="AU395" s="287" t="s">
        <v>89</v>
      </c>
      <c r="AV395" s="14" t="s">
        <v>89</v>
      </c>
      <c r="AW395" s="14" t="s">
        <v>34</v>
      </c>
      <c r="AX395" s="14" t="s">
        <v>81</v>
      </c>
      <c r="AY395" s="287" t="s">
        <v>211</v>
      </c>
    </row>
    <row r="396" s="13" customFormat="1">
      <c r="A396" s="13"/>
      <c r="B396" s="266"/>
      <c r="C396" s="267"/>
      <c r="D396" s="268" t="s">
        <v>236</v>
      </c>
      <c r="E396" s="269" t="s">
        <v>1</v>
      </c>
      <c r="F396" s="270" t="s">
        <v>743</v>
      </c>
      <c r="G396" s="267"/>
      <c r="H396" s="269" t="s">
        <v>1</v>
      </c>
      <c r="I396" s="271"/>
      <c r="J396" s="267"/>
      <c r="K396" s="267"/>
      <c r="L396" s="272"/>
      <c r="M396" s="273"/>
      <c r="N396" s="274"/>
      <c r="O396" s="274"/>
      <c r="P396" s="274"/>
      <c r="Q396" s="274"/>
      <c r="R396" s="274"/>
      <c r="S396" s="274"/>
      <c r="T396" s="275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76" t="s">
        <v>236</v>
      </c>
      <c r="AU396" s="276" t="s">
        <v>89</v>
      </c>
      <c r="AV396" s="13" t="s">
        <v>87</v>
      </c>
      <c r="AW396" s="13" t="s">
        <v>34</v>
      </c>
      <c r="AX396" s="13" t="s">
        <v>81</v>
      </c>
      <c r="AY396" s="276" t="s">
        <v>211</v>
      </c>
    </row>
    <row r="397" s="14" customFormat="1">
      <c r="A397" s="14"/>
      <c r="B397" s="277"/>
      <c r="C397" s="278"/>
      <c r="D397" s="268" t="s">
        <v>236</v>
      </c>
      <c r="E397" s="279" t="s">
        <v>1</v>
      </c>
      <c r="F397" s="280" t="s">
        <v>744</v>
      </c>
      <c r="G397" s="278"/>
      <c r="H397" s="281">
        <v>-1.125</v>
      </c>
      <c r="I397" s="282"/>
      <c r="J397" s="278"/>
      <c r="K397" s="278"/>
      <c r="L397" s="283"/>
      <c r="M397" s="284"/>
      <c r="N397" s="285"/>
      <c r="O397" s="285"/>
      <c r="P397" s="285"/>
      <c r="Q397" s="285"/>
      <c r="R397" s="285"/>
      <c r="S397" s="285"/>
      <c r="T397" s="286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T397" s="287" t="s">
        <v>236</v>
      </c>
      <c r="AU397" s="287" t="s">
        <v>89</v>
      </c>
      <c r="AV397" s="14" t="s">
        <v>89</v>
      </c>
      <c r="AW397" s="14" t="s">
        <v>34</v>
      </c>
      <c r="AX397" s="14" t="s">
        <v>81</v>
      </c>
      <c r="AY397" s="287" t="s">
        <v>211</v>
      </c>
    </row>
    <row r="398" s="14" customFormat="1">
      <c r="A398" s="14"/>
      <c r="B398" s="277"/>
      <c r="C398" s="278"/>
      <c r="D398" s="268" t="s">
        <v>236</v>
      </c>
      <c r="E398" s="279" t="s">
        <v>1</v>
      </c>
      <c r="F398" s="280" t="s">
        <v>745</v>
      </c>
      <c r="G398" s="278"/>
      <c r="H398" s="281">
        <v>-3.6000000000000001</v>
      </c>
      <c r="I398" s="282"/>
      <c r="J398" s="278"/>
      <c r="K398" s="278"/>
      <c r="L398" s="283"/>
      <c r="M398" s="284"/>
      <c r="N398" s="285"/>
      <c r="O398" s="285"/>
      <c r="P398" s="285"/>
      <c r="Q398" s="285"/>
      <c r="R398" s="285"/>
      <c r="S398" s="285"/>
      <c r="T398" s="286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T398" s="287" t="s">
        <v>236</v>
      </c>
      <c r="AU398" s="287" t="s">
        <v>89</v>
      </c>
      <c r="AV398" s="14" t="s">
        <v>89</v>
      </c>
      <c r="AW398" s="14" t="s">
        <v>34</v>
      </c>
      <c r="AX398" s="14" t="s">
        <v>81</v>
      </c>
      <c r="AY398" s="287" t="s">
        <v>211</v>
      </c>
    </row>
    <row r="399" s="14" customFormat="1">
      <c r="A399" s="14"/>
      <c r="B399" s="277"/>
      <c r="C399" s="278"/>
      <c r="D399" s="268" t="s">
        <v>236</v>
      </c>
      <c r="E399" s="279" t="s">
        <v>1</v>
      </c>
      <c r="F399" s="280" t="s">
        <v>746</v>
      </c>
      <c r="G399" s="278"/>
      <c r="H399" s="281">
        <v>-1.01</v>
      </c>
      <c r="I399" s="282"/>
      <c r="J399" s="278"/>
      <c r="K399" s="278"/>
      <c r="L399" s="283"/>
      <c r="M399" s="284"/>
      <c r="N399" s="285"/>
      <c r="O399" s="285"/>
      <c r="P399" s="285"/>
      <c r="Q399" s="285"/>
      <c r="R399" s="285"/>
      <c r="S399" s="285"/>
      <c r="T399" s="286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T399" s="287" t="s">
        <v>236</v>
      </c>
      <c r="AU399" s="287" t="s">
        <v>89</v>
      </c>
      <c r="AV399" s="14" t="s">
        <v>89</v>
      </c>
      <c r="AW399" s="14" t="s">
        <v>34</v>
      </c>
      <c r="AX399" s="14" t="s">
        <v>81</v>
      </c>
      <c r="AY399" s="287" t="s">
        <v>211</v>
      </c>
    </row>
    <row r="400" s="15" customFormat="1">
      <c r="A400" s="15"/>
      <c r="B400" s="295"/>
      <c r="C400" s="296"/>
      <c r="D400" s="268" t="s">
        <v>236</v>
      </c>
      <c r="E400" s="297" t="s">
        <v>360</v>
      </c>
      <c r="F400" s="298" t="s">
        <v>435</v>
      </c>
      <c r="G400" s="296"/>
      <c r="H400" s="299">
        <v>199.88900000000001</v>
      </c>
      <c r="I400" s="300"/>
      <c r="J400" s="296"/>
      <c r="K400" s="296"/>
      <c r="L400" s="301"/>
      <c r="M400" s="302"/>
      <c r="N400" s="303"/>
      <c r="O400" s="303"/>
      <c r="P400" s="303"/>
      <c r="Q400" s="303"/>
      <c r="R400" s="303"/>
      <c r="S400" s="303"/>
      <c r="T400" s="304"/>
      <c r="U400" s="15"/>
      <c r="V400" s="15"/>
      <c r="W400" s="15"/>
      <c r="X400" s="15"/>
      <c r="Y400" s="15"/>
      <c r="Z400" s="15"/>
      <c r="AA400" s="15"/>
      <c r="AB400" s="15"/>
      <c r="AC400" s="15"/>
      <c r="AD400" s="15"/>
      <c r="AE400" s="15"/>
      <c r="AT400" s="305" t="s">
        <v>236</v>
      </c>
      <c r="AU400" s="305" t="s">
        <v>89</v>
      </c>
      <c r="AV400" s="15" t="s">
        <v>100</v>
      </c>
      <c r="AW400" s="15" t="s">
        <v>34</v>
      </c>
      <c r="AX400" s="15" t="s">
        <v>87</v>
      </c>
      <c r="AY400" s="305" t="s">
        <v>211</v>
      </c>
    </row>
    <row r="401" s="2" customFormat="1" ht="16.5" customHeight="1">
      <c r="A401" s="41"/>
      <c r="B401" s="42"/>
      <c r="C401" s="253" t="s">
        <v>747</v>
      </c>
      <c r="D401" s="253" t="s">
        <v>214</v>
      </c>
      <c r="E401" s="254" t="s">
        <v>748</v>
      </c>
      <c r="F401" s="255" t="s">
        <v>749</v>
      </c>
      <c r="G401" s="256" t="s">
        <v>269</v>
      </c>
      <c r="H401" s="257">
        <v>799.55600000000004</v>
      </c>
      <c r="I401" s="258"/>
      <c r="J401" s="259">
        <f>ROUND(I401*H401,2)</f>
        <v>0</v>
      </c>
      <c r="K401" s="260"/>
      <c r="L401" s="44"/>
      <c r="M401" s="261" t="s">
        <v>1</v>
      </c>
      <c r="N401" s="262" t="s">
        <v>46</v>
      </c>
      <c r="O401" s="94"/>
      <c r="P401" s="263">
        <f>O401*H401</f>
        <v>0</v>
      </c>
      <c r="Q401" s="263">
        <v>0.00215</v>
      </c>
      <c r="R401" s="263">
        <f>Q401*H401</f>
        <v>1.7190454000000002</v>
      </c>
      <c r="S401" s="263">
        <v>0</v>
      </c>
      <c r="T401" s="264">
        <f>S401*H401</f>
        <v>0</v>
      </c>
      <c r="U401" s="41"/>
      <c r="V401" s="41"/>
      <c r="W401" s="41"/>
      <c r="X401" s="41"/>
      <c r="Y401" s="41"/>
      <c r="Z401" s="41"/>
      <c r="AA401" s="41"/>
      <c r="AB401" s="41"/>
      <c r="AC401" s="41"/>
      <c r="AD401" s="41"/>
      <c r="AE401" s="41"/>
      <c r="AR401" s="265" t="s">
        <v>100</v>
      </c>
      <c r="AT401" s="265" t="s">
        <v>214</v>
      </c>
      <c r="AU401" s="265" t="s">
        <v>89</v>
      </c>
      <c r="AY401" s="18" t="s">
        <v>211</v>
      </c>
      <c r="BE401" s="155">
        <f>IF(N401="základní",J401,0)</f>
        <v>0</v>
      </c>
      <c r="BF401" s="155">
        <f>IF(N401="snížená",J401,0)</f>
        <v>0</v>
      </c>
      <c r="BG401" s="155">
        <f>IF(N401="zákl. přenesená",J401,0)</f>
        <v>0</v>
      </c>
      <c r="BH401" s="155">
        <f>IF(N401="sníž. přenesená",J401,0)</f>
        <v>0</v>
      </c>
      <c r="BI401" s="155">
        <f>IF(N401="nulová",J401,0)</f>
        <v>0</v>
      </c>
      <c r="BJ401" s="18" t="s">
        <v>87</v>
      </c>
      <c r="BK401" s="155">
        <f>ROUND(I401*H401,2)</f>
        <v>0</v>
      </c>
      <c r="BL401" s="18" t="s">
        <v>100</v>
      </c>
      <c r="BM401" s="265" t="s">
        <v>750</v>
      </c>
    </row>
    <row r="402" s="14" customFormat="1">
      <c r="A402" s="14"/>
      <c r="B402" s="277"/>
      <c r="C402" s="278"/>
      <c r="D402" s="268" t="s">
        <v>236</v>
      </c>
      <c r="E402" s="279" t="s">
        <v>1</v>
      </c>
      <c r="F402" s="280" t="s">
        <v>751</v>
      </c>
      <c r="G402" s="278"/>
      <c r="H402" s="281">
        <v>799.55600000000004</v>
      </c>
      <c r="I402" s="282"/>
      <c r="J402" s="278"/>
      <c r="K402" s="278"/>
      <c r="L402" s="283"/>
      <c r="M402" s="284"/>
      <c r="N402" s="285"/>
      <c r="O402" s="285"/>
      <c r="P402" s="285"/>
      <c r="Q402" s="285"/>
      <c r="R402" s="285"/>
      <c r="S402" s="285"/>
      <c r="T402" s="286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T402" s="287" t="s">
        <v>236</v>
      </c>
      <c r="AU402" s="287" t="s">
        <v>89</v>
      </c>
      <c r="AV402" s="14" t="s">
        <v>89</v>
      </c>
      <c r="AW402" s="14" t="s">
        <v>34</v>
      </c>
      <c r="AX402" s="14" t="s">
        <v>87</v>
      </c>
      <c r="AY402" s="287" t="s">
        <v>211</v>
      </c>
    </row>
    <row r="403" s="2" customFormat="1" ht="16.5" customHeight="1">
      <c r="A403" s="41"/>
      <c r="B403" s="42"/>
      <c r="C403" s="253" t="s">
        <v>752</v>
      </c>
      <c r="D403" s="253" t="s">
        <v>214</v>
      </c>
      <c r="E403" s="254" t="s">
        <v>753</v>
      </c>
      <c r="F403" s="255" t="s">
        <v>754</v>
      </c>
      <c r="G403" s="256" t="s">
        <v>269</v>
      </c>
      <c r="H403" s="257">
        <v>799.55600000000004</v>
      </c>
      <c r="I403" s="258"/>
      <c r="J403" s="259">
        <f>ROUND(I403*H403,2)</f>
        <v>0</v>
      </c>
      <c r="K403" s="260"/>
      <c r="L403" s="44"/>
      <c r="M403" s="261" t="s">
        <v>1</v>
      </c>
      <c r="N403" s="262" t="s">
        <v>46</v>
      </c>
      <c r="O403" s="94"/>
      <c r="P403" s="263">
        <f>O403*H403</f>
        <v>0</v>
      </c>
      <c r="Q403" s="263">
        <v>0</v>
      </c>
      <c r="R403" s="263">
        <f>Q403*H403</f>
        <v>0</v>
      </c>
      <c r="S403" s="263">
        <v>0</v>
      </c>
      <c r="T403" s="264">
        <f>S403*H403</f>
        <v>0</v>
      </c>
      <c r="U403" s="41"/>
      <c r="V403" s="41"/>
      <c r="W403" s="41"/>
      <c r="X403" s="41"/>
      <c r="Y403" s="41"/>
      <c r="Z403" s="41"/>
      <c r="AA403" s="41"/>
      <c r="AB403" s="41"/>
      <c r="AC403" s="41"/>
      <c r="AD403" s="41"/>
      <c r="AE403" s="41"/>
      <c r="AR403" s="265" t="s">
        <v>100</v>
      </c>
      <c r="AT403" s="265" t="s">
        <v>214</v>
      </c>
      <c r="AU403" s="265" t="s">
        <v>89</v>
      </c>
      <c r="AY403" s="18" t="s">
        <v>211</v>
      </c>
      <c r="BE403" s="155">
        <f>IF(N403="základní",J403,0)</f>
        <v>0</v>
      </c>
      <c r="BF403" s="155">
        <f>IF(N403="snížená",J403,0)</f>
        <v>0</v>
      </c>
      <c r="BG403" s="155">
        <f>IF(N403="zákl. přenesená",J403,0)</f>
        <v>0</v>
      </c>
      <c r="BH403" s="155">
        <f>IF(N403="sníž. přenesená",J403,0)</f>
        <v>0</v>
      </c>
      <c r="BI403" s="155">
        <f>IF(N403="nulová",J403,0)</f>
        <v>0</v>
      </c>
      <c r="BJ403" s="18" t="s">
        <v>87</v>
      </c>
      <c r="BK403" s="155">
        <f>ROUND(I403*H403,2)</f>
        <v>0</v>
      </c>
      <c r="BL403" s="18" t="s">
        <v>100</v>
      </c>
      <c r="BM403" s="265" t="s">
        <v>755</v>
      </c>
    </row>
    <row r="404" s="14" customFormat="1">
      <c r="A404" s="14"/>
      <c r="B404" s="277"/>
      <c r="C404" s="278"/>
      <c r="D404" s="268" t="s">
        <v>236</v>
      </c>
      <c r="E404" s="279" t="s">
        <v>1</v>
      </c>
      <c r="F404" s="280" t="s">
        <v>751</v>
      </c>
      <c r="G404" s="278"/>
      <c r="H404" s="281">
        <v>799.55600000000004</v>
      </c>
      <c r="I404" s="282"/>
      <c r="J404" s="278"/>
      <c r="K404" s="278"/>
      <c r="L404" s="283"/>
      <c r="M404" s="284"/>
      <c r="N404" s="285"/>
      <c r="O404" s="285"/>
      <c r="P404" s="285"/>
      <c r="Q404" s="285"/>
      <c r="R404" s="285"/>
      <c r="S404" s="285"/>
      <c r="T404" s="286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T404" s="287" t="s">
        <v>236</v>
      </c>
      <c r="AU404" s="287" t="s">
        <v>89</v>
      </c>
      <c r="AV404" s="14" t="s">
        <v>89</v>
      </c>
      <c r="AW404" s="14" t="s">
        <v>34</v>
      </c>
      <c r="AX404" s="14" t="s">
        <v>87</v>
      </c>
      <c r="AY404" s="287" t="s">
        <v>211</v>
      </c>
    </row>
    <row r="405" s="2" customFormat="1" ht="24.15" customHeight="1">
      <c r="A405" s="41"/>
      <c r="B405" s="42"/>
      <c r="C405" s="253" t="s">
        <v>756</v>
      </c>
      <c r="D405" s="253" t="s">
        <v>214</v>
      </c>
      <c r="E405" s="254" t="s">
        <v>757</v>
      </c>
      <c r="F405" s="255" t="s">
        <v>758</v>
      </c>
      <c r="G405" s="256" t="s">
        <v>505</v>
      </c>
      <c r="H405" s="257">
        <v>20.876000000000001</v>
      </c>
      <c r="I405" s="258"/>
      <c r="J405" s="259">
        <f>ROUND(I405*H405,2)</f>
        <v>0</v>
      </c>
      <c r="K405" s="260"/>
      <c r="L405" s="44"/>
      <c r="M405" s="261" t="s">
        <v>1</v>
      </c>
      <c r="N405" s="262" t="s">
        <v>46</v>
      </c>
      <c r="O405" s="94"/>
      <c r="P405" s="263">
        <f>O405*H405</f>
        <v>0</v>
      </c>
      <c r="Q405" s="263">
        <v>1.0551600000000001</v>
      </c>
      <c r="R405" s="263">
        <f>Q405*H405</f>
        <v>22.027520160000002</v>
      </c>
      <c r="S405" s="263">
        <v>0</v>
      </c>
      <c r="T405" s="264">
        <f>S405*H405</f>
        <v>0</v>
      </c>
      <c r="U405" s="41"/>
      <c r="V405" s="41"/>
      <c r="W405" s="41"/>
      <c r="X405" s="41"/>
      <c r="Y405" s="41"/>
      <c r="Z405" s="41"/>
      <c r="AA405" s="41"/>
      <c r="AB405" s="41"/>
      <c r="AC405" s="41"/>
      <c r="AD405" s="41"/>
      <c r="AE405" s="41"/>
      <c r="AR405" s="265" t="s">
        <v>100</v>
      </c>
      <c r="AT405" s="265" t="s">
        <v>214</v>
      </c>
      <c r="AU405" s="265" t="s">
        <v>89</v>
      </c>
      <c r="AY405" s="18" t="s">
        <v>211</v>
      </c>
      <c r="BE405" s="155">
        <f>IF(N405="základní",J405,0)</f>
        <v>0</v>
      </c>
      <c r="BF405" s="155">
        <f>IF(N405="snížená",J405,0)</f>
        <v>0</v>
      </c>
      <c r="BG405" s="155">
        <f>IF(N405="zákl. přenesená",J405,0)</f>
        <v>0</v>
      </c>
      <c r="BH405" s="155">
        <f>IF(N405="sníž. přenesená",J405,0)</f>
        <v>0</v>
      </c>
      <c r="BI405" s="155">
        <f>IF(N405="nulová",J405,0)</f>
        <v>0</v>
      </c>
      <c r="BJ405" s="18" t="s">
        <v>87</v>
      </c>
      <c r="BK405" s="155">
        <f>ROUND(I405*H405,2)</f>
        <v>0</v>
      </c>
      <c r="BL405" s="18" t="s">
        <v>100</v>
      </c>
      <c r="BM405" s="265" t="s">
        <v>759</v>
      </c>
    </row>
    <row r="406" s="14" customFormat="1">
      <c r="A406" s="14"/>
      <c r="B406" s="277"/>
      <c r="C406" s="278"/>
      <c r="D406" s="268" t="s">
        <v>236</v>
      </c>
      <c r="E406" s="279" t="s">
        <v>1</v>
      </c>
      <c r="F406" s="280" t="s">
        <v>760</v>
      </c>
      <c r="G406" s="278"/>
      <c r="H406" s="281">
        <v>20.876000000000001</v>
      </c>
      <c r="I406" s="282"/>
      <c r="J406" s="278"/>
      <c r="K406" s="278"/>
      <c r="L406" s="283"/>
      <c r="M406" s="284"/>
      <c r="N406" s="285"/>
      <c r="O406" s="285"/>
      <c r="P406" s="285"/>
      <c r="Q406" s="285"/>
      <c r="R406" s="285"/>
      <c r="S406" s="285"/>
      <c r="T406" s="286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T406" s="287" t="s">
        <v>236</v>
      </c>
      <c r="AU406" s="287" t="s">
        <v>89</v>
      </c>
      <c r="AV406" s="14" t="s">
        <v>89</v>
      </c>
      <c r="AW406" s="14" t="s">
        <v>34</v>
      </c>
      <c r="AX406" s="14" t="s">
        <v>87</v>
      </c>
      <c r="AY406" s="287" t="s">
        <v>211</v>
      </c>
    </row>
    <row r="407" s="2" customFormat="1" ht="16.5" customHeight="1">
      <c r="A407" s="41"/>
      <c r="B407" s="42"/>
      <c r="C407" s="253" t="s">
        <v>761</v>
      </c>
      <c r="D407" s="253" t="s">
        <v>214</v>
      </c>
      <c r="E407" s="254" t="s">
        <v>762</v>
      </c>
      <c r="F407" s="255" t="s">
        <v>763</v>
      </c>
      <c r="G407" s="256" t="s">
        <v>505</v>
      </c>
      <c r="H407" s="257">
        <v>0.85199999999999998</v>
      </c>
      <c r="I407" s="258"/>
      <c r="J407" s="259">
        <f>ROUND(I407*H407,2)</f>
        <v>0</v>
      </c>
      <c r="K407" s="260"/>
      <c r="L407" s="44"/>
      <c r="M407" s="261" t="s">
        <v>1</v>
      </c>
      <c r="N407" s="262" t="s">
        <v>46</v>
      </c>
      <c r="O407" s="94"/>
      <c r="P407" s="263">
        <f>O407*H407</f>
        <v>0</v>
      </c>
      <c r="Q407" s="263">
        <v>1.06277</v>
      </c>
      <c r="R407" s="263">
        <f>Q407*H407</f>
        <v>0.90548003999999993</v>
      </c>
      <c r="S407" s="263">
        <v>0</v>
      </c>
      <c r="T407" s="264">
        <f>S407*H407</f>
        <v>0</v>
      </c>
      <c r="U407" s="41"/>
      <c r="V407" s="41"/>
      <c r="W407" s="41"/>
      <c r="X407" s="41"/>
      <c r="Y407" s="41"/>
      <c r="Z407" s="41"/>
      <c r="AA407" s="41"/>
      <c r="AB407" s="41"/>
      <c r="AC407" s="41"/>
      <c r="AD407" s="41"/>
      <c r="AE407" s="41"/>
      <c r="AR407" s="265" t="s">
        <v>100</v>
      </c>
      <c r="AT407" s="265" t="s">
        <v>214</v>
      </c>
      <c r="AU407" s="265" t="s">
        <v>89</v>
      </c>
      <c r="AY407" s="18" t="s">
        <v>211</v>
      </c>
      <c r="BE407" s="155">
        <f>IF(N407="základní",J407,0)</f>
        <v>0</v>
      </c>
      <c r="BF407" s="155">
        <f>IF(N407="snížená",J407,0)</f>
        <v>0</v>
      </c>
      <c r="BG407" s="155">
        <f>IF(N407="zákl. přenesená",J407,0)</f>
        <v>0</v>
      </c>
      <c r="BH407" s="155">
        <f>IF(N407="sníž. přenesená",J407,0)</f>
        <v>0</v>
      </c>
      <c r="BI407" s="155">
        <f>IF(N407="nulová",J407,0)</f>
        <v>0</v>
      </c>
      <c r="BJ407" s="18" t="s">
        <v>87</v>
      </c>
      <c r="BK407" s="155">
        <f>ROUND(I407*H407,2)</f>
        <v>0</v>
      </c>
      <c r="BL407" s="18" t="s">
        <v>100</v>
      </c>
      <c r="BM407" s="265" t="s">
        <v>764</v>
      </c>
    </row>
    <row r="408" s="13" customFormat="1">
      <c r="A408" s="13"/>
      <c r="B408" s="266"/>
      <c r="C408" s="267"/>
      <c r="D408" s="268" t="s">
        <v>236</v>
      </c>
      <c r="E408" s="269" t="s">
        <v>1</v>
      </c>
      <c r="F408" s="270" t="s">
        <v>765</v>
      </c>
      <c r="G408" s="267"/>
      <c r="H408" s="269" t="s">
        <v>1</v>
      </c>
      <c r="I408" s="271"/>
      <c r="J408" s="267"/>
      <c r="K408" s="267"/>
      <c r="L408" s="272"/>
      <c r="M408" s="273"/>
      <c r="N408" s="274"/>
      <c r="O408" s="274"/>
      <c r="P408" s="274"/>
      <c r="Q408" s="274"/>
      <c r="R408" s="274"/>
      <c r="S408" s="274"/>
      <c r="T408" s="275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76" t="s">
        <v>236</v>
      </c>
      <c r="AU408" s="276" t="s">
        <v>89</v>
      </c>
      <c r="AV408" s="13" t="s">
        <v>87</v>
      </c>
      <c r="AW408" s="13" t="s">
        <v>34</v>
      </c>
      <c r="AX408" s="13" t="s">
        <v>81</v>
      </c>
      <c r="AY408" s="276" t="s">
        <v>211</v>
      </c>
    </row>
    <row r="409" s="14" customFormat="1">
      <c r="A409" s="14"/>
      <c r="B409" s="277"/>
      <c r="C409" s="278"/>
      <c r="D409" s="268" t="s">
        <v>236</v>
      </c>
      <c r="E409" s="279" t="s">
        <v>1</v>
      </c>
      <c r="F409" s="280" t="s">
        <v>766</v>
      </c>
      <c r="G409" s="278"/>
      <c r="H409" s="281">
        <v>0.42599999999999999</v>
      </c>
      <c r="I409" s="282"/>
      <c r="J409" s="278"/>
      <c r="K409" s="278"/>
      <c r="L409" s="283"/>
      <c r="M409" s="284"/>
      <c r="N409" s="285"/>
      <c r="O409" s="285"/>
      <c r="P409" s="285"/>
      <c r="Q409" s="285"/>
      <c r="R409" s="285"/>
      <c r="S409" s="285"/>
      <c r="T409" s="286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T409" s="287" t="s">
        <v>236</v>
      </c>
      <c r="AU409" s="287" t="s">
        <v>89</v>
      </c>
      <c r="AV409" s="14" t="s">
        <v>89</v>
      </c>
      <c r="AW409" s="14" t="s">
        <v>34</v>
      </c>
      <c r="AX409" s="14" t="s">
        <v>81</v>
      </c>
      <c r="AY409" s="287" t="s">
        <v>211</v>
      </c>
    </row>
    <row r="410" s="13" customFormat="1">
      <c r="A410" s="13"/>
      <c r="B410" s="266"/>
      <c r="C410" s="267"/>
      <c r="D410" s="268" t="s">
        <v>236</v>
      </c>
      <c r="E410" s="269" t="s">
        <v>1</v>
      </c>
      <c r="F410" s="270" t="s">
        <v>765</v>
      </c>
      <c r="G410" s="267"/>
      <c r="H410" s="269" t="s">
        <v>1</v>
      </c>
      <c r="I410" s="271"/>
      <c r="J410" s="267"/>
      <c r="K410" s="267"/>
      <c r="L410" s="272"/>
      <c r="M410" s="273"/>
      <c r="N410" s="274"/>
      <c r="O410" s="274"/>
      <c r="P410" s="274"/>
      <c r="Q410" s="274"/>
      <c r="R410" s="274"/>
      <c r="S410" s="274"/>
      <c r="T410" s="275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76" t="s">
        <v>236</v>
      </c>
      <c r="AU410" s="276" t="s">
        <v>89</v>
      </c>
      <c r="AV410" s="13" t="s">
        <v>87</v>
      </c>
      <c r="AW410" s="13" t="s">
        <v>34</v>
      </c>
      <c r="AX410" s="13" t="s">
        <v>81</v>
      </c>
      <c r="AY410" s="276" t="s">
        <v>211</v>
      </c>
    </row>
    <row r="411" s="14" customFormat="1">
      <c r="A411" s="14"/>
      <c r="B411" s="277"/>
      <c r="C411" s="278"/>
      <c r="D411" s="268" t="s">
        <v>236</v>
      </c>
      <c r="E411" s="279" t="s">
        <v>1</v>
      </c>
      <c r="F411" s="280" t="s">
        <v>766</v>
      </c>
      <c r="G411" s="278"/>
      <c r="H411" s="281">
        <v>0.42599999999999999</v>
      </c>
      <c r="I411" s="282"/>
      <c r="J411" s="278"/>
      <c r="K411" s="278"/>
      <c r="L411" s="283"/>
      <c r="M411" s="284"/>
      <c r="N411" s="285"/>
      <c r="O411" s="285"/>
      <c r="P411" s="285"/>
      <c r="Q411" s="285"/>
      <c r="R411" s="285"/>
      <c r="S411" s="285"/>
      <c r="T411" s="286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T411" s="287" t="s">
        <v>236</v>
      </c>
      <c r="AU411" s="287" t="s">
        <v>89</v>
      </c>
      <c r="AV411" s="14" t="s">
        <v>89</v>
      </c>
      <c r="AW411" s="14" t="s">
        <v>34</v>
      </c>
      <c r="AX411" s="14" t="s">
        <v>81</v>
      </c>
      <c r="AY411" s="287" t="s">
        <v>211</v>
      </c>
    </row>
    <row r="412" s="15" customFormat="1">
      <c r="A412" s="15"/>
      <c r="B412" s="295"/>
      <c r="C412" s="296"/>
      <c r="D412" s="268" t="s">
        <v>236</v>
      </c>
      <c r="E412" s="297" t="s">
        <v>1</v>
      </c>
      <c r="F412" s="298" t="s">
        <v>435</v>
      </c>
      <c r="G412" s="296"/>
      <c r="H412" s="299">
        <v>0.85199999999999998</v>
      </c>
      <c r="I412" s="300"/>
      <c r="J412" s="296"/>
      <c r="K412" s="296"/>
      <c r="L412" s="301"/>
      <c r="M412" s="302"/>
      <c r="N412" s="303"/>
      <c r="O412" s="303"/>
      <c r="P412" s="303"/>
      <c r="Q412" s="303"/>
      <c r="R412" s="303"/>
      <c r="S412" s="303"/>
      <c r="T412" s="304"/>
      <c r="U412" s="15"/>
      <c r="V412" s="15"/>
      <c r="W412" s="15"/>
      <c r="X412" s="15"/>
      <c r="Y412" s="15"/>
      <c r="Z412" s="15"/>
      <c r="AA412" s="15"/>
      <c r="AB412" s="15"/>
      <c r="AC412" s="15"/>
      <c r="AD412" s="15"/>
      <c r="AE412" s="15"/>
      <c r="AT412" s="305" t="s">
        <v>236</v>
      </c>
      <c r="AU412" s="305" t="s">
        <v>89</v>
      </c>
      <c r="AV412" s="15" t="s">
        <v>100</v>
      </c>
      <c r="AW412" s="15" t="s">
        <v>34</v>
      </c>
      <c r="AX412" s="15" t="s">
        <v>87</v>
      </c>
      <c r="AY412" s="305" t="s">
        <v>211</v>
      </c>
    </row>
    <row r="413" s="2" customFormat="1" ht="16.5" customHeight="1">
      <c r="A413" s="41"/>
      <c r="B413" s="42"/>
      <c r="C413" s="253" t="s">
        <v>767</v>
      </c>
      <c r="D413" s="253" t="s">
        <v>214</v>
      </c>
      <c r="E413" s="254" t="s">
        <v>768</v>
      </c>
      <c r="F413" s="255" t="s">
        <v>769</v>
      </c>
      <c r="G413" s="256" t="s">
        <v>332</v>
      </c>
      <c r="H413" s="257">
        <v>8.7260000000000009</v>
      </c>
      <c r="I413" s="258"/>
      <c r="J413" s="259">
        <f>ROUND(I413*H413,2)</f>
        <v>0</v>
      </c>
      <c r="K413" s="260"/>
      <c r="L413" s="44"/>
      <c r="M413" s="261" t="s">
        <v>1</v>
      </c>
      <c r="N413" s="262" t="s">
        <v>46</v>
      </c>
      <c r="O413" s="94"/>
      <c r="P413" s="263">
        <f>O413*H413</f>
        <v>0</v>
      </c>
      <c r="Q413" s="263">
        <v>2.45336</v>
      </c>
      <c r="R413" s="263">
        <f>Q413*H413</f>
        <v>21.408019360000001</v>
      </c>
      <c r="S413" s="263">
        <v>0</v>
      </c>
      <c r="T413" s="264">
        <f>S413*H413</f>
        <v>0</v>
      </c>
      <c r="U413" s="41"/>
      <c r="V413" s="41"/>
      <c r="W413" s="41"/>
      <c r="X413" s="41"/>
      <c r="Y413" s="41"/>
      <c r="Z413" s="41"/>
      <c r="AA413" s="41"/>
      <c r="AB413" s="41"/>
      <c r="AC413" s="41"/>
      <c r="AD413" s="41"/>
      <c r="AE413" s="41"/>
      <c r="AR413" s="265" t="s">
        <v>100</v>
      </c>
      <c r="AT413" s="265" t="s">
        <v>214</v>
      </c>
      <c r="AU413" s="265" t="s">
        <v>89</v>
      </c>
      <c r="AY413" s="18" t="s">
        <v>211</v>
      </c>
      <c r="BE413" s="155">
        <f>IF(N413="základní",J413,0)</f>
        <v>0</v>
      </c>
      <c r="BF413" s="155">
        <f>IF(N413="snížená",J413,0)</f>
        <v>0</v>
      </c>
      <c r="BG413" s="155">
        <f>IF(N413="zákl. přenesená",J413,0)</f>
        <v>0</v>
      </c>
      <c r="BH413" s="155">
        <f>IF(N413="sníž. přenesená",J413,0)</f>
        <v>0</v>
      </c>
      <c r="BI413" s="155">
        <f>IF(N413="nulová",J413,0)</f>
        <v>0</v>
      </c>
      <c r="BJ413" s="18" t="s">
        <v>87</v>
      </c>
      <c r="BK413" s="155">
        <f>ROUND(I413*H413,2)</f>
        <v>0</v>
      </c>
      <c r="BL413" s="18" t="s">
        <v>100</v>
      </c>
      <c r="BM413" s="265" t="s">
        <v>770</v>
      </c>
    </row>
    <row r="414" s="13" customFormat="1">
      <c r="A414" s="13"/>
      <c r="B414" s="266"/>
      <c r="C414" s="267"/>
      <c r="D414" s="268" t="s">
        <v>236</v>
      </c>
      <c r="E414" s="269" t="s">
        <v>1</v>
      </c>
      <c r="F414" s="270" t="s">
        <v>771</v>
      </c>
      <c r="G414" s="267"/>
      <c r="H414" s="269" t="s">
        <v>1</v>
      </c>
      <c r="I414" s="271"/>
      <c r="J414" s="267"/>
      <c r="K414" s="267"/>
      <c r="L414" s="272"/>
      <c r="M414" s="273"/>
      <c r="N414" s="274"/>
      <c r="O414" s="274"/>
      <c r="P414" s="274"/>
      <c r="Q414" s="274"/>
      <c r="R414" s="274"/>
      <c r="S414" s="274"/>
      <c r="T414" s="275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76" t="s">
        <v>236</v>
      </c>
      <c r="AU414" s="276" t="s">
        <v>89</v>
      </c>
      <c r="AV414" s="13" t="s">
        <v>87</v>
      </c>
      <c r="AW414" s="13" t="s">
        <v>34</v>
      </c>
      <c r="AX414" s="13" t="s">
        <v>81</v>
      </c>
      <c r="AY414" s="276" t="s">
        <v>211</v>
      </c>
    </row>
    <row r="415" s="14" customFormat="1">
      <c r="A415" s="14"/>
      <c r="B415" s="277"/>
      <c r="C415" s="278"/>
      <c r="D415" s="268" t="s">
        <v>236</v>
      </c>
      <c r="E415" s="279" t="s">
        <v>1</v>
      </c>
      <c r="F415" s="280" t="s">
        <v>772</v>
      </c>
      <c r="G415" s="278"/>
      <c r="H415" s="281">
        <v>2.1680000000000001</v>
      </c>
      <c r="I415" s="282"/>
      <c r="J415" s="278"/>
      <c r="K415" s="278"/>
      <c r="L415" s="283"/>
      <c r="M415" s="284"/>
      <c r="N415" s="285"/>
      <c r="O415" s="285"/>
      <c r="P415" s="285"/>
      <c r="Q415" s="285"/>
      <c r="R415" s="285"/>
      <c r="S415" s="285"/>
      <c r="T415" s="286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T415" s="287" t="s">
        <v>236</v>
      </c>
      <c r="AU415" s="287" t="s">
        <v>89</v>
      </c>
      <c r="AV415" s="14" t="s">
        <v>89</v>
      </c>
      <c r="AW415" s="14" t="s">
        <v>34</v>
      </c>
      <c r="AX415" s="14" t="s">
        <v>81</v>
      </c>
      <c r="AY415" s="287" t="s">
        <v>211</v>
      </c>
    </row>
    <row r="416" s="13" customFormat="1">
      <c r="A416" s="13"/>
      <c r="B416" s="266"/>
      <c r="C416" s="267"/>
      <c r="D416" s="268" t="s">
        <v>236</v>
      </c>
      <c r="E416" s="269" t="s">
        <v>1</v>
      </c>
      <c r="F416" s="270" t="s">
        <v>773</v>
      </c>
      <c r="G416" s="267"/>
      <c r="H416" s="269" t="s">
        <v>1</v>
      </c>
      <c r="I416" s="271"/>
      <c r="J416" s="267"/>
      <c r="K416" s="267"/>
      <c r="L416" s="272"/>
      <c r="M416" s="273"/>
      <c r="N416" s="274"/>
      <c r="O416" s="274"/>
      <c r="P416" s="274"/>
      <c r="Q416" s="274"/>
      <c r="R416" s="274"/>
      <c r="S416" s="274"/>
      <c r="T416" s="275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76" t="s">
        <v>236</v>
      </c>
      <c r="AU416" s="276" t="s">
        <v>89</v>
      </c>
      <c r="AV416" s="13" t="s">
        <v>87</v>
      </c>
      <c r="AW416" s="13" t="s">
        <v>34</v>
      </c>
      <c r="AX416" s="13" t="s">
        <v>81</v>
      </c>
      <c r="AY416" s="276" t="s">
        <v>211</v>
      </c>
    </row>
    <row r="417" s="14" customFormat="1">
      <c r="A417" s="14"/>
      <c r="B417" s="277"/>
      <c r="C417" s="278"/>
      <c r="D417" s="268" t="s">
        <v>236</v>
      </c>
      <c r="E417" s="279" t="s">
        <v>1</v>
      </c>
      <c r="F417" s="280" t="s">
        <v>774</v>
      </c>
      <c r="G417" s="278"/>
      <c r="H417" s="281">
        <v>1.373</v>
      </c>
      <c r="I417" s="282"/>
      <c r="J417" s="278"/>
      <c r="K417" s="278"/>
      <c r="L417" s="283"/>
      <c r="M417" s="284"/>
      <c r="N417" s="285"/>
      <c r="O417" s="285"/>
      <c r="P417" s="285"/>
      <c r="Q417" s="285"/>
      <c r="R417" s="285"/>
      <c r="S417" s="285"/>
      <c r="T417" s="286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T417" s="287" t="s">
        <v>236</v>
      </c>
      <c r="AU417" s="287" t="s">
        <v>89</v>
      </c>
      <c r="AV417" s="14" t="s">
        <v>89</v>
      </c>
      <c r="AW417" s="14" t="s">
        <v>34</v>
      </c>
      <c r="AX417" s="14" t="s">
        <v>81</v>
      </c>
      <c r="AY417" s="287" t="s">
        <v>211</v>
      </c>
    </row>
    <row r="418" s="13" customFormat="1">
      <c r="A418" s="13"/>
      <c r="B418" s="266"/>
      <c r="C418" s="267"/>
      <c r="D418" s="268" t="s">
        <v>236</v>
      </c>
      <c r="E418" s="269" t="s">
        <v>1</v>
      </c>
      <c r="F418" s="270" t="s">
        <v>775</v>
      </c>
      <c r="G418" s="267"/>
      <c r="H418" s="269" t="s">
        <v>1</v>
      </c>
      <c r="I418" s="271"/>
      <c r="J418" s="267"/>
      <c r="K418" s="267"/>
      <c r="L418" s="272"/>
      <c r="M418" s="273"/>
      <c r="N418" s="274"/>
      <c r="O418" s="274"/>
      <c r="P418" s="274"/>
      <c r="Q418" s="274"/>
      <c r="R418" s="274"/>
      <c r="S418" s="274"/>
      <c r="T418" s="275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276" t="s">
        <v>236</v>
      </c>
      <c r="AU418" s="276" t="s">
        <v>89</v>
      </c>
      <c r="AV418" s="13" t="s">
        <v>87</v>
      </c>
      <c r="AW418" s="13" t="s">
        <v>34</v>
      </c>
      <c r="AX418" s="13" t="s">
        <v>81</v>
      </c>
      <c r="AY418" s="276" t="s">
        <v>211</v>
      </c>
    </row>
    <row r="419" s="14" customFormat="1">
      <c r="A419" s="14"/>
      <c r="B419" s="277"/>
      <c r="C419" s="278"/>
      <c r="D419" s="268" t="s">
        <v>236</v>
      </c>
      <c r="E419" s="279" t="s">
        <v>1</v>
      </c>
      <c r="F419" s="280" t="s">
        <v>776</v>
      </c>
      <c r="G419" s="278"/>
      <c r="H419" s="281">
        <v>2.5139999999999998</v>
      </c>
      <c r="I419" s="282"/>
      <c r="J419" s="278"/>
      <c r="K419" s="278"/>
      <c r="L419" s="283"/>
      <c r="M419" s="284"/>
      <c r="N419" s="285"/>
      <c r="O419" s="285"/>
      <c r="P419" s="285"/>
      <c r="Q419" s="285"/>
      <c r="R419" s="285"/>
      <c r="S419" s="285"/>
      <c r="T419" s="286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T419" s="287" t="s">
        <v>236</v>
      </c>
      <c r="AU419" s="287" t="s">
        <v>89</v>
      </c>
      <c r="AV419" s="14" t="s">
        <v>89</v>
      </c>
      <c r="AW419" s="14" t="s">
        <v>34</v>
      </c>
      <c r="AX419" s="14" t="s">
        <v>81</v>
      </c>
      <c r="AY419" s="287" t="s">
        <v>211</v>
      </c>
    </row>
    <row r="420" s="13" customFormat="1">
      <c r="A420" s="13"/>
      <c r="B420" s="266"/>
      <c r="C420" s="267"/>
      <c r="D420" s="268" t="s">
        <v>236</v>
      </c>
      <c r="E420" s="269" t="s">
        <v>1</v>
      </c>
      <c r="F420" s="270" t="s">
        <v>777</v>
      </c>
      <c r="G420" s="267"/>
      <c r="H420" s="269" t="s">
        <v>1</v>
      </c>
      <c r="I420" s="271"/>
      <c r="J420" s="267"/>
      <c r="K420" s="267"/>
      <c r="L420" s="272"/>
      <c r="M420" s="273"/>
      <c r="N420" s="274"/>
      <c r="O420" s="274"/>
      <c r="P420" s="274"/>
      <c r="Q420" s="274"/>
      <c r="R420" s="274"/>
      <c r="S420" s="274"/>
      <c r="T420" s="275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76" t="s">
        <v>236</v>
      </c>
      <c r="AU420" s="276" t="s">
        <v>89</v>
      </c>
      <c r="AV420" s="13" t="s">
        <v>87</v>
      </c>
      <c r="AW420" s="13" t="s">
        <v>34</v>
      </c>
      <c r="AX420" s="13" t="s">
        <v>81</v>
      </c>
      <c r="AY420" s="276" t="s">
        <v>211</v>
      </c>
    </row>
    <row r="421" s="14" customFormat="1">
      <c r="A421" s="14"/>
      <c r="B421" s="277"/>
      <c r="C421" s="278"/>
      <c r="D421" s="268" t="s">
        <v>236</v>
      </c>
      <c r="E421" s="279" t="s">
        <v>1</v>
      </c>
      <c r="F421" s="280" t="s">
        <v>778</v>
      </c>
      <c r="G421" s="278"/>
      <c r="H421" s="281">
        <v>0.93799999999999994</v>
      </c>
      <c r="I421" s="282"/>
      <c r="J421" s="278"/>
      <c r="K421" s="278"/>
      <c r="L421" s="283"/>
      <c r="M421" s="284"/>
      <c r="N421" s="285"/>
      <c r="O421" s="285"/>
      <c r="P421" s="285"/>
      <c r="Q421" s="285"/>
      <c r="R421" s="285"/>
      <c r="S421" s="285"/>
      <c r="T421" s="286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T421" s="287" t="s">
        <v>236</v>
      </c>
      <c r="AU421" s="287" t="s">
        <v>89</v>
      </c>
      <c r="AV421" s="14" t="s">
        <v>89</v>
      </c>
      <c r="AW421" s="14" t="s">
        <v>34</v>
      </c>
      <c r="AX421" s="14" t="s">
        <v>81</v>
      </c>
      <c r="AY421" s="287" t="s">
        <v>211</v>
      </c>
    </row>
    <row r="422" s="13" customFormat="1">
      <c r="A422" s="13"/>
      <c r="B422" s="266"/>
      <c r="C422" s="267"/>
      <c r="D422" s="268" t="s">
        <v>236</v>
      </c>
      <c r="E422" s="269" t="s">
        <v>1</v>
      </c>
      <c r="F422" s="270" t="s">
        <v>779</v>
      </c>
      <c r="G422" s="267"/>
      <c r="H422" s="269" t="s">
        <v>1</v>
      </c>
      <c r="I422" s="271"/>
      <c r="J422" s="267"/>
      <c r="K422" s="267"/>
      <c r="L422" s="272"/>
      <c r="M422" s="273"/>
      <c r="N422" s="274"/>
      <c r="O422" s="274"/>
      <c r="P422" s="274"/>
      <c r="Q422" s="274"/>
      <c r="R422" s="274"/>
      <c r="S422" s="274"/>
      <c r="T422" s="275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76" t="s">
        <v>236</v>
      </c>
      <c r="AU422" s="276" t="s">
        <v>89</v>
      </c>
      <c r="AV422" s="13" t="s">
        <v>87</v>
      </c>
      <c r="AW422" s="13" t="s">
        <v>34</v>
      </c>
      <c r="AX422" s="13" t="s">
        <v>81</v>
      </c>
      <c r="AY422" s="276" t="s">
        <v>211</v>
      </c>
    </row>
    <row r="423" s="14" customFormat="1">
      <c r="A423" s="14"/>
      <c r="B423" s="277"/>
      <c r="C423" s="278"/>
      <c r="D423" s="268" t="s">
        <v>236</v>
      </c>
      <c r="E423" s="279" t="s">
        <v>1</v>
      </c>
      <c r="F423" s="280" t="s">
        <v>780</v>
      </c>
      <c r="G423" s="278"/>
      <c r="H423" s="281">
        <v>1.7330000000000001</v>
      </c>
      <c r="I423" s="282"/>
      <c r="J423" s="278"/>
      <c r="K423" s="278"/>
      <c r="L423" s="283"/>
      <c r="M423" s="284"/>
      <c r="N423" s="285"/>
      <c r="O423" s="285"/>
      <c r="P423" s="285"/>
      <c r="Q423" s="285"/>
      <c r="R423" s="285"/>
      <c r="S423" s="285"/>
      <c r="T423" s="286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T423" s="287" t="s">
        <v>236</v>
      </c>
      <c r="AU423" s="287" t="s">
        <v>89</v>
      </c>
      <c r="AV423" s="14" t="s">
        <v>89</v>
      </c>
      <c r="AW423" s="14" t="s">
        <v>34</v>
      </c>
      <c r="AX423" s="14" t="s">
        <v>81</v>
      </c>
      <c r="AY423" s="287" t="s">
        <v>211</v>
      </c>
    </row>
    <row r="424" s="15" customFormat="1">
      <c r="A424" s="15"/>
      <c r="B424" s="295"/>
      <c r="C424" s="296"/>
      <c r="D424" s="268" t="s">
        <v>236</v>
      </c>
      <c r="E424" s="297" t="s">
        <v>1</v>
      </c>
      <c r="F424" s="298" t="s">
        <v>435</v>
      </c>
      <c r="G424" s="296"/>
      <c r="H424" s="299">
        <v>8.7260000000000009</v>
      </c>
      <c r="I424" s="300"/>
      <c r="J424" s="296"/>
      <c r="K424" s="296"/>
      <c r="L424" s="301"/>
      <c r="M424" s="302"/>
      <c r="N424" s="303"/>
      <c r="O424" s="303"/>
      <c r="P424" s="303"/>
      <c r="Q424" s="303"/>
      <c r="R424" s="303"/>
      <c r="S424" s="303"/>
      <c r="T424" s="304"/>
      <c r="U424" s="15"/>
      <c r="V424" s="15"/>
      <c r="W424" s="15"/>
      <c r="X424" s="15"/>
      <c r="Y424" s="15"/>
      <c r="Z424" s="15"/>
      <c r="AA424" s="15"/>
      <c r="AB424" s="15"/>
      <c r="AC424" s="15"/>
      <c r="AD424" s="15"/>
      <c r="AE424" s="15"/>
      <c r="AT424" s="305" t="s">
        <v>236</v>
      </c>
      <c r="AU424" s="305" t="s">
        <v>89</v>
      </c>
      <c r="AV424" s="15" t="s">
        <v>100</v>
      </c>
      <c r="AW424" s="15" t="s">
        <v>34</v>
      </c>
      <c r="AX424" s="15" t="s">
        <v>87</v>
      </c>
      <c r="AY424" s="305" t="s">
        <v>211</v>
      </c>
    </row>
    <row r="425" s="2" customFormat="1" ht="21.75" customHeight="1">
      <c r="A425" s="41"/>
      <c r="B425" s="42"/>
      <c r="C425" s="253" t="s">
        <v>781</v>
      </c>
      <c r="D425" s="253" t="s">
        <v>214</v>
      </c>
      <c r="E425" s="254" t="s">
        <v>782</v>
      </c>
      <c r="F425" s="255" t="s">
        <v>783</v>
      </c>
      <c r="G425" s="256" t="s">
        <v>269</v>
      </c>
      <c r="H425" s="257">
        <v>36.134999999999998</v>
      </c>
      <c r="I425" s="258"/>
      <c r="J425" s="259">
        <f>ROUND(I425*H425,2)</f>
        <v>0</v>
      </c>
      <c r="K425" s="260"/>
      <c r="L425" s="44"/>
      <c r="M425" s="261" t="s">
        <v>1</v>
      </c>
      <c r="N425" s="262" t="s">
        <v>46</v>
      </c>
      <c r="O425" s="94"/>
      <c r="P425" s="263">
        <f>O425*H425</f>
        <v>0</v>
      </c>
      <c r="Q425" s="263">
        <v>0.00076999999999999996</v>
      </c>
      <c r="R425" s="263">
        <f>Q425*H425</f>
        <v>0.027823949999999997</v>
      </c>
      <c r="S425" s="263">
        <v>0</v>
      </c>
      <c r="T425" s="264">
        <f>S425*H425</f>
        <v>0</v>
      </c>
      <c r="U425" s="41"/>
      <c r="V425" s="41"/>
      <c r="W425" s="41"/>
      <c r="X425" s="41"/>
      <c r="Y425" s="41"/>
      <c r="Z425" s="41"/>
      <c r="AA425" s="41"/>
      <c r="AB425" s="41"/>
      <c r="AC425" s="41"/>
      <c r="AD425" s="41"/>
      <c r="AE425" s="41"/>
      <c r="AR425" s="265" t="s">
        <v>100</v>
      </c>
      <c r="AT425" s="265" t="s">
        <v>214</v>
      </c>
      <c r="AU425" s="265" t="s">
        <v>89</v>
      </c>
      <c r="AY425" s="18" t="s">
        <v>211</v>
      </c>
      <c r="BE425" s="155">
        <f>IF(N425="základní",J425,0)</f>
        <v>0</v>
      </c>
      <c r="BF425" s="155">
        <f>IF(N425="snížená",J425,0)</f>
        <v>0</v>
      </c>
      <c r="BG425" s="155">
        <f>IF(N425="zákl. přenesená",J425,0)</f>
        <v>0</v>
      </c>
      <c r="BH425" s="155">
        <f>IF(N425="sníž. přenesená",J425,0)</f>
        <v>0</v>
      </c>
      <c r="BI425" s="155">
        <f>IF(N425="nulová",J425,0)</f>
        <v>0</v>
      </c>
      <c r="BJ425" s="18" t="s">
        <v>87</v>
      </c>
      <c r="BK425" s="155">
        <f>ROUND(I425*H425,2)</f>
        <v>0</v>
      </c>
      <c r="BL425" s="18" t="s">
        <v>100</v>
      </c>
      <c r="BM425" s="265" t="s">
        <v>784</v>
      </c>
    </row>
    <row r="426" s="14" customFormat="1">
      <c r="A426" s="14"/>
      <c r="B426" s="277"/>
      <c r="C426" s="278"/>
      <c r="D426" s="268" t="s">
        <v>236</v>
      </c>
      <c r="E426" s="279" t="s">
        <v>286</v>
      </c>
      <c r="F426" s="280" t="s">
        <v>785</v>
      </c>
      <c r="G426" s="278"/>
      <c r="H426" s="281">
        <v>36.134999999999998</v>
      </c>
      <c r="I426" s="282"/>
      <c r="J426" s="278"/>
      <c r="K426" s="278"/>
      <c r="L426" s="283"/>
      <c r="M426" s="284"/>
      <c r="N426" s="285"/>
      <c r="O426" s="285"/>
      <c r="P426" s="285"/>
      <c r="Q426" s="285"/>
      <c r="R426" s="285"/>
      <c r="S426" s="285"/>
      <c r="T426" s="286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T426" s="287" t="s">
        <v>236</v>
      </c>
      <c r="AU426" s="287" t="s">
        <v>89</v>
      </c>
      <c r="AV426" s="14" t="s">
        <v>89</v>
      </c>
      <c r="AW426" s="14" t="s">
        <v>34</v>
      </c>
      <c r="AX426" s="14" t="s">
        <v>87</v>
      </c>
      <c r="AY426" s="287" t="s">
        <v>211</v>
      </c>
    </row>
    <row r="427" s="2" customFormat="1" ht="21.75" customHeight="1">
      <c r="A427" s="41"/>
      <c r="B427" s="42"/>
      <c r="C427" s="253" t="s">
        <v>786</v>
      </c>
      <c r="D427" s="253" t="s">
        <v>214</v>
      </c>
      <c r="E427" s="254" t="s">
        <v>787</v>
      </c>
      <c r="F427" s="255" t="s">
        <v>788</v>
      </c>
      <c r="G427" s="256" t="s">
        <v>269</v>
      </c>
      <c r="H427" s="257">
        <v>36.134999999999998</v>
      </c>
      <c r="I427" s="258"/>
      <c r="J427" s="259">
        <f>ROUND(I427*H427,2)</f>
        <v>0</v>
      </c>
      <c r="K427" s="260"/>
      <c r="L427" s="44"/>
      <c r="M427" s="261" t="s">
        <v>1</v>
      </c>
      <c r="N427" s="262" t="s">
        <v>46</v>
      </c>
      <c r="O427" s="94"/>
      <c r="P427" s="263">
        <f>O427*H427</f>
        <v>0</v>
      </c>
      <c r="Q427" s="263">
        <v>0</v>
      </c>
      <c r="R427" s="263">
        <f>Q427*H427</f>
        <v>0</v>
      </c>
      <c r="S427" s="263">
        <v>0</v>
      </c>
      <c r="T427" s="264">
        <f>S427*H427</f>
        <v>0</v>
      </c>
      <c r="U427" s="41"/>
      <c r="V427" s="41"/>
      <c r="W427" s="41"/>
      <c r="X427" s="41"/>
      <c r="Y427" s="41"/>
      <c r="Z427" s="41"/>
      <c r="AA427" s="41"/>
      <c r="AB427" s="41"/>
      <c r="AC427" s="41"/>
      <c r="AD427" s="41"/>
      <c r="AE427" s="41"/>
      <c r="AR427" s="265" t="s">
        <v>100</v>
      </c>
      <c r="AT427" s="265" t="s">
        <v>214</v>
      </c>
      <c r="AU427" s="265" t="s">
        <v>89</v>
      </c>
      <c r="AY427" s="18" t="s">
        <v>211</v>
      </c>
      <c r="BE427" s="155">
        <f>IF(N427="základní",J427,0)</f>
        <v>0</v>
      </c>
      <c r="BF427" s="155">
        <f>IF(N427="snížená",J427,0)</f>
        <v>0</v>
      </c>
      <c r="BG427" s="155">
        <f>IF(N427="zákl. přenesená",J427,0)</f>
        <v>0</v>
      </c>
      <c r="BH427" s="155">
        <f>IF(N427="sníž. přenesená",J427,0)</f>
        <v>0</v>
      </c>
      <c r="BI427" s="155">
        <f>IF(N427="nulová",J427,0)</f>
        <v>0</v>
      </c>
      <c r="BJ427" s="18" t="s">
        <v>87</v>
      </c>
      <c r="BK427" s="155">
        <f>ROUND(I427*H427,2)</f>
        <v>0</v>
      </c>
      <c r="BL427" s="18" t="s">
        <v>100</v>
      </c>
      <c r="BM427" s="265" t="s">
        <v>789</v>
      </c>
    </row>
    <row r="428" s="14" customFormat="1">
      <c r="A428" s="14"/>
      <c r="B428" s="277"/>
      <c r="C428" s="278"/>
      <c r="D428" s="268" t="s">
        <v>236</v>
      </c>
      <c r="E428" s="279" t="s">
        <v>1</v>
      </c>
      <c r="F428" s="280" t="s">
        <v>286</v>
      </c>
      <c r="G428" s="278"/>
      <c r="H428" s="281">
        <v>36.134999999999998</v>
      </c>
      <c r="I428" s="282"/>
      <c r="J428" s="278"/>
      <c r="K428" s="278"/>
      <c r="L428" s="283"/>
      <c r="M428" s="284"/>
      <c r="N428" s="285"/>
      <c r="O428" s="285"/>
      <c r="P428" s="285"/>
      <c r="Q428" s="285"/>
      <c r="R428" s="285"/>
      <c r="S428" s="285"/>
      <c r="T428" s="286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T428" s="287" t="s">
        <v>236</v>
      </c>
      <c r="AU428" s="287" t="s">
        <v>89</v>
      </c>
      <c r="AV428" s="14" t="s">
        <v>89</v>
      </c>
      <c r="AW428" s="14" t="s">
        <v>34</v>
      </c>
      <c r="AX428" s="14" t="s">
        <v>87</v>
      </c>
      <c r="AY428" s="287" t="s">
        <v>211</v>
      </c>
    </row>
    <row r="429" s="2" customFormat="1" ht="24.15" customHeight="1">
      <c r="A429" s="41"/>
      <c r="B429" s="42"/>
      <c r="C429" s="253" t="s">
        <v>790</v>
      </c>
      <c r="D429" s="253" t="s">
        <v>214</v>
      </c>
      <c r="E429" s="254" t="s">
        <v>791</v>
      </c>
      <c r="F429" s="255" t="s">
        <v>792</v>
      </c>
      <c r="G429" s="256" t="s">
        <v>269</v>
      </c>
      <c r="H429" s="257">
        <v>21.795000000000002</v>
      </c>
      <c r="I429" s="258"/>
      <c r="J429" s="259">
        <f>ROUND(I429*H429,2)</f>
        <v>0</v>
      </c>
      <c r="K429" s="260"/>
      <c r="L429" s="44"/>
      <c r="M429" s="261" t="s">
        <v>1</v>
      </c>
      <c r="N429" s="262" t="s">
        <v>46</v>
      </c>
      <c r="O429" s="94"/>
      <c r="P429" s="263">
        <f>O429*H429</f>
        <v>0</v>
      </c>
      <c r="Q429" s="263">
        <v>0.00696</v>
      </c>
      <c r="R429" s="263">
        <f>Q429*H429</f>
        <v>0.1516932</v>
      </c>
      <c r="S429" s="263">
        <v>0</v>
      </c>
      <c r="T429" s="264">
        <f>S429*H429</f>
        <v>0</v>
      </c>
      <c r="U429" s="41"/>
      <c r="V429" s="41"/>
      <c r="W429" s="41"/>
      <c r="X429" s="41"/>
      <c r="Y429" s="41"/>
      <c r="Z429" s="41"/>
      <c r="AA429" s="41"/>
      <c r="AB429" s="41"/>
      <c r="AC429" s="41"/>
      <c r="AD429" s="41"/>
      <c r="AE429" s="41"/>
      <c r="AR429" s="265" t="s">
        <v>100</v>
      </c>
      <c r="AT429" s="265" t="s">
        <v>214</v>
      </c>
      <c r="AU429" s="265" t="s">
        <v>89</v>
      </c>
      <c r="AY429" s="18" t="s">
        <v>211</v>
      </c>
      <c r="BE429" s="155">
        <f>IF(N429="základní",J429,0)</f>
        <v>0</v>
      </c>
      <c r="BF429" s="155">
        <f>IF(N429="snížená",J429,0)</f>
        <v>0</v>
      </c>
      <c r="BG429" s="155">
        <f>IF(N429="zákl. přenesená",J429,0)</f>
        <v>0</v>
      </c>
      <c r="BH429" s="155">
        <f>IF(N429="sníž. přenesená",J429,0)</f>
        <v>0</v>
      </c>
      <c r="BI429" s="155">
        <f>IF(N429="nulová",J429,0)</f>
        <v>0</v>
      </c>
      <c r="BJ429" s="18" t="s">
        <v>87</v>
      </c>
      <c r="BK429" s="155">
        <f>ROUND(I429*H429,2)</f>
        <v>0</v>
      </c>
      <c r="BL429" s="18" t="s">
        <v>100</v>
      </c>
      <c r="BM429" s="265" t="s">
        <v>793</v>
      </c>
    </row>
    <row r="430" s="14" customFormat="1">
      <c r="A430" s="14"/>
      <c r="B430" s="277"/>
      <c r="C430" s="278"/>
      <c r="D430" s="268" t="s">
        <v>236</v>
      </c>
      <c r="E430" s="279" t="s">
        <v>289</v>
      </c>
      <c r="F430" s="280" t="s">
        <v>794</v>
      </c>
      <c r="G430" s="278"/>
      <c r="H430" s="281">
        <v>21.795000000000002</v>
      </c>
      <c r="I430" s="282"/>
      <c r="J430" s="278"/>
      <c r="K430" s="278"/>
      <c r="L430" s="283"/>
      <c r="M430" s="284"/>
      <c r="N430" s="285"/>
      <c r="O430" s="285"/>
      <c r="P430" s="285"/>
      <c r="Q430" s="285"/>
      <c r="R430" s="285"/>
      <c r="S430" s="285"/>
      <c r="T430" s="286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T430" s="287" t="s">
        <v>236</v>
      </c>
      <c r="AU430" s="287" t="s">
        <v>89</v>
      </c>
      <c r="AV430" s="14" t="s">
        <v>89</v>
      </c>
      <c r="AW430" s="14" t="s">
        <v>34</v>
      </c>
      <c r="AX430" s="14" t="s">
        <v>87</v>
      </c>
      <c r="AY430" s="287" t="s">
        <v>211</v>
      </c>
    </row>
    <row r="431" s="2" customFormat="1" ht="24.15" customHeight="1">
      <c r="A431" s="41"/>
      <c r="B431" s="42"/>
      <c r="C431" s="253" t="s">
        <v>795</v>
      </c>
      <c r="D431" s="253" t="s">
        <v>214</v>
      </c>
      <c r="E431" s="254" t="s">
        <v>796</v>
      </c>
      <c r="F431" s="255" t="s">
        <v>797</v>
      </c>
      <c r="G431" s="256" t="s">
        <v>269</v>
      </c>
      <c r="H431" s="257">
        <v>21.795000000000002</v>
      </c>
      <c r="I431" s="258"/>
      <c r="J431" s="259">
        <f>ROUND(I431*H431,2)</f>
        <v>0</v>
      </c>
      <c r="K431" s="260"/>
      <c r="L431" s="44"/>
      <c r="M431" s="261" t="s">
        <v>1</v>
      </c>
      <c r="N431" s="262" t="s">
        <v>46</v>
      </c>
      <c r="O431" s="94"/>
      <c r="P431" s="263">
        <f>O431*H431</f>
        <v>0</v>
      </c>
      <c r="Q431" s="263">
        <v>0</v>
      </c>
      <c r="R431" s="263">
        <f>Q431*H431</f>
        <v>0</v>
      </c>
      <c r="S431" s="263">
        <v>0</v>
      </c>
      <c r="T431" s="264">
        <f>S431*H431</f>
        <v>0</v>
      </c>
      <c r="U431" s="41"/>
      <c r="V431" s="41"/>
      <c r="W431" s="41"/>
      <c r="X431" s="41"/>
      <c r="Y431" s="41"/>
      <c r="Z431" s="41"/>
      <c r="AA431" s="41"/>
      <c r="AB431" s="41"/>
      <c r="AC431" s="41"/>
      <c r="AD431" s="41"/>
      <c r="AE431" s="41"/>
      <c r="AR431" s="265" t="s">
        <v>100</v>
      </c>
      <c r="AT431" s="265" t="s">
        <v>214</v>
      </c>
      <c r="AU431" s="265" t="s">
        <v>89</v>
      </c>
      <c r="AY431" s="18" t="s">
        <v>211</v>
      </c>
      <c r="BE431" s="155">
        <f>IF(N431="základní",J431,0)</f>
        <v>0</v>
      </c>
      <c r="BF431" s="155">
        <f>IF(N431="snížená",J431,0)</f>
        <v>0</v>
      </c>
      <c r="BG431" s="155">
        <f>IF(N431="zákl. přenesená",J431,0)</f>
        <v>0</v>
      </c>
      <c r="BH431" s="155">
        <f>IF(N431="sníž. přenesená",J431,0)</f>
        <v>0</v>
      </c>
      <c r="BI431" s="155">
        <f>IF(N431="nulová",J431,0)</f>
        <v>0</v>
      </c>
      <c r="BJ431" s="18" t="s">
        <v>87</v>
      </c>
      <c r="BK431" s="155">
        <f>ROUND(I431*H431,2)</f>
        <v>0</v>
      </c>
      <c r="BL431" s="18" t="s">
        <v>100</v>
      </c>
      <c r="BM431" s="265" t="s">
        <v>798</v>
      </c>
    </row>
    <row r="432" s="14" customFormat="1">
      <c r="A432" s="14"/>
      <c r="B432" s="277"/>
      <c r="C432" s="278"/>
      <c r="D432" s="268" t="s">
        <v>236</v>
      </c>
      <c r="E432" s="279" t="s">
        <v>1</v>
      </c>
      <c r="F432" s="280" t="s">
        <v>289</v>
      </c>
      <c r="G432" s="278"/>
      <c r="H432" s="281">
        <v>21.795000000000002</v>
      </c>
      <c r="I432" s="282"/>
      <c r="J432" s="278"/>
      <c r="K432" s="278"/>
      <c r="L432" s="283"/>
      <c r="M432" s="284"/>
      <c r="N432" s="285"/>
      <c r="O432" s="285"/>
      <c r="P432" s="285"/>
      <c r="Q432" s="285"/>
      <c r="R432" s="285"/>
      <c r="S432" s="285"/>
      <c r="T432" s="286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T432" s="287" t="s">
        <v>236</v>
      </c>
      <c r="AU432" s="287" t="s">
        <v>89</v>
      </c>
      <c r="AV432" s="14" t="s">
        <v>89</v>
      </c>
      <c r="AW432" s="14" t="s">
        <v>34</v>
      </c>
      <c r="AX432" s="14" t="s">
        <v>87</v>
      </c>
      <c r="AY432" s="287" t="s">
        <v>211</v>
      </c>
    </row>
    <row r="433" s="2" customFormat="1" ht="24.15" customHeight="1">
      <c r="A433" s="41"/>
      <c r="B433" s="42"/>
      <c r="C433" s="253" t="s">
        <v>799</v>
      </c>
      <c r="D433" s="253" t="s">
        <v>214</v>
      </c>
      <c r="E433" s="254" t="s">
        <v>800</v>
      </c>
      <c r="F433" s="255" t="s">
        <v>801</v>
      </c>
      <c r="G433" s="256" t="s">
        <v>505</v>
      </c>
      <c r="H433" s="257">
        <v>18.631</v>
      </c>
      <c r="I433" s="258"/>
      <c r="J433" s="259">
        <f>ROUND(I433*H433,2)</f>
        <v>0</v>
      </c>
      <c r="K433" s="260"/>
      <c r="L433" s="44"/>
      <c r="M433" s="261" t="s">
        <v>1</v>
      </c>
      <c r="N433" s="262" t="s">
        <v>46</v>
      </c>
      <c r="O433" s="94"/>
      <c r="P433" s="263">
        <f>O433*H433</f>
        <v>0</v>
      </c>
      <c r="Q433" s="263">
        <v>1.05464</v>
      </c>
      <c r="R433" s="263">
        <f>Q433*H433</f>
        <v>19.64899784</v>
      </c>
      <c r="S433" s="263">
        <v>0</v>
      </c>
      <c r="T433" s="264">
        <f>S433*H433</f>
        <v>0</v>
      </c>
      <c r="U433" s="41"/>
      <c r="V433" s="41"/>
      <c r="W433" s="41"/>
      <c r="X433" s="41"/>
      <c r="Y433" s="41"/>
      <c r="Z433" s="41"/>
      <c r="AA433" s="41"/>
      <c r="AB433" s="41"/>
      <c r="AC433" s="41"/>
      <c r="AD433" s="41"/>
      <c r="AE433" s="41"/>
      <c r="AR433" s="265" t="s">
        <v>100</v>
      </c>
      <c r="AT433" s="265" t="s">
        <v>214</v>
      </c>
      <c r="AU433" s="265" t="s">
        <v>89</v>
      </c>
      <c r="AY433" s="18" t="s">
        <v>211</v>
      </c>
      <c r="BE433" s="155">
        <f>IF(N433="základní",J433,0)</f>
        <v>0</v>
      </c>
      <c r="BF433" s="155">
        <f>IF(N433="snížená",J433,0)</f>
        <v>0</v>
      </c>
      <c r="BG433" s="155">
        <f>IF(N433="zákl. přenesená",J433,0)</f>
        <v>0</v>
      </c>
      <c r="BH433" s="155">
        <f>IF(N433="sníž. přenesená",J433,0)</f>
        <v>0</v>
      </c>
      <c r="BI433" s="155">
        <f>IF(N433="nulová",J433,0)</f>
        <v>0</v>
      </c>
      <c r="BJ433" s="18" t="s">
        <v>87</v>
      </c>
      <c r="BK433" s="155">
        <f>ROUND(I433*H433,2)</f>
        <v>0</v>
      </c>
      <c r="BL433" s="18" t="s">
        <v>100</v>
      </c>
      <c r="BM433" s="265" t="s">
        <v>802</v>
      </c>
    </row>
    <row r="434" s="14" customFormat="1">
      <c r="A434" s="14"/>
      <c r="B434" s="277"/>
      <c r="C434" s="278"/>
      <c r="D434" s="268" t="s">
        <v>236</v>
      </c>
      <c r="E434" s="279" t="s">
        <v>1</v>
      </c>
      <c r="F434" s="280" t="s">
        <v>803</v>
      </c>
      <c r="G434" s="278"/>
      <c r="H434" s="281">
        <v>18.631</v>
      </c>
      <c r="I434" s="282"/>
      <c r="J434" s="278"/>
      <c r="K434" s="278"/>
      <c r="L434" s="283"/>
      <c r="M434" s="284"/>
      <c r="N434" s="285"/>
      <c r="O434" s="285"/>
      <c r="P434" s="285"/>
      <c r="Q434" s="285"/>
      <c r="R434" s="285"/>
      <c r="S434" s="285"/>
      <c r="T434" s="286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T434" s="287" t="s">
        <v>236</v>
      </c>
      <c r="AU434" s="287" t="s">
        <v>89</v>
      </c>
      <c r="AV434" s="14" t="s">
        <v>89</v>
      </c>
      <c r="AW434" s="14" t="s">
        <v>34</v>
      </c>
      <c r="AX434" s="14" t="s">
        <v>87</v>
      </c>
      <c r="AY434" s="287" t="s">
        <v>211</v>
      </c>
    </row>
    <row r="435" s="2" customFormat="1" ht="16.5" customHeight="1">
      <c r="A435" s="41"/>
      <c r="B435" s="42"/>
      <c r="C435" s="253" t="s">
        <v>804</v>
      </c>
      <c r="D435" s="253" t="s">
        <v>214</v>
      </c>
      <c r="E435" s="254" t="s">
        <v>805</v>
      </c>
      <c r="F435" s="255" t="s">
        <v>806</v>
      </c>
      <c r="G435" s="256" t="s">
        <v>332</v>
      </c>
      <c r="H435" s="257">
        <v>29.923999999999999</v>
      </c>
      <c r="I435" s="258"/>
      <c r="J435" s="259">
        <f>ROUND(I435*H435,2)</f>
        <v>0</v>
      </c>
      <c r="K435" s="260"/>
      <c r="L435" s="44"/>
      <c r="M435" s="261" t="s">
        <v>1</v>
      </c>
      <c r="N435" s="262" t="s">
        <v>46</v>
      </c>
      <c r="O435" s="94"/>
      <c r="P435" s="263">
        <f>O435*H435</f>
        <v>0</v>
      </c>
      <c r="Q435" s="263">
        <v>2.4533999999999998</v>
      </c>
      <c r="R435" s="263">
        <f>Q435*H435</f>
        <v>73.415541599999997</v>
      </c>
      <c r="S435" s="263">
        <v>0</v>
      </c>
      <c r="T435" s="264">
        <f>S435*H435</f>
        <v>0</v>
      </c>
      <c r="U435" s="41"/>
      <c r="V435" s="41"/>
      <c r="W435" s="41"/>
      <c r="X435" s="41"/>
      <c r="Y435" s="41"/>
      <c r="Z435" s="41"/>
      <c r="AA435" s="41"/>
      <c r="AB435" s="41"/>
      <c r="AC435" s="41"/>
      <c r="AD435" s="41"/>
      <c r="AE435" s="41"/>
      <c r="AR435" s="265" t="s">
        <v>100</v>
      </c>
      <c r="AT435" s="265" t="s">
        <v>214</v>
      </c>
      <c r="AU435" s="265" t="s">
        <v>89</v>
      </c>
      <c r="AY435" s="18" t="s">
        <v>211</v>
      </c>
      <c r="BE435" s="155">
        <f>IF(N435="základní",J435,0)</f>
        <v>0</v>
      </c>
      <c r="BF435" s="155">
        <f>IF(N435="snížená",J435,0)</f>
        <v>0</v>
      </c>
      <c r="BG435" s="155">
        <f>IF(N435="zákl. přenesená",J435,0)</f>
        <v>0</v>
      </c>
      <c r="BH435" s="155">
        <f>IF(N435="sníž. přenesená",J435,0)</f>
        <v>0</v>
      </c>
      <c r="BI435" s="155">
        <f>IF(N435="nulová",J435,0)</f>
        <v>0</v>
      </c>
      <c r="BJ435" s="18" t="s">
        <v>87</v>
      </c>
      <c r="BK435" s="155">
        <f>ROUND(I435*H435,2)</f>
        <v>0</v>
      </c>
      <c r="BL435" s="18" t="s">
        <v>100</v>
      </c>
      <c r="BM435" s="265" t="s">
        <v>807</v>
      </c>
    </row>
    <row r="436" s="14" customFormat="1">
      <c r="A436" s="14"/>
      <c r="B436" s="277"/>
      <c r="C436" s="278"/>
      <c r="D436" s="268" t="s">
        <v>236</v>
      </c>
      <c r="E436" s="279" t="s">
        <v>1</v>
      </c>
      <c r="F436" s="280" t="s">
        <v>808</v>
      </c>
      <c r="G436" s="278"/>
      <c r="H436" s="281">
        <v>19.451000000000001</v>
      </c>
      <c r="I436" s="282"/>
      <c r="J436" s="278"/>
      <c r="K436" s="278"/>
      <c r="L436" s="283"/>
      <c r="M436" s="284"/>
      <c r="N436" s="285"/>
      <c r="O436" s="285"/>
      <c r="P436" s="285"/>
      <c r="Q436" s="285"/>
      <c r="R436" s="285"/>
      <c r="S436" s="285"/>
      <c r="T436" s="286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T436" s="287" t="s">
        <v>236</v>
      </c>
      <c r="AU436" s="287" t="s">
        <v>89</v>
      </c>
      <c r="AV436" s="14" t="s">
        <v>89</v>
      </c>
      <c r="AW436" s="14" t="s">
        <v>34</v>
      </c>
      <c r="AX436" s="14" t="s">
        <v>81</v>
      </c>
      <c r="AY436" s="287" t="s">
        <v>211</v>
      </c>
    </row>
    <row r="437" s="14" customFormat="1">
      <c r="A437" s="14"/>
      <c r="B437" s="277"/>
      <c r="C437" s="278"/>
      <c r="D437" s="268" t="s">
        <v>236</v>
      </c>
      <c r="E437" s="279" t="s">
        <v>1</v>
      </c>
      <c r="F437" s="280" t="s">
        <v>809</v>
      </c>
      <c r="G437" s="278"/>
      <c r="H437" s="281">
        <v>7.1630000000000003</v>
      </c>
      <c r="I437" s="282"/>
      <c r="J437" s="278"/>
      <c r="K437" s="278"/>
      <c r="L437" s="283"/>
      <c r="M437" s="284"/>
      <c r="N437" s="285"/>
      <c r="O437" s="285"/>
      <c r="P437" s="285"/>
      <c r="Q437" s="285"/>
      <c r="R437" s="285"/>
      <c r="S437" s="285"/>
      <c r="T437" s="286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T437" s="287" t="s">
        <v>236</v>
      </c>
      <c r="AU437" s="287" t="s">
        <v>89</v>
      </c>
      <c r="AV437" s="14" t="s">
        <v>89</v>
      </c>
      <c r="AW437" s="14" t="s">
        <v>34</v>
      </c>
      <c r="AX437" s="14" t="s">
        <v>81</v>
      </c>
      <c r="AY437" s="287" t="s">
        <v>211</v>
      </c>
    </row>
    <row r="438" s="14" customFormat="1">
      <c r="A438" s="14"/>
      <c r="B438" s="277"/>
      <c r="C438" s="278"/>
      <c r="D438" s="268" t="s">
        <v>236</v>
      </c>
      <c r="E438" s="279" t="s">
        <v>1</v>
      </c>
      <c r="F438" s="280" t="s">
        <v>810</v>
      </c>
      <c r="G438" s="278"/>
      <c r="H438" s="281">
        <v>3.3100000000000001</v>
      </c>
      <c r="I438" s="282"/>
      <c r="J438" s="278"/>
      <c r="K438" s="278"/>
      <c r="L438" s="283"/>
      <c r="M438" s="284"/>
      <c r="N438" s="285"/>
      <c r="O438" s="285"/>
      <c r="P438" s="285"/>
      <c r="Q438" s="285"/>
      <c r="R438" s="285"/>
      <c r="S438" s="285"/>
      <c r="T438" s="286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T438" s="287" t="s">
        <v>236</v>
      </c>
      <c r="AU438" s="287" t="s">
        <v>89</v>
      </c>
      <c r="AV438" s="14" t="s">
        <v>89</v>
      </c>
      <c r="AW438" s="14" t="s">
        <v>34</v>
      </c>
      <c r="AX438" s="14" t="s">
        <v>81</v>
      </c>
      <c r="AY438" s="287" t="s">
        <v>211</v>
      </c>
    </row>
    <row r="439" s="15" customFormat="1">
      <c r="A439" s="15"/>
      <c r="B439" s="295"/>
      <c r="C439" s="296"/>
      <c r="D439" s="268" t="s">
        <v>236</v>
      </c>
      <c r="E439" s="297" t="s">
        <v>1</v>
      </c>
      <c r="F439" s="298" t="s">
        <v>435</v>
      </c>
      <c r="G439" s="296"/>
      <c r="H439" s="299">
        <v>29.923999999999999</v>
      </c>
      <c r="I439" s="300"/>
      <c r="J439" s="296"/>
      <c r="K439" s="296"/>
      <c r="L439" s="301"/>
      <c r="M439" s="302"/>
      <c r="N439" s="303"/>
      <c r="O439" s="303"/>
      <c r="P439" s="303"/>
      <c r="Q439" s="303"/>
      <c r="R439" s="303"/>
      <c r="S439" s="303"/>
      <c r="T439" s="304"/>
      <c r="U439" s="15"/>
      <c r="V439" s="15"/>
      <c r="W439" s="15"/>
      <c r="X439" s="15"/>
      <c r="Y439" s="15"/>
      <c r="Z439" s="15"/>
      <c r="AA439" s="15"/>
      <c r="AB439" s="15"/>
      <c r="AC439" s="15"/>
      <c r="AD439" s="15"/>
      <c r="AE439" s="15"/>
      <c r="AT439" s="305" t="s">
        <v>236</v>
      </c>
      <c r="AU439" s="305" t="s">
        <v>89</v>
      </c>
      <c r="AV439" s="15" t="s">
        <v>100</v>
      </c>
      <c r="AW439" s="15" t="s">
        <v>34</v>
      </c>
      <c r="AX439" s="15" t="s">
        <v>87</v>
      </c>
      <c r="AY439" s="305" t="s">
        <v>211</v>
      </c>
    </row>
    <row r="440" s="2" customFormat="1" ht="16.5" customHeight="1">
      <c r="A440" s="41"/>
      <c r="B440" s="42"/>
      <c r="C440" s="253" t="s">
        <v>811</v>
      </c>
      <c r="D440" s="253" t="s">
        <v>214</v>
      </c>
      <c r="E440" s="254" t="s">
        <v>812</v>
      </c>
      <c r="F440" s="255" t="s">
        <v>813</v>
      </c>
      <c r="G440" s="256" t="s">
        <v>269</v>
      </c>
      <c r="H440" s="257">
        <v>231.798</v>
      </c>
      <c r="I440" s="258"/>
      <c r="J440" s="259">
        <f>ROUND(I440*H440,2)</f>
        <v>0</v>
      </c>
      <c r="K440" s="260"/>
      <c r="L440" s="44"/>
      <c r="M440" s="261" t="s">
        <v>1</v>
      </c>
      <c r="N440" s="262" t="s">
        <v>46</v>
      </c>
      <c r="O440" s="94"/>
      <c r="P440" s="263">
        <f>O440*H440</f>
        <v>0</v>
      </c>
      <c r="Q440" s="263">
        <v>0.0051900000000000002</v>
      </c>
      <c r="R440" s="263">
        <f>Q440*H440</f>
        <v>1.20303162</v>
      </c>
      <c r="S440" s="263">
        <v>0</v>
      </c>
      <c r="T440" s="264">
        <f>S440*H440</f>
        <v>0</v>
      </c>
      <c r="U440" s="41"/>
      <c r="V440" s="41"/>
      <c r="W440" s="41"/>
      <c r="X440" s="41"/>
      <c r="Y440" s="41"/>
      <c r="Z440" s="41"/>
      <c r="AA440" s="41"/>
      <c r="AB440" s="41"/>
      <c r="AC440" s="41"/>
      <c r="AD440" s="41"/>
      <c r="AE440" s="41"/>
      <c r="AR440" s="265" t="s">
        <v>100</v>
      </c>
      <c r="AT440" s="265" t="s">
        <v>214</v>
      </c>
      <c r="AU440" s="265" t="s">
        <v>89</v>
      </c>
      <c r="AY440" s="18" t="s">
        <v>211</v>
      </c>
      <c r="BE440" s="155">
        <f>IF(N440="základní",J440,0)</f>
        <v>0</v>
      </c>
      <c r="BF440" s="155">
        <f>IF(N440="snížená",J440,0)</f>
        <v>0</v>
      </c>
      <c r="BG440" s="155">
        <f>IF(N440="zákl. přenesená",J440,0)</f>
        <v>0</v>
      </c>
      <c r="BH440" s="155">
        <f>IF(N440="sníž. přenesená",J440,0)</f>
        <v>0</v>
      </c>
      <c r="BI440" s="155">
        <f>IF(N440="nulová",J440,0)</f>
        <v>0</v>
      </c>
      <c r="BJ440" s="18" t="s">
        <v>87</v>
      </c>
      <c r="BK440" s="155">
        <f>ROUND(I440*H440,2)</f>
        <v>0</v>
      </c>
      <c r="BL440" s="18" t="s">
        <v>100</v>
      </c>
      <c r="BM440" s="265" t="s">
        <v>814</v>
      </c>
    </row>
    <row r="441" s="14" customFormat="1">
      <c r="A441" s="14"/>
      <c r="B441" s="277"/>
      <c r="C441" s="278"/>
      <c r="D441" s="268" t="s">
        <v>236</v>
      </c>
      <c r="E441" s="279" t="s">
        <v>1</v>
      </c>
      <c r="F441" s="280" t="s">
        <v>815</v>
      </c>
      <c r="G441" s="278"/>
      <c r="H441" s="281">
        <v>137.16</v>
      </c>
      <c r="I441" s="282"/>
      <c r="J441" s="278"/>
      <c r="K441" s="278"/>
      <c r="L441" s="283"/>
      <c r="M441" s="284"/>
      <c r="N441" s="285"/>
      <c r="O441" s="285"/>
      <c r="P441" s="285"/>
      <c r="Q441" s="285"/>
      <c r="R441" s="285"/>
      <c r="S441" s="285"/>
      <c r="T441" s="286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T441" s="287" t="s">
        <v>236</v>
      </c>
      <c r="AU441" s="287" t="s">
        <v>89</v>
      </c>
      <c r="AV441" s="14" t="s">
        <v>89</v>
      </c>
      <c r="AW441" s="14" t="s">
        <v>34</v>
      </c>
      <c r="AX441" s="14" t="s">
        <v>81</v>
      </c>
      <c r="AY441" s="287" t="s">
        <v>211</v>
      </c>
    </row>
    <row r="442" s="14" customFormat="1">
      <c r="A442" s="14"/>
      <c r="B442" s="277"/>
      <c r="C442" s="278"/>
      <c r="D442" s="268" t="s">
        <v>236</v>
      </c>
      <c r="E442" s="279" t="s">
        <v>1</v>
      </c>
      <c r="F442" s="280" t="s">
        <v>816</v>
      </c>
      <c r="G442" s="278"/>
      <c r="H442" s="281">
        <v>18.797999999999998</v>
      </c>
      <c r="I442" s="282"/>
      <c r="J442" s="278"/>
      <c r="K442" s="278"/>
      <c r="L442" s="283"/>
      <c r="M442" s="284"/>
      <c r="N442" s="285"/>
      <c r="O442" s="285"/>
      <c r="P442" s="285"/>
      <c r="Q442" s="285"/>
      <c r="R442" s="285"/>
      <c r="S442" s="285"/>
      <c r="T442" s="286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T442" s="287" t="s">
        <v>236</v>
      </c>
      <c r="AU442" s="287" t="s">
        <v>89</v>
      </c>
      <c r="AV442" s="14" t="s">
        <v>89</v>
      </c>
      <c r="AW442" s="14" t="s">
        <v>34</v>
      </c>
      <c r="AX442" s="14" t="s">
        <v>81</v>
      </c>
      <c r="AY442" s="287" t="s">
        <v>211</v>
      </c>
    </row>
    <row r="443" s="14" customFormat="1">
      <c r="A443" s="14"/>
      <c r="B443" s="277"/>
      <c r="C443" s="278"/>
      <c r="D443" s="268" t="s">
        <v>236</v>
      </c>
      <c r="E443" s="279" t="s">
        <v>1</v>
      </c>
      <c r="F443" s="280" t="s">
        <v>817</v>
      </c>
      <c r="G443" s="278"/>
      <c r="H443" s="281">
        <v>61.560000000000002</v>
      </c>
      <c r="I443" s="282"/>
      <c r="J443" s="278"/>
      <c r="K443" s="278"/>
      <c r="L443" s="283"/>
      <c r="M443" s="284"/>
      <c r="N443" s="285"/>
      <c r="O443" s="285"/>
      <c r="P443" s="285"/>
      <c r="Q443" s="285"/>
      <c r="R443" s="285"/>
      <c r="S443" s="285"/>
      <c r="T443" s="286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T443" s="287" t="s">
        <v>236</v>
      </c>
      <c r="AU443" s="287" t="s">
        <v>89</v>
      </c>
      <c r="AV443" s="14" t="s">
        <v>89</v>
      </c>
      <c r="AW443" s="14" t="s">
        <v>34</v>
      </c>
      <c r="AX443" s="14" t="s">
        <v>81</v>
      </c>
      <c r="AY443" s="287" t="s">
        <v>211</v>
      </c>
    </row>
    <row r="444" s="14" customFormat="1">
      <c r="A444" s="14"/>
      <c r="B444" s="277"/>
      <c r="C444" s="278"/>
      <c r="D444" s="268" t="s">
        <v>236</v>
      </c>
      <c r="E444" s="279" t="s">
        <v>1</v>
      </c>
      <c r="F444" s="280" t="s">
        <v>818</v>
      </c>
      <c r="G444" s="278"/>
      <c r="H444" s="281">
        <v>14.279999999999999</v>
      </c>
      <c r="I444" s="282"/>
      <c r="J444" s="278"/>
      <c r="K444" s="278"/>
      <c r="L444" s="283"/>
      <c r="M444" s="284"/>
      <c r="N444" s="285"/>
      <c r="O444" s="285"/>
      <c r="P444" s="285"/>
      <c r="Q444" s="285"/>
      <c r="R444" s="285"/>
      <c r="S444" s="285"/>
      <c r="T444" s="286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T444" s="287" t="s">
        <v>236</v>
      </c>
      <c r="AU444" s="287" t="s">
        <v>89</v>
      </c>
      <c r="AV444" s="14" t="s">
        <v>89</v>
      </c>
      <c r="AW444" s="14" t="s">
        <v>34</v>
      </c>
      <c r="AX444" s="14" t="s">
        <v>81</v>
      </c>
      <c r="AY444" s="287" t="s">
        <v>211</v>
      </c>
    </row>
    <row r="445" s="15" customFormat="1">
      <c r="A445" s="15"/>
      <c r="B445" s="295"/>
      <c r="C445" s="296"/>
      <c r="D445" s="268" t="s">
        <v>236</v>
      </c>
      <c r="E445" s="297" t="s">
        <v>283</v>
      </c>
      <c r="F445" s="298" t="s">
        <v>435</v>
      </c>
      <c r="G445" s="296"/>
      <c r="H445" s="299">
        <v>231.798</v>
      </c>
      <c r="I445" s="300"/>
      <c r="J445" s="296"/>
      <c r="K445" s="296"/>
      <c r="L445" s="301"/>
      <c r="M445" s="302"/>
      <c r="N445" s="303"/>
      <c r="O445" s="303"/>
      <c r="P445" s="303"/>
      <c r="Q445" s="303"/>
      <c r="R445" s="303"/>
      <c r="S445" s="303"/>
      <c r="T445" s="304"/>
      <c r="U445" s="15"/>
      <c r="V445" s="15"/>
      <c r="W445" s="15"/>
      <c r="X445" s="15"/>
      <c r="Y445" s="15"/>
      <c r="Z445" s="15"/>
      <c r="AA445" s="15"/>
      <c r="AB445" s="15"/>
      <c r="AC445" s="15"/>
      <c r="AD445" s="15"/>
      <c r="AE445" s="15"/>
      <c r="AT445" s="305" t="s">
        <v>236</v>
      </c>
      <c r="AU445" s="305" t="s">
        <v>89</v>
      </c>
      <c r="AV445" s="15" t="s">
        <v>100</v>
      </c>
      <c r="AW445" s="15" t="s">
        <v>34</v>
      </c>
      <c r="AX445" s="15" t="s">
        <v>87</v>
      </c>
      <c r="AY445" s="305" t="s">
        <v>211</v>
      </c>
    </row>
    <row r="446" s="2" customFormat="1" ht="16.5" customHeight="1">
      <c r="A446" s="41"/>
      <c r="B446" s="42"/>
      <c r="C446" s="253" t="s">
        <v>819</v>
      </c>
      <c r="D446" s="253" t="s">
        <v>214</v>
      </c>
      <c r="E446" s="254" t="s">
        <v>820</v>
      </c>
      <c r="F446" s="255" t="s">
        <v>821</v>
      </c>
      <c r="G446" s="256" t="s">
        <v>269</v>
      </c>
      <c r="H446" s="257">
        <v>231.798</v>
      </c>
      <c r="I446" s="258"/>
      <c r="J446" s="259">
        <f>ROUND(I446*H446,2)</f>
        <v>0</v>
      </c>
      <c r="K446" s="260"/>
      <c r="L446" s="44"/>
      <c r="M446" s="261" t="s">
        <v>1</v>
      </c>
      <c r="N446" s="262" t="s">
        <v>46</v>
      </c>
      <c r="O446" s="94"/>
      <c r="P446" s="263">
        <f>O446*H446</f>
        <v>0</v>
      </c>
      <c r="Q446" s="263">
        <v>0</v>
      </c>
      <c r="R446" s="263">
        <f>Q446*H446</f>
        <v>0</v>
      </c>
      <c r="S446" s="263">
        <v>0</v>
      </c>
      <c r="T446" s="264">
        <f>S446*H446</f>
        <v>0</v>
      </c>
      <c r="U446" s="41"/>
      <c r="V446" s="41"/>
      <c r="W446" s="41"/>
      <c r="X446" s="41"/>
      <c r="Y446" s="41"/>
      <c r="Z446" s="41"/>
      <c r="AA446" s="41"/>
      <c r="AB446" s="41"/>
      <c r="AC446" s="41"/>
      <c r="AD446" s="41"/>
      <c r="AE446" s="41"/>
      <c r="AR446" s="265" t="s">
        <v>100</v>
      </c>
      <c r="AT446" s="265" t="s">
        <v>214</v>
      </c>
      <c r="AU446" s="265" t="s">
        <v>89</v>
      </c>
      <c r="AY446" s="18" t="s">
        <v>211</v>
      </c>
      <c r="BE446" s="155">
        <f>IF(N446="základní",J446,0)</f>
        <v>0</v>
      </c>
      <c r="BF446" s="155">
        <f>IF(N446="snížená",J446,0)</f>
        <v>0</v>
      </c>
      <c r="BG446" s="155">
        <f>IF(N446="zákl. přenesená",J446,0)</f>
        <v>0</v>
      </c>
      <c r="BH446" s="155">
        <f>IF(N446="sníž. přenesená",J446,0)</f>
        <v>0</v>
      </c>
      <c r="BI446" s="155">
        <f>IF(N446="nulová",J446,0)</f>
        <v>0</v>
      </c>
      <c r="BJ446" s="18" t="s">
        <v>87</v>
      </c>
      <c r="BK446" s="155">
        <f>ROUND(I446*H446,2)</f>
        <v>0</v>
      </c>
      <c r="BL446" s="18" t="s">
        <v>100</v>
      </c>
      <c r="BM446" s="265" t="s">
        <v>822</v>
      </c>
    </row>
    <row r="447" s="14" customFormat="1">
      <c r="A447" s="14"/>
      <c r="B447" s="277"/>
      <c r="C447" s="278"/>
      <c r="D447" s="268" t="s">
        <v>236</v>
      </c>
      <c r="E447" s="279" t="s">
        <v>1</v>
      </c>
      <c r="F447" s="280" t="s">
        <v>283</v>
      </c>
      <c r="G447" s="278"/>
      <c r="H447" s="281">
        <v>231.798</v>
      </c>
      <c r="I447" s="282"/>
      <c r="J447" s="278"/>
      <c r="K447" s="278"/>
      <c r="L447" s="283"/>
      <c r="M447" s="284"/>
      <c r="N447" s="285"/>
      <c r="O447" s="285"/>
      <c r="P447" s="285"/>
      <c r="Q447" s="285"/>
      <c r="R447" s="285"/>
      <c r="S447" s="285"/>
      <c r="T447" s="286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T447" s="287" t="s">
        <v>236</v>
      </c>
      <c r="AU447" s="287" t="s">
        <v>89</v>
      </c>
      <c r="AV447" s="14" t="s">
        <v>89</v>
      </c>
      <c r="AW447" s="14" t="s">
        <v>34</v>
      </c>
      <c r="AX447" s="14" t="s">
        <v>87</v>
      </c>
      <c r="AY447" s="287" t="s">
        <v>211</v>
      </c>
    </row>
    <row r="448" s="2" customFormat="1" ht="24.15" customHeight="1">
      <c r="A448" s="41"/>
      <c r="B448" s="42"/>
      <c r="C448" s="253" t="s">
        <v>823</v>
      </c>
      <c r="D448" s="253" t="s">
        <v>214</v>
      </c>
      <c r="E448" s="254" t="s">
        <v>824</v>
      </c>
      <c r="F448" s="255" t="s">
        <v>825</v>
      </c>
      <c r="G448" s="256" t="s">
        <v>505</v>
      </c>
      <c r="H448" s="257">
        <v>0.34799999999999998</v>
      </c>
      <c r="I448" s="258"/>
      <c r="J448" s="259">
        <f>ROUND(I448*H448,2)</f>
        <v>0</v>
      </c>
      <c r="K448" s="260"/>
      <c r="L448" s="44"/>
      <c r="M448" s="261" t="s">
        <v>1</v>
      </c>
      <c r="N448" s="262" t="s">
        <v>46</v>
      </c>
      <c r="O448" s="94"/>
      <c r="P448" s="263">
        <f>O448*H448</f>
        <v>0</v>
      </c>
      <c r="Q448" s="263">
        <v>1.0525599999999999</v>
      </c>
      <c r="R448" s="263">
        <f>Q448*H448</f>
        <v>0.36629087999999993</v>
      </c>
      <c r="S448" s="263">
        <v>0</v>
      </c>
      <c r="T448" s="264">
        <f>S448*H448</f>
        <v>0</v>
      </c>
      <c r="U448" s="41"/>
      <c r="V448" s="41"/>
      <c r="W448" s="41"/>
      <c r="X448" s="41"/>
      <c r="Y448" s="41"/>
      <c r="Z448" s="41"/>
      <c r="AA448" s="41"/>
      <c r="AB448" s="41"/>
      <c r="AC448" s="41"/>
      <c r="AD448" s="41"/>
      <c r="AE448" s="41"/>
      <c r="AR448" s="265" t="s">
        <v>100</v>
      </c>
      <c r="AT448" s="265" t="s">
        <v>214</v>
      </c>
      <c r="AU448" s="265" t="s">
        <v>89</v>
      </c>
      <c r="AY448" s="18" t="s">
        <v>211</v>
      </c>
      <c r="BE448" s="155">
        <f>IF(N448="základní",J448,0)</f>
        <v>0</v>
      </c>
      <c r="BF448" s="155">
        <f>IF(N448="snížená",J448,0)</f>
        <v>0</v>
      </c>
      <c r="BG448" s="155">
        <f>IF(N448="zákl. přenesená",J448,0)</f>
        <v>0</v>
      </c>
      <c r="BH448" s="155">
        <f>IF(N448="sníž. přenesená",J448,0)</f>
        <v>0</v>
      </c>
      <c r="BI448" s="155">
        <f>IF(N448="nulová",J448,0)</f>
        <v>0</v>
      </c>
      <c r="BJ448" s="18" t="s">
        <v>87</v>
      </c>
      <c r="BK448" s="155">
        <f>ROUND(I448*H448,2)</f>
        <v>0</v>
      </c>
      <c r="BL448" s="18" t="s">
        <v>100</v>
      </c>
      <c r="BM448" s="265" t="s">
        <v>826</v>
      </c>
    </row>
    <row r="449" s="14" customFormat="1">
      <c r="A449" s="14"/>
      <c r="B449" s="277"/>
      <c r="C449" s="278"/>
      <c r="D449" s="268" t="s">
        <v>236</v>
      </c>
      <c r="E449" s="279" t="s">
        <v>1</v>
      </c>
      <c r="F449" s="280" t="s">
        <v>827</v>
      </c>
      <c r="G449" s="278"/>
      <c r="H449" s="281">
        <v>0.34799999999999998</v>
      </c>
      <c r="I449" s="282"/>
      <c r="J449" s="278"/>
      <c r="K449" s="278"/>
      <c r="L449" s="283"/>
      <c r="M449" s="284"/>
      <c r="N449" s="285"/>
      <c r="O449" s="285"/>
      <c r="P449" s="285"/>
      <c r="Q449" s="285"/>
      <c r="R449" s="285"/>
      <c r="S449" s="285"/>
      <c r="T449" s="286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T449" s="287" t="s">
        <v>236</v>
      </c>
      <c r="AU449" s="287" t="s">
        <v>89</v>
      </c>
      <c r="AV449" s="14" t="s">
        <v>89</v>
      </c>
      <c r="AW449" s="14" t="s">
        <v>34</v>
      </c>
      <c r="AX449" s="14" t="s">
        <v>87</v>
      </c>
      <c r="AY449" s="287" t="s">
        <v>211</v>
      </c>
    </row>
    <row r="450" s="2" customFormat="1" ht="21.75" customHeight="1">
      <c r="A450" s="41"/>
      <c r="B450" s="42"/>
      <c r="C450" s="253" t="s">
        <v>828</v>
      </c>
      <c r="D450" s="253" t="s">
        <v>214</v>
      </c>
      <c r="E450" s="254" t="s">
        <v>829</v>
      </c>
      <c r="F450" s="255" t="s">
        <v>830</v>
      </c>
      <c r="G450" s="256" t="s">
        <v>332</v>
      </c>
      <c r="H450" s="257">
        <v>8.0999999999999996</v>
      </c>
      <c r="I450" s="258"/>
      <c r="J450" s="259">
        <f>ROUND(I450*H450,2)</f>
        <v>0</v>
      </c>
      <c r="K450" s="260"/>
      <c r="L450" s="44"/>
      <c r="M450" s="261" t="s">
        <v>1</v>
      </c>
      <c r="N450" s="262" t="s">
        <v>46</v>
      </c>
      <c r="O450" s="94"/>
      <c r="P450" s="263">
        <f>O450*H450</f>
        <v>0</v>
      </c>
      <c r="Q450" s="263">
        <v>2.4533700000000001</v>
      </c>
      <c r="R450" s="263">
        <f>Q450*H450</f>
        <v>19.872297</v>
      </c>
      <c r="S450" s="263">
        <v>0</v>
      </c>
      <c r="T450" s="264">
        <f>S450*H450</f>
        <v>0</v>
      </c>
      <c r="U450" s="41"/>
      <c r="V450" s="41"/>
      <c r="W450" s="41"/>
      <c r="X450" s="41"/>
      <c r="Y450" s="41"/>
      <c r="Z450" s="41"/>
      <c r="AA450" s="41"/>
      <c r="AB450" s="41"/>
      <c r="AC450" s="41"/>
      <c r="AD450" s="41"/>
      <c r="AE450" s="41"/>
      <c r="AR450" s="265" t="s">
        <v>100</v>
      </c>
      <c r="AT450" s="265" t="s">
        <v>214</v>
      </c>
      <c r="AU450" s="265" t="s">
        <v>89</v>
      </c>
      <c r="AY450" s="18" t="s">
        <v>211</v>
      </c>
      <c r="BE450" s="155">
        <f>IF(N450="základní",J450,0)</f>
        <v>0</v>
      </c>
      <c r="BF450" s="155">
        <f>IF(N450="snížená",J450,0)</f>
        <v>0</v>
      </c>
      <c r="BG450" s="155">
        <f>IF(N450="zákl. přenesená",J450,0)</f>
        <v>0</v>
      </c>
      <c r="BH450" s="155">
        <f>IF(N450="sníž. přenesená",J450,0)</f>
        <v>0</v>
      </c>
      <c r="BI450" s="155">
        <f>IF(N450="nulová",J450,0)</f>
        <v>0</v>
      </c>
      <c r="BJ450" s="18" t="s">
        <v>87</v>
      </c>
      <c r="BK450" s="155">
        <f>ROUND(I450*H450,2)</f>
        <v>0</v>
      </c>
      <c r="BL450" s="18" t="s">
        <v>100</v>
      </c>
      <c r="BM450" s="265" t="s">
        <v>831</v>
      </c>
    </row>
    <row r="451" s="13" customFormat="1">
      <c r="A451" s="13"/>
      <c r="B451" s="266"/>
      <c r="C451" s="267"/>
      <c r="D451" s="268" t="s">
        <v>236</v>
      </c>
      <c r="E451" s="269" t="s">
        <v>1</v>
      </c>
      <c r="F451" s="270" t="s">
        <v>832</v>
      </c>
      <c r="G451" s="267"/>
      <c r="H451" s="269" t="s">
        <v>1</v>
      </c>
      <c r="I451" s="271"/>
      <c r="J451" s="267"/>
      <c r="K451" s="267"/>
      <c r="L451" s="272"/>
      <c r="M451" s="273"/>
      <c r="N451" s="274"/>
      <c r="O451" s="274"/>
      <c r="P451" s="274"/>
      <c r="Q451" s="274"/>
      <c r="R451" s="274"/>
      <c r="S451" s="274"/>
      <c r="T451" s="275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276" t="s">
        <v>236</v>
      </c>
      <c r="AU451" s="276" t="s">
        <v>89</v>
      </c>
      <c r="AV451" s="13" t="s">
        <v>87</v>
      </c>
      <c r="AW451" s="13" t="s">
        <v>34</v>
      </c>
      <c r="AX451" s="13" t="s">
        <v>81</v>
      </c>
      <c r="AY451" s="276" t="s">
        <v>211</v>
      </c>
    </row>
    <row r="452" s="14" customFormat="1">
      <c r="A452" s="14"/>
      <c r="B452" s="277"/>
      <c r="C452" s="278"/>
      <c r="D452" s="268" t="s">
        <v>236</v>
      </c>
      <c r="E452" s="279" t="s">
        <v>1</v>
      </c>
      <c r="F452" s="280" t="s">
        <v>833</v>
      </c>
      <c r="G452" s="278"/>
      <c r="H452" s="281">
        <v>2.2999999999999998</v>
      </c>
      <c r="I452" s="282"/>
      <c r="J452" s="278"/>
      <c r="K452" s="278"/>
      <c r="L452" s="283"/>
      <c r="M452" s="284"/>
      <c r="N452" s="285"/>
      <c r="O452" s="285"/>
      <c r="P452" s="285"/>
      <c r="Q452" s="285"/>
      <c r="R452" s="285"/>
      <c r="S452" s="285"/>
      <c r="T452" s="286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T452" s="287" t="s">
        <v>236</v>
      </c>
      <c r="AU452" s="287" t="s">
        <v>89</v>
      </c>
      <c r="AV452" s="14" t="s">
        <v>89</v>
      </c>
      <c r="AW452" s="14" t="s">
        <v>34</v>
      </c>
      <c r="AX452" s="14" t="s">
        <v>81</v>
      </c>
      <c r="AY452" s="287" t="s">
        <v>211</v>
      </c>
    </row>
    <row r="453" s="13" customFormat="1">
      <c r="A453" s="13"/>
      <c r="B453" s="266"/>
      <c r="C453" s="267"/>
      <c r="D453" s="268" t="s">
        <v>236</v>
      </c>
      <c r="E453" s="269" t="s">
        <v>1</v>
      </c>
      <c r="F453" s="270" t="s">
        <v>834</v>
      </c>
      <c r="G453" s="267"/>
      <c r="H453" s="269" t="s">
        <v>1</v>
      </c>
      <c r="I453" s="271"/>
      <c r="J453" s="267"/>
      <c r="K453" s="267"/>
      <c r="L453" s="272"/>
      <c r="M453" s="273"/>
      <c r="N453" s="274"/>
      <c r="O453" s="274"/>
      <c r="P453" s="274"/>
      <c r="Q453" s="274"/>
      <c r="R453" s="274"/>
      <c r="S453" s="274"/>
      <c r="T453" s="275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276" t="s">
        <v>236</v>
      </c>
      <c r="AU453" s="276" t="s">
        <v>89</v>
      </c>
      <c r="AV453" s="13" t="s">
        <v>87</v>
      </c>
      <c r="AW453" s="13" t="s">
        <v>34</v>
      </c>
      <c r="AX453" s="13" t="s">
        <v>81</v>
      </c>
      <c r="AY453" s="276" t="s">
        <v>211</v>
      </c>
    </row>
    <row r="454" s="14" customFormat="1">
      <c r="A454" s="14"/>
      <c r="B454" s="277"/>
      <c r="C454" s="278"/>
      <c r="D454" s="268" t="s">
        <v>236</v>
      </c>
      <c r="E454" s="279" t="s">
        <v>1</v>
      </c>
      <c r="F454" s="280" t="s">
        <v>835</v>
      </c>
      <c r="G454" s="278"/>
      <c r="H454" s="281">
        <v>3.5</v>
      </c>
      <c r="I454" s="282"/>
      <c r="J454" s="278"/>
      <c r="K454" s="278"/>
      <c r="L454" s="283"/>
      <c r="M454" s="284"/>
      <c r="N454" s="285"/>
      <c r="O454" s="285"/>
      <c r="P454" s="285"/>
      <c r="Q454" s="285"/>
      <c r="R454" s="285"/>
      <c r="S454" s="285"/>
      <c r="T454" s="286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T454" s="287" t="s">
        <v>236</v>
      </c>
      <c r="AU454" s="287" t="s">
        <v>89</v>
      </c>
      <c r="AV454" s="14" t="s">
        <v>89</v>
      </c>
      <c r="AW454" s="14" t="s">
        <v>34</v>
      </c>
      <c r="AX454" s="14" t="s">
        <v>81</v>
      </c>
      <c r="AY454" s="287" t="s">
        <v>211</v>
      </c>
    </row>
    <row r="455" s="13" customFormat="1">
      <c r="A455" s="13"/>
      <c r="B455" s="266"/>
      <c r="C455" s="267"/>
      <c r="D455" s="268" t="s">
        <v>236</v>
      </c>
      <c r="E455" s="269" t="s">
        <v>1</v>
      </c>
      <c r="F455" s="270" t="s">
        <v>836</v>
      </c>
      <c r="G455" s="267"/>
      <c r="H455" s="269" t="s">
        <v>1</v>
      </c>
      <c r="I455" s="271"/>
      <c r="J455" s="267"/>
      <c r="K455" s="267"/>
      <c r="L455" s="272"/>
      <c r="M455" s="273"/>
      <c r="N455" s="274"/>
      <c r="O455" s="274"/>
      <c r="P455" s="274"/>
      <c r="Q455" s="274"/>
      <c r="R455" s="274"/>
      <c r="S455" s="274"/>
      <c r="T455" s="275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T455" s="276" t="s">
        <v>236</v>
      </c>
      <c r="AU455" s="276" t="s">
        <v>89</v>
      </c>
      <c r="AV455" s="13" t="s">
        <v>87</v>
      </c>
      <c r="AW455" s="13" t="s">
        <v>34</v>
      </c>
      <c r="AX455" s="13" t="s">
        <v>81</v>
      </c>
      <c r="AY455" s="276" t="s">
        <v>211</v>
      </c>
    </row>
    <row r="456" s="14" customFormat="1">
      <c r="A456" s="14"/>
      <c r="B456" s="277"/>
      <c r="C456" s="278"/>
      <c r="D456" s="268" t="s">
        <v>236</v>
      </c>
      <c r="E456" s="279" t="s">
        <v>1</v>
      </c>
      <c r="F456" s="280" t="s">
        <v>833</v>
      </c>
      <c r="G456" s="278"/>
      <c r="H456" s="281">
        <v>2.2999999999999998</v>
      </c>
      <c r="I456" s="282"/>
      <c r="J456" s="278"/>
      <c r="K456" s="278"/>
      <c r="L456" s="283"/>
      <c r="M456" s="284"/>
      <c r="N456" s="285"/>
      <c r="O456" s="285"/>
      <c r="P456" s="285"/>
      <c r="Q456" s="285"/>
      <c r="R456" s="285"/>
      <c r="S456" s="285"/>
      <c r="T456" s="286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T456" s="287" t="s">
        <v>236</v>
      </c>
      <c r="AU456" s="287" t="s">
        <v>89</v>
      </c>
      <c r="AV456" s="14" t="s">
        <v>89</v>
      </c>
      <c r="AW456" s="14" t="s">
        <v>34</v>
      </c>
      <c r="AX456" s="14" t="s">
        <v>81</v>
      </c>
      <c r="AY456" s="287" t="s">
        <v>211</v>
      </c>
    </row>
    <row r="457" s="15" customFormat="1">
      <c r="A457" s="15"/>
      <c r="B457" s="295"/>
      <c r="C457" s="296"/>
      <c r="D457" s="268" t="s">
        <v>236</v>
      </c>
      <c r="E457" s="297" t="s">
        <v>1</v>
      </c>
      <c r="F457" s="298" t="s">
        <v>435</v>
      </c>
      <c r="G457" s="296"/>
      <c r="H457" s="299">
        <v>8.0999999999999996</v>
      </c>
      <c r="I457" s="300"/>
      <c r="J457" s="296"/>
      <c r="K457" s="296"/>
      <c r="L457" s="301"/>
      <c r="M457" s="302"/>
      <c r="N457" s="303"/>
      <c r="O457" s="303"/>
      <c r="P457" s="303"/>
      <c r="Q457" s="303"/>
      <c r="R457" s="303"/>
      <c r="S457" s="303"/>
      <c r="T457" s="304"/>
      <c r="U457" s="15"/>
      <c r="V457" s="15"/>
      <c r="W457" s="15"/>
      <c r="X457" s="15"/>
      <c r="Y457" s="15"/>
      <c r="Z457" s="15"/>
      <c r="AA457" s="15"/>
      <c r="AB457" s="15"/>
      <c r="AC457" s="15"/>
      <c r="AD457" s="15"/>
      <c r="AE457" s="15"/>
      <c r="AT457" s="305" t="s">
        <v>236</v>
      </c>
      <c r="AU457" s="305" t="s">
        <v>89</v>
      </c>
      <c r="AV457" s="15" t="s">
        <v>100</v>
      </c>
      <c r="AW457" s="15" t="s">
        <v>34</v>
      </c>
      <c r="AX457" s="15" t="s">
        <v>87</v>
      </c>
      <c r="AY457" s="305" t="s">
        <v>211</v>
      </c>
    </row>
    <row r="458" s="2" customFormat="1" ht="24.15" customHeight="1">
      <c r="A458" s="41"/>
      <c r="B458" s="42"/>
      <c r="C458" s="253" t="s">
        <v>837</v>
      </c>
      <c r="D458" s="253" t="s">
        <v>214</v>
      </c>
      <c r="E458" s="254" t="s">
        <v>838</v>
      </c>
      <c r="F458" s="255" t="s">
        <v>839</v>
      </c>
      <c r="G458" s="256" t="s">
        <v>505</v>
      </c>
      <c r="H458" s="257">
        <v>0.51400000000000001</v>
      </c>
      <c r="I458" s="258"/>
      <c r="J458" s="259">
        <f>ROUND(I458*H458,2)</f>
        <v>0</v>
      </c>
      <c r="K458" s="260"/>
      <c r="L458" s="44"/>
      <c r="M458" s="261" t="s">
        <v>1</v>
      </c>
      <c r="N458" s="262" t="s">
        <v>46</v>
      </c>
      <c r="O458" s="94"/>
      <c r="P458" s="263">
        <f>O458*H458</f>
        <v>0</v>
      </c>
      <c r="Q458" s="263">
        <v>1.04887</v>
      </c>
      <c r="R458" s="263">
        <f>Q458*H458</f>
        <v>0.53911918000000003</v>
      </c>
      <c r="S458" s="263">
        <v>0</v>
      </c>
      <c r="T458" s="264">
        <f>S458*H458</f>
        <v>0</v>
      </c>
      <c r="U458" s="41"/>
      <c r="V458" s="41"/>
      <c r="W458" s="41"/>
      <c r="X458" s="41"/>
      <c r="Y458" s="41"/>
      <c r="Z458" s="41"/>
      <c r="AA458" s="41"/>
      <c r="AB458" s="41"/>
      <c r="AC458" s="41"/>
      <c r="AD458" s="41"/>
      <c r="AE458" s="41"/>
      <c r="AR458" s="265" t="s">
        <v>100</v>
      </c>
      <c r="AT458" s="265" t="s">
        <v>214</v>
      </c>
      <c r="AU458" s="265" t="s">
        <v>89</v>
      </c>
      <c r="AY458" s="18" t="s">
        <v>211</v>
      </c>
      <c r="BE458" s="155">
        <f>IF(N458="základní",J458,0)</f>
        <v>0</v>
      </c>
      <c r="BF458" s="155">
        <f>IF(N458="snížená",J458,0)</f>
        <v>0</v>
      </c>
      <c r="BG458" s="155">
        <f>IF(N458="zákl. přenesená",J458,0)</f>
        <v>0</v>
      </c>
      <c r="BH458" s="155">
        <f>IF(N458="sníž. přenesená",J458,0)</f>
        <v>0</v>
      </c>
      <c r="BI458" s="155">
        <f>IF(N458="nulová",J458,0)</f>
        <v>0</v>
      </c>
      <c r="BJ458" s="18" t="s">
        <v>87</v>
      </c>
      <c r="BK458" s="155">
        <f>ROUND(I458*H458,2)</f>
        <v>0</v>
      </c>
      <c r="BL458" s="18" t="s">
        <v>100</v>
      </c>
      <c r="BM458" s="265" t="s">
        <v>840</v>
      </c>
    </row>
    <row r="459" s="14" customFormat="1">
      <c r="A459" s="14"/>
      <c r="B459" s="277"/>
      <c r="C459" s="278"/>
      <c r="D459" s="268" t="s">
        <v>236</v>
      </c>
      <c r="E459" s="279" t="s">
        <v>1</v>
      </c>
      <c r="F459" s="280" t="s">
        <v>841</v>
      </c>
      <c r="G459" s="278"/>
      <c r="H459" s="281">
        <v>0.51400000000000001</v>
      </c>
      <c r="I459" s="282"/>
      <c r="J459" s="278"/>
      <c r="K459" s="278"/>
      <c r="L459" s="283"/>
      <c r="M459" s="284"/>
      <c r="N459" s="285"/>
      <c r="O459" s="285"/>
      <c r="P459" s="285"/>
      <c r="Q459" s="285"/>
      <c r="R459" s="285"/>
      <c r="S459" s="285"/>
      <c r="T459" s="286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T459" s="287" t="s">
        <v>236</v>
      </c>
      <c r="AU459" s="287" t="s">
        <v>89</v>
      </c>
      <c r="AV459" s="14" t="s">
        <v>89</v>
      </c>
      <c r="AW459" s="14" t="s">
        <v>34</v>
      </c>
      <c r="AX459" s="14" t="s">
        <v>87</v>
      </c>
      <c r="AY459" s="287" t="s">
        <v>211</v>
      </c>
    </row>
    <row r="460" s="2" customFormat="1" ht="24.15" customHeight="1">
      <c r="A460" s="41"/>
      <c r="B460" s="42"/>
      <c r="C460" s="253" t="s">
        <v>842</v>
      </c>
      <c r="D460" s="253" t="s">
        <v>214</v>
      </c>
      <c r="E460" s="254" t="s">
        <v>843</v>
      </c>
      <c r="F460" s="255" t="s">
        <v>844</v>
      </c>
      <c r="G460" s="256" t="s">
        <v>269</v>
      </c>
      <c r="H460" s="257">
        <v>32.039999999999999</v>
      </c>
      <c r="I460" s="258"/>
      <c r="J460" s="259">
        <f>ROUND(I460*H460,2)</f>
        <v>0</v>
      </c>
      <c r="K460" s="260"/>
      <c r="L460" s="44"/>
      <c r="M460" s="261" t="s">
        <v>1</v>
      </c>
      <c r="N460" s="262" t="s">
        <v>46</v>
      </c>
      <c r="O460" s="94"/>
      <c r="P460" s="263">
        <f>O460*H460</f>
        <v>0</v>
      </c>
      <c r="Q460" s="263">
        <v>0.01282</v>
      </c>
      <c r="R460" s="263">
        <f>Q460*H460</f>
        <v>0.41075279999999997</v>
      </c>
      <c r="S460" s="263">
        <v>0</v>
      </c>
      <c r="T460" s="264">
        <f>S460*H460</f>
        <v>0</v>
      </c>
      <c r="U460" s="41"/>
      <c r="V460" s="41"/>
      <c r="W460" s="41"/>
      <c r="X460" s="41"/>
      <c r="Y460" s="41"/>
      <c r="Z460" s="41"/>
      <c r="AA460" s="41"/>
      <c r="AB460" s="41"/>
      <c r="AC460" s="41"/>
      <c r="AD460" s="41"/>
      <c r="AE460" s="41"/>
      <c r="AR460" s="265" t="s">
        <v>100</v>
      </c>
      <c r="AT460" s="265" t="s">
        <v>214</v>
      </c>
      <c r="AU460" s="265" t="s">
        <v>89</v>
      </c>
      <c r="AY460" s="18" t="s">
        <v>211</v>
      </c>
      <c r="BE460" s="155">
        <f>IF(N460="základní",J460,0)</f>
        <v>0</v>
      </c>
      <c r="BF460" s="155">
        <f>IF(N460="snížená",J460,0)</f>
        <v>0</v>
      </c>
      <c r="BG460" s="155">
        <f>IF(N460="zákl. přenesená",J460,0)</f>
        <v>0</v>
      </c>
      <c r="BH460" s="155">
        <f>IF(N460="sníž. přenesená",J460,0)</f>
        <v>0</v>
      </c>
      <c r="BI460" s="155">
        <f>IF(N460="nulová",J460,0)</f>
        <v>0</v>
      </c>
      <c r="BJ460" s="18" t="s">
        <v>87</v>
      </c>
      <c r="BK460" s="155">
        <f>ROUND(I460*H460,2)</f>
        <v>0</v>
      </c>
      <c r="BL460" s="18" t="s">
        <v>100</v>
      </c>
      <c r="BM460" s="265" t="s">
        <v>845</v>
      </c>
    </row>
    <row r="461" s="14" customFormat="1">
      <c r="A461" s="14"/>
      <c r="B461" s="277"/>
      <c r="C461" s="278"/>
      <c r="D461" s="268" t="s">
        <v>236</v>
      </c>
      <c r="E461" s="279" t="s">
        <v>393</v>
      </c>
      <c r="F461" s="280" t="s">
        <v>846</v>
      </c>
      <c r="G461" s="278"/>
      <c r="H461" s="281">
        <v>32.039999999999999</v>
      </c>
      <c r="I461" s="282"/>
      <c r="J461" s="278"/>
      <c r="K461" s="278"/>
      <c r="L461" s="283"/>
      <c r="M461" s="284"/>
      <c r="N461" s="285"/>
      <c r="O461" s="285"/>
      <c r="P461" s="285"/>
      <c r="Q461" s="285"/>
      <c r="R461" s="285"/>
      <c r="S461" s="285"/>
      <c r="T461" s="286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T461" s="287" t="s">
        <v>236</v>
      </c>
      <c r="AU461" s="287" t="s">
        <v>89</v>
      </c>
      <c r="AV461" s="14" t="s">
        <v>89</v>
      </c>
      <c r="AW461" s="14" t="s">
        <v>34</v>
      </c>
      <c r="AX461" s="14" t="s">
        <v>87</v>
      </c>
      <c r="AY461" s="287" t="s">
        <v>211</v>
      </c>
    </row>
    <row r="462" s="2" customFormat="1" ht="24.15" customHeight="1">
      <c r="A462" s="41"/>
      <c r="B462" s="42"/>
      <c r="C462" s="253" t="s">
        <v>847</v>
      </c>
      <c r="D462" s="253" t="s">
        <v>214</v>
      </c>
      <c r="E462" s="254" t="s">
        <v>848</v>
      </c>
      <c r="F462" s="255" t="s">
        <v>849</v>
      </c>
      <c r="G462" s="256" t="s">
        <v>269</v>
      </c>
      <c r="H462" s="257">
        <v>32.039999999999999</v>
      </c>
      <c r="I462" s="258"/>
      <c r="J462" s="259">
        <f>ROUND(I462*H462,2)</f>
        <v>0</v>
      </c>
      <c r="K462" s="260"/>
      <c r="L462" s="44"/>
      <c r="M462" s="261" t="s">
        <v>1</v>
      </c>
      <c r="N462" s="262" t="s">
        <v>46</v>
      </c>
      <c r="O462" s="94"/>
      <c r="P462" s="263">
        <f>O462*H462</f>
        <v>0</v>
      </c>
      <c r="Q462" s="263">
        <v>0</v>
      </c>
      <c r="R462" s="263">
        <f>Q462*H462</f>
        <v>0</v>
      </c>
      <c r="S462" s="263">
        <v>0</v>
      </c>
      <c r="T462" s="264">
        <f>S462*H462</f>
        <v>0</v>
      </c>
      <c r="U462" s="41"/>
      <c r="V462" s="41"/>
      <c r="W462" s="41"/>
      <c r="X462" s="41"/>
      <c r="Y462" s="41"/>
      <c r="Z462" s="41"/>
      <c r="AA462" s="41"/>
      <c r="AB462" s="41"/>
      <c r="AC462" s="41"/>
      <c r="AD462" s="41"/>
      <c r="AE462" s="41"/>
      <c r="AR462" s="265" t="s">
        <v>100</v>
      </c>
      <c r="AT462" s="265" t="s">
        <v>214</v>
      </c>
      <c r="AU462" s="265" t="s">
        <v>89</v>
      </c>
      <c r="AY462" s="18" t="s">
        <v>211</v>
      </c>
      <c r="BE462" s="155">
        <f>IF(N462="základní",J462,0)</f>
        <v>0</v>
      </c>
      <c r="BF462" s="155">
        <f>IF(N462="snížená",J462,0)</f>
        <v>0</v>
      </c>
      <c r="BG462" s="155">
        <f>IF(N462="zákl. přenesená",J462,0)</f>
        <v>0</v>
      </c>
      <c r="BH462" s="155">
        <f>IF(N462="sníž. přenesená",J462,0)</f>
        <v>0</v>
      </c>
      <c r="BI462" s="155">
        <f>IF(N462="nulová",J462,0)</f>
        <v>0</v>
      </c>
      <c r="BJ462" s="18" t="s">
        <v>87</v>
      </c>
      <c r="BK462" s="155">
        <f>ROUND(I462*H462,2)</f>
        <v>0</v>
      </c>
      <c r="BL462" s="18" t="s">
        <v>100</v>
      </c>
      <c r="BM462" s="265" t="s">
        <v>850</v>
      </c>
    </row>
    <row r="463" s="14" customFormat="1">
      <c r="A463" s="14"/>
      <c r="B463" s="277"/>
      <c r="C463" s="278"/>
      <c r="D463" s="268" t="s">
        <v>236</v>
      </c>
      <c r="E463" s="279" t="s">
        <v>1</v>
      </c>
      <c r="F463" s="280" t="s">
        <v>393</v>
      </c>
      <c r="G463" s="278"/>
      <c r="H463" s="281">
        <v>32.039999999999999</v>
      </c>
      <c r="I463" s="282"/>
      <c r="J463" s="278"/>
      <c r="K463" s="278"/>
      <c r="L463" s="283"/>
      <c r="M463" s="284"/>
      <c r="N463" s="285"/>
      <c r="O463" s="285"/>
      <c r="P463" s="285"/>
      <c r="Q463" s="285"/>
      <c r="R463" s="285"/>
      <c r="S463" s="285"/>
      <c r="T463" s="286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T463" s="287" t="s">
        <v>236</v>
      </c>
      <c r="AU463" s="287" t="s">
        <v>89</v>
      </c>
      <c r="AV463" s="14" t="s">
        <v>89</v>
      </c>
      <c r="AW463" s="14" t="s">
        <v>34</v>
      </c>
      <c r="AX463" s="14" t="s">
        <v>87</v>
      </c>
      <c r="AY463" s="287" t="s">
        <v>211</v>
      </c>
    </row>
    <row r="464" s="2" customFormat="1" ht="33" customHeight="1">
      <c r="A464" s="41"/>
      <c r="B464" s="42"/>
      <c r="C464" s="253" t="s">
        <v>851</v>
      </c>
      <c r="D464" s="253" t="s">
        <v>214</v>
      </c>
      <c r="E464" s="254" t="s">
        <v>852</v>
      </c>
      <c r="F464" s="255" t="s">
        <v>853</v>
      </c>
      <c r="G464" s="256" t="s">
        <v>269</v>
      </c>
      <c r="H464" s="257">
        <v>32.039999999999999</v>
      </c>
      <c r="I464" s="258"/>
      <c r="J464" s="259">
        <f>ROUND(I464*H464,2)</f>
        <v>0</v>
      </c>
      <c r="K464" s="260"/>
      <c r="L464" s="44"/>
      <c r="M464" s="261" t="s">
        <v>1</v>
      </c>
      <c r="N464" s="262" t="s">
        <v>46</v>
      </c>
      <c r="O464" s="94"/>
      <c r="P464" s="263">
        <f>O464*H464</f>
        <v>0</v>
      </c>
      <c r="Q464" s="263">
        <v>0.00281</v>
      </c>
      <c r="R464" s="263">
        <f>Q464*H464</f>
        <v>0.090032399999999999</v>
      </c>
      <c r="S464" s="263">
        <v>0</v>
      </c>
      <c r="T464" s="264">
        <f>S464*H464</f>
        <v>0</v>
      </c>
      <c r="U464" s="41"/>
      <c r="V464" s="41"/>
      <c r="W464" s="41"/>
      <c r="X464" s="41"/>
      <c r="Y464" s="41"/>
      <c r="Z464" s="41"/>
      <c r="AA464" s="41"/>
      <c r="AB464" s="41"/>
      <c r="AC464" s="41"/>
      <c r="AD464" s="41"/>
      <c r="AE464" s="41"/>
      <c r="AR464" s="265" t="s">
        <v>100</v>
      </c>
      <c r="AT464" s="265" t="s">
        <v>214</v>
      </c>
      <c r="AU464" s="265" t="s">
        <v>89</v>
      </c>
      <c r="AY464" s="18" t="s">
        <v>211</v>
      </c>
      <c r="BE464" s="155">
        <f>IF(N464="základní",J464,0)</f>
        <v>0</v>
      </c>
      <c r="BF464" s="155">
        <f>IF(N464="snížená",J464,0)</f>
        <v>0</v>
      </c>
      <c r="BG464" s="155">
        <f>IF(N464="zákl. přenesená",J464,0)</f>
        <v>0</v>
      </c>
      <c r="BH464" s="155">
        <f>IF(N464="sníž. přenesená",J464,0)</f>
        <v>0</v>
      </c>
      <c r="BI464" s="155">
        <f>IF(N464="nulová",J464,0)</f>
        <v>0</v>
      </c>
      <c r="BJ464" s="18" t="s">
        <v>87</v>
      </c>
      <c r="BK464" s="155">
        <f>ROUND(I464*H464,2)</f>
        <v>0</v>
      </c>
      <c r="BL464" s="18" t="s">
        <v>100</v>
      </c>
      <c r="BM464" s="265" t="s">
        <v>854</v>
      </c>
    </row>
    <row r="465" s="14" customFormat="1">
      <c r="A465" s="14"/>
      <c r="B465" s="277"/>
      <c r="C465" s="278"/>
      <c r="D465" s="268" t="s">
        <v>236</v>
      </c>
      <c r="E465" s="279" t="s">
        <v>1</v>
      </c>
      <c r="F465" s="280" t="s">
        <v>393</v>
      </c>
      <c r="G465" s="278"/>
      <c r="H465" s="281">
        <v>32.039999999999999</v>
      </c>
      <c r="I465" s="282"/>
      <c r="J465" s="278"/>
      <c r="K465" s="278"/>
      <c r="L465" s="283"/>
      <c r="M465" s="284"/>
      <c r="N465" s="285"/>
      <c r="O465" s="285"/>
      <c r="P465" s="285"/>
      <c r="Q465" s="285"/>
      <c r="R465" s="285"/>
      <c r="S465" s="285"/>
      <c r="T465" s="286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  <c r="AE465" s="14"/>
      <c r="AT465" s="287" t="s">
        <v>236</v>
      </c>
      <c r="AU465" s="287" t="s">
        <v>89</v>
      </c>
      <c r="AV465" s="14" t="s">
        <v>89</v>
      </c>
      <c r="AW465" s="14" t="s">
        <v>34</v>
      </c>
      <c r="AX465" s="14" t="s">
        <v>87</v>
      </c>
      <c r="AY465" s="287" t="s">
        <v>211</v>
      </c>
    </row>
    <row r="466" s="2" customFormat="1" ht="24.15" customHeight="1">
      <c r="A466" s="41"/>
      <c r="B466" s="42"/>
      <c r="C466" s="253" t="s">
        <v>855</v>
      </c>
      <c r="D466" s="253" t="s">
        <v>214</v>
      </c>
      <c r="E466" s="254" t="s">
        <v>856</v>
      </c>
      <c r="F466" s="255" t="s">
        <v>857</v>
      </c>
      <c r="G466" s="256" t="s">
        <v>269</v>
      </c>
      <c r="H466" s="257">
        <v>32.039999999999999</v>
      </c>
      <c r="I466" s="258"/>
      <c r="J466" s="259">
        <f>ROUND(I466*H466,2)</f>
        <v>0</v>
      </c>
      <c r="K466" s="260"/>
      <c r="L466" s="44"/>
      <c r="M466" s="261" t="s">
        <v>1</v>
      </c>
      <c r="N466" s="262" t="s">
        <v>46</v>
      </c>
      <c r="O466" s="94"/>
      <c r="P466" s="263">
        <f>O466*H466</f>
        <v>0</v>
      </c>
      <c r="Q466" s="263">
        <v>0</v>
      </c>
      <c r="R466" s="263">
        <f>Q466*H466</f>
        <v>0</v>
      </c>
      <c r="S466" s="263">
        <v>0</v>
      </c>
      <c r="T466" s="264">
        <f>S466*H466</f>
        <v>0</v>
      </c>
      <c r="U466" s="41"/>
      <c r="V466" s="41"/>
      <c r="W466" s="41"/>
      <c r="X466" s="41"/>
      <c r="Y466" s="41"/>
      <c r="Z466" s="41"/>
      <c r="AA466" s="41"/>
      <c r="AB466" s="41"/>
      <c r="AC466" s="41"/>
      <c r="AD466" s="41"/>
      <c r="AE466" s="41"/>
      <c r="AR466" s="265" t="s">
        <v>100</v>
      </c>
      <c r="AT466" s="265" t="s">
        <v>214</v>
      </c>
      <c r="AU466" s="265" t="s">
        <v>89</v>
      </c>
      <c r="AY466" s="18" t="s">
        <v>211</v>
      </c>
      <c r="BE466" s="155">
        <f>IF(N466="základní",J466,0)</f>
        <v>0</v>
      </c>
      <c r="BF466" s="155">
        <f>IF(N466="snížená",J466,0)</f>
        <v>0</v>
      </c>
      <c r="BG466" s="155">
        <f>IF(N466="zákl. přenesená",J466,0)</f>
        <v>0</v>
      </c>
      <c r="BH466" s="155">
        <f>IF(N466="sníž. přenesená",J466,0)</f>
        <v>0</v>
      </c>
      <c r="BI466" s="155">
        <f>IF(N466="nulová",J466,0)</f>
        <v>0</v>
      </c>
      <c r="BJ466" s="18" t="s">
        <v>87</v>
      </c>
      <c r="BK466" s="155">
        <f>ROUND(I466*H466,2)</f>
        <v>0</v>
      </c>
      <c r="BL466" s="18" t="s">
        <v>100</v>
      </c>
      <c r="BM466" s="265" t="s">
        <v>858</v>
      </c>
    </row>
    <row r="467" s="14" customFormat="1">
      <c r="A467" s="14"/>
      <c r="B467" s="277"/>
      <c r="C467" s="278"/>
      <c r="D467" s="268" t="s">
        <v>236</v>
      </c>
      <c r="E467" s="279" t="s">
        <v>1</v>
      </c>
      <c r="F467" s="280" t="s">
        <v>393</v>
      </c>
      <c r="G467" s="278"/>
      <c r="H467" s="281">
        <v>32.039999999999999</v>
      </c>
      <c r="I467" s="282"/>
      <c r="J467" s="278"/>
      <c r="K467" s="278"/>
      <c r="L467" s="283"/>
      <c r="M467" s="284"/>
      <c r="N467" s="285"/>
      <c r="O467" s="285"/>
      <c r="P467" s="285"/>
      <c r="Q467" s="285"/>
      <c r="R467" s="285"/>
      <c r="S467" s="285"/>
      <c r="T467" s="286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T467" s="287" t="s">
        <v>236</v>
      </c>
      <c r="AU467" s="287" t="s">
        <v>89</v>
      </c>
      <c r="AV467" s="14" t="s">
        <v>89</v>
      </c>
      <c r="AW467" s="14" t="s">
        <v>34</v>
      </c>
      <c r="AX467" s="14" t="s">
        <v>87</v>
      </c>
      <c r="AY467" s="287" t="s">
        <v>211</v>
      </c>
    </row>
    <row r="468" s="2" customFormat="1" ht="24.15" customHeight="1">
      <c r="A468" s="41"/>
      <c r="B468" s="42"/>
      <c r="C468" s="253" t="s">
        <v>859</v>
      </c>
      <c r="D468" s="253" t="s">
        <v>214</v>
      </c>
      <c r="E468" s="254" t="s">
        <v>860</v>
      </c>
      <c r="F468" s="255" t="s">
        <v>861</v>
      </c>
      <c r="G468" s="256" t="s">
        <v>269</v>
      </c>
      <c r="H468" s="257">
        <v>17.911999999999999</v>
      </c>
      <c r="I468" s="258"/>
      <c r="J468" s="259">
        <f>ROUND(I468*H468,2)</f>
        <v>0</v>
      </c>
      <c r="K468" s="260"/>
      <c r="L468" s="44"/>
      <c r="M468" s="261" t="s">
        <v>1</v>
      </c>
      <c r="N468" s="262" t="s">
        <v>46</v>
      </c>
      <c r="O468" s="94"/>
      <c r="P468" s="263">
        <f>O468*H468</f>
        <v>0</v>
      </c>
      <c r="Q468" s="263">
        <v>0.0087399999999999995</v>
      </c>
      <c r="R468" s="263">
        <f>Q468*H468</f>
        <v>0.15655087999999998</v>
      </c>
      <c r="S468" s="263">
        <v>0</v>
      </c>
      <c r="T468" s="264">
        <f>S468*H468</f>
        <v>0</v>
      </c>
      <c r="U468" s="41"/>
      <c r="V468" s="41"/>
      <c r="W468" s="41"/>
      <c r="X468" s="41"/>
      <c r="Y468" s="41"/>
      <c r="Z468" s="41"/>
      <c r="AA468" s="41"/>
      <c r="AB468" s="41"/>
      <c r="AC468" s="41"/>
      <c r="AD468" s="41"/>
      <c r="AE468" s="41"/>
      <c r="AR468" s="265" t="s">
        <v>100</v>
      </c>
      <c r="AT468" s="265" t="s">
        <v>214</v>
      </c>
      <c r="AU468" s="265" t="s">
        <v>89</v>
      </c>
      <c r="AY468" s="18" t="s">
        <v>211</v>
      </c>
      <c r="BE468" s="155">
        <f>IF(N468="základní",J468,0)</f>
        <v>0</v>
      </c>
      <c r="BF468" s="155">
        <f>IF(N468="snížená",J468,0)</f>
        <v>0</v>
      </c>
      <c r="BG468" s="155">
        <f>IF(N468="zákl. přenesená",J468,0)</f>
        <v>0</v>
      </c>
      <c r="BH468" s="155">
        <f>IF(N468="sníž. přenesená",J468,0)</f>
        <v>0</v>
      </c>
      <c r="BI468" s="155">
        <f>IF(N468="nulová",J468,0)</f>
        <v>0</v>
      </c>
      <c r="BJ468" s="18" t="s">
        <v>87</v>
      </c>
      <c r="BK468" s="155">
        <f>ROUND(I468*H468,2)</f>
        <v>0</v>
      </c>
      <c r="BL468" s="18" t="s">
        <v>100</v>
      </c>
      <c r="BM468" s="265" t="s">
        <v>862</v>
      </c>
    </row>
    <row r="469" s="13" customFormat="1">
      <c r="A469" s="13"/>
      <c r="B469" s="266"/>
      <c r="C469" s="267"/>
      <c r="D469" s="268" t="s">
        <v>236</v>
      </c>
      <c r="E469" s="269" t="s">
        <v>1</v>
      </c>
      <c r="F469" s="270" t="s">
        <v>636</v>
      </c>
      <c r="G469" s="267"/>
      <c r="H469" s="269" t="s">
        <v>1</v>
      </c>
      <c r="I469" s="271"/>
      <c r="J469" s="267"/>
      <c r="K469" s="267"/>
      <c r="L469" s="272"/>
      <c r="M469" s="273"/>
      <c r="N469" s="274"/>
      <c r="O469" s="274"/>
      <c r="P469" s="274"/>
      <c r="Q469" s="274"/>
      <c r="R469" s="274"/>
      <c r="S469" s="274"/>
      <c r="T469" s="275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T469" s="276" t="s">
        <v>236</v>
      </c>
      <c r="AU469" s="276" t="s">
        <v>89</v>
      </c>
      <c r="AV469" s="13" t="s">
        <v>87</v>
      </c>
      <c r="AW469" s="13" t="s">
        <v>34</v>
      </c>
      <c r="AX469" s="13" t="s">
        <v>81</v>
      </c>
      <c r="AY469" s="276" t="s">
        <v>211</v>
      </c>
    </row>
    <row r="470" s="14" customFormat="1">
      <c r="A470" s="14"/>
      <c r="B470" s="277"/>
      <c r="C470" s="278"/>
      <c r="D470" s="268" t="s">
        <v>236</v>
      </c>
      <c r="E470" s="279" t="s">
        <v>1</v>
      </c>
      <c r="F470" s="280" t="s">
        <v>863</v>
      </c>
      <c r="G470" s="278"/>
      <c r="H470" s="281">
        <v>3.8380000000000001</v>
      </c>
      <c r="I470" s="282"/>
      <c r="J470" s="278"/>
      <c r="K470" s="278"/>
      <c r="L470" s="283"/>
      <c r="M470" s="284"/>
      <c r="N470" s="285"/>
      <c r="O470" s="285"/>
      <c r="P470" s="285"/>
      <c r="Q470" s="285"/>
      <c r="R470" s="285"/>
      <c r="S470" s="285"/>
      <c r="T470" s="286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T470" s="287" t="s">
        <v>236</v>
      </c>
      <c r="AU470" s="287" t="s">
        <v>89</v>
      </c>
      <c r="AV470" s="14" t="s">
        <v>89</v>
      </c>
      <c r="AW470" s="14" t="s">
        <v>34</v>
      </c>
      <c r="AX470" s="14" t="s">
        <v>81</v>
      </c>
      <c r="AY470" s="287" t="s">
        <v>211</v>
      </c>
    </row>
    <row r="471" s="13" customFormat="1">
      <c r="A471" s="13"/>
      <c r="B471" s="266"/>
      <c r="C471" s="267"/>
      <c r="D471" s="268" t="s">
        <v>236</v>
      </c>
      <c r="E471" s="269" t="s">
        <v>1</v>
      </c>
      <c r="F471" s="270" t="s">
        <v>638</v>
      </c>
      <c r="G471" s="267"/>
      <c r="H471" s="269" t="s">
        <v>1</v>
      </c>
      <c r="I471" s="271"/>
      <c r="J471" s="267"/>
      <c r="K471" s="267"/>
      <c r="L471" s="272"/>
      <c r="M471" s="273"/>
      <c r="N471" s="274"/>
      <c r="O471" s="274"/>
      <c r="P471" s="274"/>
      <c r="Q471" s="274"/>
      <c r="R471" s="274"/>
      <c r="S471" s="274"/>
      <c r="T471" s="275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T471" s="276" t="s">
        <v>236</v>
      </c>
      <c r="AU471" s="276" t="s">
        <v>89</v>
      </c>
      <c r="AV471" s="13" t="s">
        <v>87</v>
      </c>
      <c r="AW471" s="13" t="s">
        <v>34</v>
      </c>
      <c r="AX471" s="13" t="s">
        <v>81</v>
      </c>
      <c r="AY471" s="276" t="s">
        <v>211</v>
      </c>
    </row>
    <row r="472" s="14" customFormat="1">
      <c r="A472" s="14"/>
      <c r="B472" s="277"/>
      <c r="C472" s="278"/>
      <c r="D472" s="268" t="s">
        <v>236</v>
      </c>
      <c r="E472" s="279" t="s">
        <v>1</v>
      </c>
      <c r="F472" s="280" t="s">
        <v>864</v>
      </c>
      <c r="G472" s="278"/>
      <c r="H472" s="281">
        <v>5.1180000000000003</v>
      </c>
      <c r="I472" s="282"/>
      <c r="J472" s="278"/>
      <c r="K472" s="278"/>
      <c r="L472" s="283"/>
      <c r="M472" s="284"/>
      <c r="N472" s="285"/>
      <c r="O472" s="285"/>
      <c r="P472" s="285"/>
      <c r="Q472" s="285"/>
      <c r="R472" s="285"/>
      <c r="S472" s="285"/>
      <c r="T472" s="286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T472" s="287" t="s">
        <v>236</v>
      </c>
      <c r="AU472" s="287" t="s">
        <v>89</v>
      </c>
      <c r="AV472" s="14" t="s">
        <v>89</v>
      </c>
      <c r="AW472" s="14" t="s">
        <v>34</v>
      </c>
      <c r="AX472" s="14" t="s">
        <v>81</v>
      </c>
      <c r="AY472" s="287" t="s">
        <v>211</v>
      </c>
    </row>
    <row r="473" s="13" customFormat="1">
      <c r="A473" s="13"/>
      <c r="B473" s="266"/>
      <c r="C473" s="267"/>
      <c r="D473" s="268" t="s">
        <v>236</v>
      </c>
      <c r="E473" s="269" t="s">
        <v>1</v>
      </c>
      <c r="F473" s="270" t="s">
        <v>661</v>
      </c>
      <c r="G473" s="267"/>
      <c r="H473" s="269" t="s">
        <v>1</v>
      </c>
      <c r="I473" s="271"/>
      <c r="J473" s="267"/>
      <c r="K473" s="267"/>
      <c r="L473" s="272"/>
      <c r="M473" s="273"/>
      <c r="N473" s="274"/>
      <c r="O473" s="274"/>
      <c r="P473" s="274"/>
      <c r="Q473" s="274"/>
      <c r="R473" s="274"/>
      <c r="S473" s="274"/>
      <c r="T473" s="275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T473" s="276" t="s">
        <v>236</v>
      </c>
      <c r="AU473" s="276" t="s">
        <v>89</v>
      </c>
      <c r="AV473" s="13" t="s">
        <v>87</v>
      </c>
      <c r="AW473" s="13" t="s">
        <v>34</v>
      </c>
      <c r="AX473" s="13" t="s">
        <v>81</v>
      </c>
      <c r="AY473" s="276" t="s">
        <v>211</v>
      </c>
    </row>
    <row r="474" s="14" customFormat="1">
      <c r="A474" s="14"/>
      <c r="B474" s="277"/>
      <c r="C474" s="278"/>
      <c r="D474" s="268" t="s">
        <v>236</v>
      </c>
      <c r="E474" s="279" t="s">
        <v>1</v>
      </c>
      <c r="F474" s="280" t="s">
        <v>864</v>
      </c>
      <c r="G474" s="278"/>
      <c r="H474" s="281">
        <v>5.1180000000000003</v>
      </c>
      <c r="I474" s="282"/>
      <c r="J474" s="278"/>
      <c r="K474" s="278"/>
      <c r="L474" s="283"/>
      <c r="M474" s="284"/>
      <c r="N474" s="285"/>
      <c r="O474" s="285"/>
      <c r="P474" s="285"/>
      <c r="Q474" s="285"/>
      <c r="R474" s="285"/>
      <c r="S474" s="285"/>
      <c r="T474" s="286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T474" s="287" t="s">
        <v>236</v>
      </c>
      <c r="AU474" s="287" t="s">
        <v>89</v>
      </c>
      <c r="AV474" s="14" t="s">
        <v>89</v>
      </c>
      <c r="AW474" s="14" t="s">
        <v>34</v>
      </c>
      <c r="AX474" s="14" t="s">
        <v>81</v>
      </c>
      <c r="AY474" s="287" t="s">
        <v>211</v>
      </c>
    </row>
    <row r="475" s="13" customFormat="1">
      <c r="A475" s="13"/>
      <c r="B475" s="266"/>
      <c r="C475" s="267"/>
      <c r="D475" s="268" t="s">
        <v>236</v>
      </c>
      <c r="E475" s="269" t="s">
        <v>1</v>
      </c>
      <c r="F475" s="270" t="s">
        <v>664</v>
      </c>
      <c r="G475" s="267"/>
      <c r="H475" s="269" t="s">
        <v>1</v>
      </c>
      <c r="I475" s="271"/>
      <c r="J475" s="267"/>
      <c r="K475" s="267"/>
      <c r="L475" s="272"/>
      <c r="M475" s="273"/>
      <c r="N475" s="274"/>
      <c r="O475" s="274"/>
      <c r="P475" s="274"/>
      <c r="Q475" s="274"/>
      <c r="R475" s="274"/>
      <c r="S475" s="274"/>
      <c r="T475" s="275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T475" s="276" t="s">
        <v>236</v>
      </c>
      <c r="AU475" s="276" t="s">
        <v>89</v>
      </c>
      <c r="AV475" s="13" t="s">
        <v>87</v>
      </c>
      <c r="AW475" s="13" t="s">
        <v>34</v>
      </c>
      <c r="AX475" s="13" t="s">
        <v>81</v>
      </c>
      <c r="AY475" s="276" t="s">
        <v>211</v>
      </c>
    </row>
    <row r="476" s="14" customFormat="1">
      <c r="A476" s="14"/>
      <c r="B476" s="277"/>
      <c r="C476" s="278"/>
      <c r="D476" s="268" t="s">
        <v>236</v>
      </c>
      <c r="E476" s="279" t="s">
        <v>1</v>
      </c>
      <c r="F476" s="280" t="s">
        <v>863</v>
      </c>
      <c r="G476" s="278"/>
      <c r="H476" s="281">
        <v>3.8380000000000001</v>
      </c>
      <c r="I476" s="282"/>
      <c r="J476" s="278"/>
      <c r="K476" s="278"/>
      <c r="L476" s="283"/>
      <c r="M476" s="284"/>
      <c r="N476" s="285"/>
      <c r="O476" s="285"/>
      <c r="P476" s="285"/>
      <c r="Q476" s="285"/>
      <c r="R476" s="285"/>
      <c r="S476" s="285"/>
      <c r="T476" s="286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T476" s="287" t="s">
        <v>236</v>
      </c>
      <c r="AU476" s="287" t="s">
        <v>89</v>
      </c>
      <c r="AV476" s="14" t="s">
        <v>89</v>
      </c>
      <c r="AW476" s="14" t="s">
        <v>34</v>
      </c>
      <c r="AX476" s="14" t="s">
        <v>81</v>
      </c>
      <c r="AY476" s="287" t="s">
        <v>211</v>
      </c>
    </row>
    <row r="477" s="15" customFormat="1">
      <c r="A477" s="15"/>
      <c r="B477" s="295"/>
      <c r="C477" s="296"/>
      <c r="D477" s="268" t="s">
        <v>236</v>
      </c>
      <c r="E477" s="297" t="s">
        <v>390</v>
      </c>
      <c r="F477" s="298" t="s">
        <v>435</v>
      </c>
      <c r="G477" s="296"/>
      <c r="H477" s="299">
        <v>17.911999999999999</v>
      </c>
      <c r="I477" s="300"/>
      <c r="J477" s="296"/>
      <c r="K477" s="296"/>
      <c r="L477" s="301"/>
      <c r="M477" s="302"/>
      <c r="N477" s="303"/>
      <c r="O477" s="303"/>
      <c r="P477" s="303"/>
      <c r="Q477" s="303"/>
      <c r="R477" s="303"/>
      <c r="S477" s="303"/>
      <c r="T477" s="304"/>
      <c r="U477" s="15"/>
      <c r="V477" s="15"/>
      <c r="W477" s="15"/>
      <c r="X477" s="15"/>
      <c r="Y477" s="15"/>
      <c r="Z477" s="15"/>
      <c r="AA477" s="15"/>
      <c r="AB477" s="15"/>
      <c r="AC477" s="15"/>
      <c r="AD477" s="15"/>
      <c r="AE477" s="15"/>
      <c r="AT477" s="305" t="s">
        <v>236</v>
      </c>
      <c r="AU477" s="305" t="s">
        <v>89</v>
      </c>
      <c r="AV477" s="15" t="s">
        <v>100</v>
      </c>
      <c r="AW477" s="15" t="s">
        <v>34</v>
      </c>
      <c r="AX477" s="15" t="s">
        <v>87</v>
      </c>
      <c r="AY477" s="305" t="s">
        <v>211</v>
      </c>
    </row>
    <row r="478" s="2" customFormat="1" ht="24.15" customHeight="1">
      <c r="A478" s="41"/>
      <c r="B478" s="42"/>
      <c r="C478" s="253" t="s">
        <v>865</v>
      </c>
      <c r="D478" s="253" t="s">
        <v>214</v>
      </c>
      <c r="E478" s="254" t="s">
        <v>866</v>
      </c>
      <c r="F478" s="255" t="s">
        <v>867</v>
      </c>
      <c r="G478" s="256" t="s">
        <v>269</v>
      </c>
      <c r="H478" s="257">
        <v>17.911999999999999</v>
      </c>
      <c r="I478" s="258"/>
      <c r="J478" s="259">
        <f>ROUND(I478*H478,2)</f>
        <v>0</v>
      </c>
      <c r="K478" s="260"/>
      <c r="L478" s="44"/>
      <c r="M478" s="261" t="s">
        <v>1</v>
      </c>
      <c r="N478" s="262" t="s">
        <v>46</v>
      </c>
      <c r="O478" s="94"/>
      <c r="P478" s="263">
        <f>O478*H478</f>
        <v>0</v>
      </c>
      <c r="Q478" s="263">
        <v>0</v>
      </c>
      <c r="R478" s="263">
        <f>Q478*H478</f>
        <v>0</v>
      </c>
      <c r="S478" s="263">
        <v>0</v>
      </c>
      <c r="T478" s="264">
        <f>S478*H478</f>
        <v>0</v>
      </c>
      <c r="U478" s="41"/>
      <c r="V478" s="41"/>
      <c r="W478" s="41"/>
      <c r="X478" s="41"/>
      <c r="Y478" s="41"/>
      <c r="Z478" s="41"/>
      <c r="AA478" s="41"/>
      <c r="AB478" s="41"/>
      <c r="AC478" s="41"/>
      <c r="AD478" s="41"/>
      <c r="AE478" s="41"/>
      <c r="AR478" s="265" t="s">
        <v>100</v>
      </c>
      <c r="AT478" s="265" t="s">
        <v>214</v>
      </c>
      <c r="AU478" s="265" t="s">
        <v>89</v>
      </c>
      <c r="AY478" s="18" t="s">
        <v>211</v>
      </c>
      <c r="BE478" s="155">
        <f>IF(N478="základní",J478,0)</f>
        <v>0</v>
      </c>
      <c r="BF478" s="155">
        <f>IF(N478="snížená",J478,0)</f>
        <v>0</v>
      </c>
      <c r="BG478" s="155">
        <f>IF(N478="zákl. přenesená",J478,0)</f>
        <v>0</v>
      </c>
      <c r="BH478" s="155">
        <f>IF(N478="sníž. přenesená",J478,0)</f>
        <v>0</v>
      </c>
      <c r="BI478" s="155">
        <f>IF(N478="nulová",J478,0)</f>
        <v>0</v>
      </c>
      <c r="BJ478" s="18" t="s">
        <v>87</v>
      </c>
      <c r="BK478" s="155">
        <f>ROUND(I478*H478,2)</f>
        <v>0</v>
      </c>
      <c r="BL478" s="18" t="s">
        <v>100</v>
      </c>
      <c r="BM478" s="265" t="s">
        <v>868</v>
      </c>
    </row>
    <row r="479" s="14" customFormat="1">
      <c r="A479" s="14"/>
      <c r="B479" s="277"/>
      <c r="C479" s="278"/>
      <c r="D479" s="268" t="s">
        <v>236</v>
      </c>
      <c r="E479" s="279" t="s">
        <v>1</v>
      </c>
      <c r="F479" s="280" t="s">
        <v>390</v>
      </c>
      <c r="G479" s="278"/>
      <c r="H479" s="281">
        <v>17.911999999999999</v>
      </c>
      <c r="I479" s="282"/>
      <c r="J479" s="278"/>
      <c r="K479" s="278"/>
      <c r="L479" s="283"/>
      <c r="M479" s="284"/>
      <c r="N479" s="285"/>
      <c r="O479" s="285"/>
      <c r="P479" s="285"/>
      <c r="Q479" s="285"/>
      <c r="R479" s="285"/>
      <c r="S479" s="285"/>
      <c r="T479" s="286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  <c r="AE479" s="14"/>
      <c r="AT479" s="287" t="s">
        <v>236</v>
      </c>
      <c r="AU479" s="287" t="s">
        <v>89</v>
      </c>
      <c r="AV479" s="14" t="s">
        <v>89</v>
      </c>
      <c r="AW479" s="14" t="s">
        <v>34</v>
      </c>
      <c r="AX479" s="14" t="s">
        <v>87</v>
      </c>
      <c r="AY479" s="287" t="s">
        <v>211</v>
      </c>
    </row>
    <row r="480" s="2" customFormat="1" ht="24.15" customHeight="1">
      <c r="A480" s="41"/>
      <c r="B480" s="42"/>
      <c r="C480" s="253" t="s">
        <v>869</v>
      </c>
      <c r="D480" s="253" t="s">
        <v>214</v>
      </c>
      <c r="E480" s="254" t="s">
        <v>870</v>
      </c>
      <c r="F480" s="255" t="s">
        <v>871</v>
      </c>
      <c r="G480" s="256" t="s">
        <v>307</v>
      </c>
      <c r="H480" s="257">
        <v>6.1619999999999999</v>
      </c>
      <c r="I480" s="258"/>
      <c r="J480" s="259">
        <f>ROUND(I480*H480,2)</f>
        <v>0</v>
      </c>
      <c r="K480" s="260"/>
      <c r="L480" s="44"/>
      <c r="M480" s="261" t="s">
        <v>1</v>
      </c>
      <c r="N480" s="262" t="s">
        <v>46</v>
      </c>
      <c r="O480" s="94"/>
      <c r="P480" s="263">
        <f>O480*H480</f>
        <v>0</v>
      </c>
      <c r="Q480" s="263">
        <v>0.11046</v>
      </c>
      <c r="R480" s="263">
        <f>Q480*H480</f>
        <v>0.68065452000000004</v>
      </c>
      <c r="S480" s="263">
        <v>0</v>
      </c>
      <c r="T480" s="264">
        <f>S480*H480</f>
        <v>0</v>
      </c>
      <c r="U480" s="41"/>
      <c r="V480" s="41"/>
      <c r="W480" s="41"/>
      <c r="X480" s="41"/>
      <c r="Y480" s="41"/>
      <c r="Z480" s="41"/>
      <c r="AA480" s="41"/>
      <c r="AB480" s="41"/>
      <c r="AC480" s="41"/>
      <c r="AD480" s="41"/>
      <c r="AE480" s="41"/>
      <c r="AR480" s="265" t="s">
        <v>100</v>
      </c>
      <c r="AT480" s="265" t="s">
        <v>214</v>
      </c>
      <c r="AU480" s="265" t="s">
        <v>89</v>
      </c>
      <c r="AY480" s="18" t="s">
        <v>211</v>
      </c>
      <c r="BE480" s="155">
        <f>IF(N480="základní",J480,0)</f>
        <v>0</v>
      </c>
      <c r="BF480" s="155">
        <f>IF(N480="snížená",J480,0)</f>
        <v>0</v>
      </c>
      <c r="BG480" s="155">
        <f>IF(N480="zákl. přenesená",J480,0)</f>
        <v>0</v>
      </c>
      <c r="BH480" s="155">
        <f>IF(N480="sníž. přenesená",J480,0)</f>
        <v>0</v>
      </c>
      <c r="BI480" s="155">
        <f>IF(N480="nulová",J480,0)</f>
        <v>0</v>
      </c>
      <c r="BJ480" s="18" t="s">
        <v>87</v>
      </c>
      <c r="BK480" s="155">
        <f>ROUND(I480*H480,2)</f>
        <v>0</v>
      </c>
      <c r="BL480" s="18" t="s">
        <v>100</v>
      </c>
      <c r="BM480" s="265" t="s">
        <v>872</v>
      </c>
    </row>
    <row r="481" s="13" customFormat="1">
      <c r="A481" s="13"/>
      <c r="B481" s="266"/>
      <c r="C481" s="267"/>
      <c r="D481" s="268" t="s">
        <v>236</v>
      </c>
      <c r="E481" s="269" t="s">
        <v>1</v>
      </c>
      <c r="F481" s="270" t="s">
        <v>873</v>
      </c>
      <c r="G481" s="267"/>
      <c r="H481" s="269" t="s">
        <v>1</v>
      </c>
      <c r="I481" s="271"/>
      <c r="J481" s="267"/>
      <c r="K481" s="267"/>
      <c r="L481" s="272"/>
      <c r="M481" s="273"/>
      <c r="N481" s="274"/>
      <c r="O481" s="274"/>
      <c r="P481" s="274"/>
      <c r="Q481" s="274"/>
      <c r="R481" s="274"/>
      <c r="S481" s="274"/>
      <c r="T481" s="275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T481" s="276" t="s">
        <v>236</v>
      </c>
      <c r="AU481" s="276" t="s">
        <v>89</v>
      </c>
      <c r="AV481" s="13" t="s">
        <v>87</v>
      </c>
      <c r="AW481" s="13" t="s">
        <v>34</v>
      </c>
      <c r="AX481" s="13" t="s">
        <v>81</v>
      </c>
      <c r="AY481" s="276" t="s">
        <v>211</v>
      </c>
    </row>
    <row r="482" s="14" customFormat="1">
      <c r="A482" s="14"/>
      <c r="B482" s="277"/>
      <c r="C482" s="278"/>
      <c r="D482" s="268" t="s">
        <v>236</v>
      </c>
      <c r="E482" s="279" t="s">
        <v>1</v>
      </c>
      <c r="F482" s="280" t="s">
        <v>874</v>
      </c>
      <c r="G482" s="278"/>
      <c r="H482" s="281">
        <v>0.70199999999999996</v>
      </c>
      <c r="I482" s="282"/>
      <c r="J482" s="278"/>
      <c r="K482" s="278"/>
      <c r="L482" s="283"/>
      <c r="M482" s="284"/>
      <c r="N482" s="285"/>
      <c r="O482" s="285"/>
      <c r="P482" s="285"/>
      <c r="Q482" s="285"/>
      <c r="R482" s="285"/>
      <c r="S482" s="285"/>
      <c r="T482" s="286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  <c r="AT482" s="287" t="s">
        <v>236</v>
      </c>
      <c r="AU482" s="287" t="s">
        <v>89</v>
      </c>
      <c r="AV482" s="14" t="s">
        <v>89</v>
      </c>
      <c r="AW482" s="14" t="s">
        <v>34</v>
      </c>
      <c r="AX482" s="14" t="s">
        <v>81</v>
      </c>
      <c r="AY482" s="287" t="s">
        <v>211</v>
      </c>
    </row>
    <row r="483" s="14" customFormat="1">
      <c r="A483" s="14"/>
      <c r="B483" s="277"/>
      <c r="C483" s="278"/>
      <c r="D483" s="268" t="s">
        <v>236</v>
      </c>
      <c r="E483" s="279" t="s">
        <v>1</v>
      </c>
      <c r="F483" s="280" t="s">
        <v>875</v>
      </c>
      <c r="G483" s="278"/>
      <c r="H483" s="281">
        <v>5.46</v>
      </c>
      <c r="I483" s="282"/>
      <c r="J483" s="278"/>
      <c r="K483" s="278"/>
      <c r="L483" s="283"/>
      <c r="M483" s="284"/>
      <c r="N483" s="285"/>
      <c r="O483" s="285"/>
      <c r="P483" s="285"/>
      <c r="Q483" s="285"/>
      <c r="R483" s="285"/>
      <c r="S483" s="285"/>
      <c r="T483" s="286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T483" s="287" t="s">
        <v>236</v>
      </c>
      <c r="AU483" s="287" t="s">
        <v>89</v>
      </c>
      <c r="AV483" s="14" t="s">
        <v>89</v>
      </c>
      <c r="AW483" s="14" t="s">
        <v>34</v>
      </c>
      <c r="AX483" s="14" t="s">
        <v>81</v>
      </c>
      <c r="AY483" s="287" t="s">
        <v>211</v>
      </c>
    </row>
    <row r="484" s="15" customFormat="1">
      <c r="A484" s="15"/>
      <c r="B484" s="295"/>
      <c r="C484" s="296"/>
      <c r="D484" s="268" t="s">
        <v>236</v>
      </c>
      <c r="E484" s="297" t="s">
        <v>1</v>
      </c>
      <c r="F484" s="298" t="s">
        <v>435</v>
      </c>
      <c r="G484" s="296"/>
      <c r="H484" s="299">
        <v>6.1619999999999999</v>
      </c>
      <c r="I484" s="300"/>
      <c r="J484" s="296"/>
      <c r="K484" s="296"/>
      <c r="L484" s="301"/>
      <c r="M484" s="302"/>
      <c r="N484" s="303"/>
      <c r="O484" s="303"/>
      <c r="P484" s="303"/>
      <c r="Q484" s="303"/>
      <c r="R484" s="303"/>
      <c r="S484" s="303"/>
      <c r="T484" s="304"/>
      <c r="U484" s="15"/>
      <c r="V484" s="15"/>
      <c r="W484" s="15"/>
      <c r="X484" s="15"/>
      <c r="Y484" s="15"/>
      <c r="Z484" s="15"/>
      <c r="AA484" s="15"/>
      <c r="AB484" s="15"/>
      <c r="AC484" s="15"/>
      <c r="AD484" s="15"/>
      <c r="AE484" s="15"/>
      <c r="AT484" s="305" t="s">
        <v>236</v>
      </c>
      <c r="AU484" s="305" t="s">
        <v>89</v>
      </c>
      <c r="AV484" s="15" t="s">
        <v>100</v>
      </c>
      <c r="AW484" s="15" t="s">
        <v>34</v>
      </c>
      <c r="AX484" s="15" t="s">
        <v>87</v>
      </c>
      <c r="AY484" s="305" t="s">
        <v>211</v>
      </c>
    </row>
    <row r="485" s="2" customFormat="1" ht="24.15" customHeight="1">
      <c r="A485" s="41"/>
      <c r="B485" s="42"/>
      <c r="C485" s="253" t="s">
        <v>876</v>
      </c>
      <c r="D485" s="253" t="s">
        <v>214</v>
      </c>
      <c r="E485" s="254" t="s">
        <v>838</v>
      </c>
      <c r="F485" s="255" t="s">
        <v>839</v>
      </c>
      <c r="G485" s="256" t="s">
        <v>505</v>
      </c>
      <c r="H485" s="257">
        <v>0.34999999999999998</v>
      </c>
      <c r="I485" s="258"/>
      <c r="J485" s="259">
        <f>ROUND(I485*H485,2)</f>
        <v>0</v>
      </c>
      <c r="K485" s="260"/>
      <c r="L485" s="44"/>
      <c r="M485" s="261" t="s">
        <v>1</v>
      </c>
      <c r="N485" s="262" t="s">
        <v>46</v>
      </c>
      <c r="O485" s="94"/>
      <c r="P485" s="263">
        <f>O485*H485</f>
        <v>0</v>
      </c>
      <c r="Q485" s="263">
        <v>1.04887</v>
      </c>
      <c r="R485" s="263">
        <f>Q485*H485</f>
        <v>0.36710449999999994</v>
      </c>
      <c r="S485" s="263">
        <v>0</v>
      </c>
      <c r="T485" s="264">
        <f>S485*H485</f>
        <v>0</v>
      </c>
      <c r="U485" s="41"/>
      <c r="V485" s="41"/>
      <c r="W485" s="41"/>
      <c r="X485" s="41"/>
      <c r="Y485" s="41"/>
      <c r="Z485" s="41"/>
      <c r="AA485" s="41"/>
      <c r="AB485" s="41"/>
      <c r="AC485" s="41"/>
      <c r="AD485" s="41"/>
      <c r="AE485" s="41"/>
      <c r="AR485" s="265" t="s">
        <v>100</v>
      </c>
      <c r="AT485" s="265" t="s">
        <v>214</v>
      </c>
      <c r="AU485" s="265" t="s">
        <v>89</v>
      </c>
      <c r="AY485" s="18" t="s">
        <v>211</v>
      </c>
      <c r="BE485" s="155">
        <f>IF(N485="základní",J485,0)</f>
        <v>0</v>
      </c>
      <c r="BF485" s="155">
        <f>IF(N485="snížená",J485,0)</f>
        <v>0</v>
      </c>
      <c r="BG485" s="155">
        <f>IF(N485="zákl. přenesená",J485,0)</f>
        <v>0</v>
      </c>
      <c r="BH485" s="155">
        <f>IF(N485="sníž. přenesená",J485,0)</f>
        <v>0</v>
      </c>
      <c r="BI485" s="155">
        <f>IF(N485="nulová",J485,0)</f>
        <v>0</v>
      </c>
      <c r="BJ485" s="18" t="s">
        <v>87</v>
      </c>
      <c r="BK485" s="155">
        <f>ROUND(I485*H485,2)</f>
        <v>0</v>
      </c>
      <c r="BL485" s="18" t="s">
        <v>100</v>
      </c>
      <c r="BM485" s="265" t="s">
        <v>877</v>
      </c>
    </row>
    <row r="486" s="14" customFormat="1">
      <c r="A486" s="14"/>
      <c r="B486" s="277"/>
      <c r="C486" s="278"/>
      <c r="D486" s="268" t="s">
        <v>236</v>
      </c>
      <c r="E486" s="279" t="s">
        <v>1</v>
      </c>
      <c r="F486" s="280" t="s">
        <v>878</v>
      </c>
      <c r="G486" s="278"/>
      <c r="H486" s="281">
        <v>0.34999999999999998</v>
      </c>
      <c r="I486" s="282"/>
      <c r="J486" s="278"/>
      <c r="K486" s="278"/>
      <c r="L486" s="283"/>
      <c r="M486" s="284"/>
      <c r="N486" s="285"/>
      <c r="O486" s="285"/>
      <c r="P486" s="285"/>
      <c r="Q486" s="285"/>
      <c r="R486" s="285"/>
      <c r="S486" s="285"/>
      <c r="T486" s="286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  <c r="AE486" s="14"/>
      <c r="AT486" s="287" t="s">
        <v>236</v>
      </c>
      <c r="AU486" s="287" t="s">
        <v>89</v>
      </c>
      <c r="AV486" s="14" t="s">
        <v>89</v>
      </c>
      <c r="AW486" s="14" t="s">
        <v>34</v>
      </c>
      <c r="AX486" s="14" t="s">
        <v>87</v>
      </c>
      <c r="AY486" s="287" t="s">
        <v>211</v>
      </c>
    </row>
    <row r="487" s="2" customFormat="1" ht="16.5" customHeight="1">
      <c r="A487" s="41"/>
      <c r="B487" s="42"/>
      <c r="C487" s="253" t="s">
        <v>879</v>
      </c>
      <c r="D487" s="253" t="s">
        <v>214</v>
      </c>
      <c r="E487" s="254" t="s">
        <v>880</v>
      </c>
      <c r="F487" s="255" t="s">
        <v>881</v>
      </c>
      <c r="G487" s="256" t="s">
        <v>269</v>
      </c>
      <c r="H487" s="257">
        <v>3.3599999999999999</v>
      </c>
      <c r="I487" s="258"/>
      <c r="J487" s="259">
        <f>ROUND(I487*H487,2)</f>
        <v>0</v>
      </c>
      <c r="K487" s="260"/>
      <c r="L487" s="44"/>
      <c r="M487" s="261" t="s">
        <v>1</v>
      </c>
      <c r="N487" s="262" t="s">
        <v>46</v>
      </c>
      <c r="O487" s="94"/>
      <c r="P487" s="263">
        <f>O487*H487</f>
        <v>0</v>
      </c>
      <c r="Q487" s="263">
        <v>0.0065799999999999999</v>
      </c>
      <c r="R487" s="263">
        <f>Q487*H487</f>
        <v>0.022108799999999998</v>
      </c>
      <c r="S487" s="263">
        <v>0</v>
      </c>
      <c r="T487" s="264">
        <f>S487*H487</f>
        <v>0</v>
      </c>
      <c r="U487" s="41"/>
      <c r="V487" s="41"/>
      <c r="W487" s="41"/>
      <c r="X487" s="41"/>
      <c r="Y487" s="41"/>
      <c r="Z487" s="41"/>
      <c r="AA487" s="41"/>
      <c r="AB487" s="41"/>
      <c r="AC487" s="41"/>
      <c r="AD487" s="41"/>
      <c r="AE487" s="41"/>
      <c r="AR487" s="265" t="s">
        <v>100</v>
      </c>
      <c r="AT487" s="265" t="s">
        <v>214</v>
      </c>
      <c r="AU487" s="265" t="s">
        <v>89</v>
      </c>
      <c r="AY487" s="18" t="s">
        <v>211</v>
      </c>
      <c r="BE487" s="155">
        <f>IF(N487="základní",J487,0)</f>
        <v>0</v>
      </c>
      <c r="BF487" s="155">
        <f>IF(N487="snížená",J487,0)</f>
        <v>0</v>
      </c>
      <c r="BG487" s="155">
        <f>IF(N487="zákl. přenesená",J487,0)</f>
        <v>0</v>
      </c>
      <c r="BH487" s="155">
        <f>IF(N487="sníž. přenesená",J487,0)</f>
        <v>0</v>
      </c>
      <c r="BI487" s="155">
        <f>IF(N487="nulová",J487,0)</f>
        <v>0</v>
      </c>
      <c r="BJ487" s="18" t="s">
        <v>87</v>
      </c>
      <c r="BK487" s="155">
        <f>ROUND(I487*H487,2)</f>
        <v>0</v>
      </c>
      <c r="BL487" s="18" t="s">
        <v>100</v>
      </c>
      <c r="BM487" s="265" t="s">
        <v>882</v>
      </c>
    </row>
    <row r="488" s="14" customFormat="1">
      <c r="A488" s="14"/>
      <c r="B488" s="277"/>
      <c r="C488" s="278"/>
      <c r="D488" s="268" t="s">
        <v>236</v>
      </c>
      <c r="E488" s="279" t="s">
        <v>1</v>
      </c>
      <c r="F488" s="280" t="s">
        <v>883</v>
      </c>
      <c r="G488" s="278"/>
      <c r="H488" s="281">
        <v>3.3599999999999999</v>
      </c>
      <c r="I488" s="282"/>
      <c r="J488" s="278"/>
      <c r="K488" s="278"/>
      <c r="L488" s="283"/>
      <c r="M488" s="284"/>
      <c r="N488" s="285"/>
      <c r="O488" s="285"/>
      <c r="P488" s="285"/>
      <c r="Q488" s="285"/>
      <c r="R488" s="285"/>
      <c r="S488" s="285"/>
      <c r="T488" s="286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  <c r="AT488" s="287" t="s">
        <v>236</v>
      </c>
      <c r="AU488" s="287" t="s">
        <v>89</v>
      </c>
      <c r="AV488" s="14" t="s">
        <v>89</v>
      </c>
      <c r="AW488" s="14" t="s">
        <v>34</v>
      </c>
      <c r="AX488" s="14" t="s">
        <v>87</v>
      </c>
      <c r="AY488" s="287" t="s">
        <v>211</v>
      </c>
    </row>
    <row r="489" s="2" customFormat="1" ht="16.5" customHeight="1">
      <c r="A489" s="41"/>
      <c r="B489" s="42"/>
      <c r="C489" s="253" t="s">
        <v>884</v>
      </c>
      <c r="D489" s="253" t="s">
        <v>214</v>
      </c>
      <c r="E489" s="254" t="s">
        <v>885</v>
      </c>
      <c r="F489" s="255" t="s">
        <v>886</v>
      </c>
      <c r="G489" s="256" t="s">
        <v>269</v>
      </c>
      <c r="H489" s="257">
        <v>3.3599999999999999</v>
      </c>
      <c r="I489" s="258"/>
      <c r="J489" s="259">
        <f>ROUND(I489*H489,2)</f>
        <v>0</v>
      </c>
      <c r="K489" s="260"/>
      <c r="L489" s="44"/>
      <c r="M489" s="261" t="s">
        <v>1</v>
      </c>
      <c r="N489" s="262" t="s">
        <v>46</v>
      </c>
      <c r="O489" s="94"/>
      <c r="P489" s="263">
        <f>O489*H489</f>
        <v>0</v>
      </c>
      <c r="Q489" s="263">
        <v>0</v>
      </c>
      <c r="R489" s="263">
        <f>Q489*H489</f>
        <v>0</v>
      </c>
      <c r="S489" s="263">
        <v>0</v>
      </c>
      <c r="T489" s="264">
        <f>S489*H489</f>
        <v>0</v>
      </c>
      <c r="U489" s="41"/>
      <c r="V489" s="41"/>
      <c r="W489" s="41"/>
      <c r="X489" s="41"/>
      <c r="Y489" s="41"/>
      <c r="Z489" s="41"/>
      <c r="AA489" s="41"/>
      <c r="AB489" s="41"/>
      <c r="AC489" s="41"/>
      <c r="AD489" s="41"/>
      <c r="AE489" s="41"/>
      <c r="AR489" s="265" t="s">
        <v>100</v>
      </c>
      <c r="AT489" s="265" t="s">
        <v>214</v>
      </c>
      <c r="AU489" s="265" t="s">
        <v>89</v>
      </c>
      <c r="AY489" s="18" t="s">
        <v>211</v>
      </c>
      <c r="BE489" s="155">
        <f>IF(N489="základní",J489,0)</f>
        <v>0</v>
      </c>
      <c r="BF489" s="155">
        <f>IF(N489="snížená",J489,0)</f>
        <v>0</v>
      </c>
      <c r="BG489" s="155">
        <f>IF(N489="zákl. přenesená",J489,0)</f>
        <v>0</v>
      </c>
      <c r="BH489" s="155">
        <f>IF(N489="sníž. přenesená",J489,0)</f>
        <v>0</v>
      </c>
      <c r="BI489" s="155">
        <f>IF(N489="nulová",J489,0)</f>
        <v>0</v>
      </c>
      <c r="BJ489" s="18" t="s">
        <v>87</v>
      </c>
      <c r="BK489" s="155">
        <f>ROUND(I489*H489,2)</f>
        <v>0</v>
      </c>
      <c r="BL489" s="18" t="s">
        <v>100</v>
      </c>
      <c r="BM489" s="265" t="s">
        <v>887</v>
      </c>
    </row>
    <row r="490" s="12" customFormat="1" ht="22.8" customHeight="1">
      <c r="A490" s="12"/>
      <c r="B490" s="237"/>
      <c r="C490" s="238"/>
      <c r="D490" s="239" t="s">
        <v>80</v>
      </c>
      <c r="E490" s="251" t="s">
        <v>232</v>
      </c>
      <c r="F490" s="251" t="s">
        <v>888</v>
      </c>
      <c r="G490" s="238"/>
      <c r="H490" s="238"/>
      <c r="I490" s="241"/>
      <c r="J490" s="252">
        <f>BK490</f>
        <v>0</v>
      </c>
      <c r="K490" s="238"/>
      <c r="L490" s="243"/>
      <c r="M490" s="244"/>
      <c r="N490" s="245"/>
      <c r="O490" s="245"/>
      <c r="P490" s="246">
        <f>P491+SUM(P492:P513)+P565</f>
        <v>0</v>
      </c>
      <c r="Q490" s="245"/>
      <c r="R490" s="246">
        <f>R491+SUM(R492:R513)+R565</f>
        <v>250.80678939000001</v>
      </c>
      <c r="S490" s="245"/>
      <c r="T490" s="247">
        <f>T491+SUM(T492:T513)+T565</f>
        <v>0</v>
      </c>
      <c r="U490" s="12"/>
      <c r="V490" s="12"/>
      <c r="W490" s="12"/>
      <c r="X490" s="12"/>
      <c r="Y490" s="12"/>
      <c r="Z490" s="12"/>
      <c r="AA490" s="12"/>
      <c r="AB490" s="12"/>
      <c r="AC490" s="12"/>
      <c r="AD490" s="12"/>
      <c r="AE490" s="12"/>
      <c r="AR490" s="248" t="s">
        <v>87</v>
      </c>
      <c r="AT490" s="249" t="s">
        <v>80</v>
      </c>
      <c r="AU490" s="249" t="s">
        <v>87</v>
      </c>
      <c r="AY490" s="248" t="s">
        <v>211</v>
      </c>
      <c r="BK490" s="250">
        <f>BK491+SUM(BK492:BK513)+BK565</f>
        <v>0</v>
      </c>
    </row>
    <row r="491" s="2" customFormat="1" ht="24.15" customHeight="1">
      <c r="A491" s="41"/>
      <c r="B491" s="42"/>
      <c r="C491" s="253" t="s">
        <v>889</v>
      </c>
      <c r="D491" s="253" t="s">
        <v>214</v>
      </c>
      <c r="E491" s="254" t="s">
        <v>890</v>
      </c>
      <c r="F491" s="255" t="s">
        <v>891</v>
      </c>
      <c r="G491" s="256" t="s">
        <v>332</v>
      </c>
      <c r="H491" s="257">
        <v>15.4</v>
      </c>
      <c r="I491" s="258"/>
      <c r="J491" s="259">
        <f>ROUND(I491*H491,2)</f>
        <v>0</v>
      </c>
      <c r="K491" s="260"/>
      <c r="L491" s="44"/>
      <c r="M491" s="261" t="s">
        <v>1</v>
      </c>
      <c r="N491" s="262" t="s">
        <v>46</v>
      </c>
      <c r="O491" s="94"/>
      <c r="P491" s="263">
        <f>O491*H491</f>
        <v>0</v>
      </c>
      <c r="Q491" s="263">
        <v>2.45329</v>
      </c>
      <c r="R491" s="263">
        <f>Q491*H491</f>
        <v>37.780666000000004</v>
      </c>
      <c r="S491" s="263">
        <v>0</v>
      </c>
      <c r="T491" s="264">
        <f>S491*H491</f>
        <v>0</v>
      </c>
      <c r="U491" s="41"/>
      <c r="V491" s="41"/>
      <c r="W491" s="41"/>
      <c r="X491" s="41"/>
      <c r="Y491" s="41"/>
      <c r="Z491" s="41"/>
      <c r="AA491" s="41"/>
      <c r="AB491" s="41"/>
      <c r="AC491" s="41"/>
      <c r="AD491" s="41"/>
      <c r="AE491" s="41"/>
      <c r="AR491" s="265" t="s">
        <v>100</v>
      </c>
      <c r="AT491" s="265" t="s">
        <v>214</v>
      </c>
      <c r="AU491" s="265" t="s">
        <v>89</v>
      </c>
      <c r="AY491" s="18" t="s">
        <v>211</v>
      </c>
      <c r="BE491" s="155">
        <f>IF(N491="základní",J491,0)</f>
        <v>0</v>
      </c>
      <c r="BF491" s="155">
        <f>IF(N491="snížená",J491,0)</f>
        <v>0</v>
      </c>
      <c r="BG491" s="155">
        <f>IF(N491="zákl. přenesená",J491,0)</f>
        <v>0</v>
      </c>
      <c r="BH491" s="155">
        <f>IF(N491="sníž. přenesená",J491,0)</f>
        <v>0</v>
      </c>
      <c r="BI491" s="155">
        <f>IF(N491="nulová",J491,0)</f>
        <v>0</v>
      </c>
      <c r="BJ491" s="18" t="s">
        <v>87</v>
      </c>
      <c r="BK491" s="155">
        <f>ROUND(I491*H491,2)</f>
        <v>0</v>
      </c>
      <c r="BL491" s="18" t="s">
        <v>100</v>
      </c>
      <c r="BM491" s="265" t="s">
        <v>892</v>
      </c>
    </row>
    <row r="492" s="13" customFormat="1">
      <c r="A492" s="13"/>
      <c r="B492" s="266"/>
      <c r="C492" s="267"/>
      <c r="D492" s="268" t="s">
        <v>236</v>
      </c>
      <c r="E492" s="269" t="s">
        <v>1</v>
      </c>
      <c r="F492" s="270" t="s">
        <v>893</v>
      </c>
      <c r="G492" s="267"/>
      <c r="H492" s="269" t="s">
        <v>1</v>
      </c>
      <c r="I492" s="271"/>
      <c r="J492" s="267"/>
      <c r="K492" s="267"/>
      <c r="L492" s="272"/>
      <c r="M492" s="273"/>
      <c r="N492" s="274"/>
      <c r="O492" s="274"/>
      <c r="P492" s="274"/>
      <c r="Q492" s="274"/>
      <c r="R492" s="274"/>
      <c r="S492" s="274"/>
      <c r="T492" s="275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T492" s="276" t="s">
        <v>236</v>
      </c>
      <c r="AU492" s="276" t="s">
        <v>89</v>
      </c>
      <c r="AV492" s="13" t="s">
        <v>87</v>
      </c>
      <c r="AW492" s="13" t="s">
        <v>34</v>
      </c>
      <c r="AX492" s="13" t="s">
        <v>81</v>
      </c>
      <c r="AY492" s="276" t="s">
        <v>211</v>
      </c>
    </row>
    <row r="493" s="14" customFormat="1">
      <c r="A493" s="14"/>
      <c r="B493" s="277"/>
      <c r="C493" s="278"/>
      <c r="D493" s="268" t="s">
        <v>236</v>
      </c>
      <c r="E493" s="279" t="s">
        <v>1</v>
      </c>
      <c r="F493" s="280" t="s">
        <v>894</v>
      </c>
      <c r="G493" s="278"/>
      <c r="H493" s="281">
        <v>7.4000000000000004</v>
      </c>
      <c r="I493" s="282"/>
      <c r="J493" s="278"/>
      <c r="K493" s="278"/>
      <c r="L493" s="283"/>
      <c r="M493" s="284"/>
      <c r="N493" s="285"/>
      <c r="O493" s="285"/>
      <c r="P493" s="285"/>
      <c r="Q493" s="285"/>
      <c r="R493" s="285"/>
      <c r="S493" s="285"/>
      <c r="T493" s="286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T493" s="287" t="s">
        <v>236</v>
      </c>
      <c r="AU493" s="287" t="s">
        <v>89</v>
      </c>
      <c r="AV493" s="14" t="s">
        <v>89</v>
      </c>
      <c r="AW493" s="14" t="s">
        <v>34</v>
      </c>
      <c r="AX493" s="14" t="s">
        <v>81</v>
      </c>
      <c r="AY493" s="287" t="s">
        <v>211</v>
      </c>
    </row>
    <row r="494" s="13" customFormat="1">
      <c r="A494" s="13"/>
      <c r="B494" s="266"/>
      <c r="C494" s="267"/>
      <c r="D494" s="268" t="s">
        <v>236</v>
      </c>
      <c r="E494" s="269" t="s">
        <v>1</v>
      </c>
      <c r="F494" s="270" t="s">
        <v>895</v>
      </c>
      <c r="G494" s="267"/>
      <c r="H494" s="269" t="s">
        <v>1</v>
      </c>
      <c r="I494" s="271"/>
      <c r="J494" s="267"/>
      <c r="K494" s="267"/>
      <c r="L494" s="272"/>
      <c r="M494" s="273"/>
      <c r="N494" s="274"/>
      <c r="O494" s="274"/>
      <c r="P494" s="274"/>
      <c r="Q494" s="274"/>
      <c r="R494" s="274"/>
      <c r="S494" s="274"/>
      <c r="T494" s="275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T494" s="276" t="s">
        <v>236</v>
      </c>
      <c r="AU494" s="276" t="s">
        <v>89</v>
      </c>
      <c r="AV494" s="13" t="s">
        <v>87</v>
      </c>
      <c r="AW494" s="13" t="s">
        <v>34</v>
      </c>
      <c r="AX494" s="13" t="s">
        <v>81</v>
      </c>
      <c r="AY494" s="276" t="s">
        <v>211</v>
      </c>
    </row>
    <row r="495" s="14" customFormat="1">
      <c r="A495" s="14"/>
      <c r="B495" s="277"/>
      <c r="C495" s="278"/>
      <c r="D495" s="268" t="s">
        <v>236</v>
      </c>
      <c r="E495" s="279" t="s">
        <v>1</v>
      </c>
      <c r="F495" s="280" t="s">
        <v>247</v>
      </c>
      <c r="G495" s="278"/>
      <c r="H495" s="281">
        <v>8</v>
      </c>
      <c r="I495" s="282"/>
      <c r="J495" s="278"/>
      <c r="K495" s="278"/>
      <c r="L495" s="283"/>
      <c r="M495" s="284"/>
      <c r="N495" s="285"/>
      <c r="O495" s="285"/>
      <c r="P495" s="285"/>
      <c r="Q495" s="285"/>
      <c r="R495" s="285"/>
      <c r="S495" s="285"/>
      <c r="T495" s="286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  <c r="AE495" s="14"/>
      <c r="AT495" s="287" t="s">
        <v>236</v>
      </c>
      <c r="AU495" s="287" t="s">
        <v>89</v>
      </c>
      <c r="AV495" s="14" t="s">
        <v>89</v>
      </c>
      <c r="AW495" s="14" t="s">
        <v>34</v>
      </c>
      <c r="AX495" s="14" t="s">
        <v>81</v>
      </c>
      <c r="AY495" s="287" t="s">
        <v>211</v>
      </c>
    </row>
    <row r="496" s="15" customFormat="1">
      <c r="A496" s="15"/>
      <c r="B496" s="295"/>
      <c r="C496" s="296"/>
      <c r="D496" s="268" t="s">
        <v>236</v>
      </c>
      <c r="E496" s="297" t="s">
        <v>1</v>
      </c>
      <c r="F496" s="298" t="s">
        <v>435</v>
      </c>
      <c r="G496" s="296"/>
      <c r="H496" s="299">
        <v>15.4</v>
      </c>
      <c r="I496" s="300"/>
      <c r="J496" s="296"/>
      <c r="K496" s="296"/>
      <c r="L496" s="301"/>
      <c r="M496" s="302"/>
      <c r="N496" s="303"/>
      <c r="O496" s="303"/>
      <c r="P496" s="303"/>
      <c r="Q496" s="303"/>
      <c r="R496" s="303"/>
      <c r="S496" s="303"/>
      <c r="T496" s="304"/>
      <c r="U496" s="15"/>
      <c r="V496" s="15"/>
      <c r="W496" s="15"/>
      <c r="X496" s="15"/>
      <c r="Y496" s="15"/>
      <c r="Z496" s="15"/>
      <c r="AA496" s="15"/>
      <c r="AB496" s="15"/>
      <c r="AC496" s="15"/>
      <c r="AD496" s="15"/>
      <c r="AE496" s="15"/>
      <c r="AT496" s="305" t="s">
        <v>236</v>
      </c>
      <c r="AU496" s="305" t="s">
        <v>89</v>
      </c>
      <c r="AV496" s="15" t="s">
        <v>100</v>
      </c>
      <c r="AW496" s="15" t="s">
        <v>34</v>
      </c>
      <c r="AX496" s="15" t="s">
        <v>87</v>
      </c>
      <c r="AY496" s="305" t="s">
        <v>211</v>
      </c>
    </row>
    <row r="497" s="2" customFormat="1" ht="24.15" customHeight="1">
      <c r="A497" s="41"/>
      <c r="B497" s="42"/>
      <c r="C497" s="253" t="s">
        <v>896</v>
      </c>
      <c r="D497" s="253" t="s">
        <v>214</v>
      </c>
      <c r="E497" s="254" t="s">
        <v>897</v>
      </c>
      <c r="F497" s="255" t="s">
        <v>898</v>
      </c>
      <c r="G497" s="256" t="s">
        <v>332</v>
      </c>
      <c r="H497" s="257">
        <v>0.66800000000000004</v>
      </c>
      <c r="I497" s="258"/>
      <c r="J497" s="259">
        <f>ROUND(I497*H497,2)</f>
        <v>0</v>
      </c>
      <c r="K497" s="260"/>
      <c r="L497" s="44"/>
      <c r="M497" s="261" t="s">
        <v>1</v>
      </c>
      <c r="N497" s="262" t="s">
        <v>46</v>
      </c>
      <c r="O497" s="94"/>
      <c r="P497" s="263">
        <f>O497*H497</f>
        <v>0</v>
      </c>
      <c r="Q497" s="263">
        <v>2.45329</v>
      </c>
      <c r="R497" s="263">
        <f>Q497*H497</f>
        <v>1.6387977200000001</v>
      </c>
      <c r="S497" s="263">
        <v>0</v>
      </c>
      <c r="T497" s="264">
        <f>S497*H497</f>
        <v>0</v>
      </c>
      <c r="U497" s="41"/>
      <c r="V497" s="41"/>
      <c r="W497" s="41"/>
      <c r="X497" s="41"/>
      <c r="Y497" s="41"/>
      <c r="Z497" s="41"/>
      <c r="AA497" s="41"/>
      <c r="AB497" s="41"/>
      <c r="AC497" s="41"/>
      <c r="AD497" s="41"/>
      <c r="AE497" s="41"/>
      <c r="AR497" s="265" t="s">
        <v>100</v>
      </c>
      <c r="AT497" s="265" t="s">
        <v>214</v>
      </c>
      <c r="AU497" s="265" t="s">
        <v>89</v>
      </c>
      <c r="AY497" s="18" t="s">
        <v>211</v>
      </c>
      <c r="BE497" s="155">
        <f>IF(N497="základní",J497,0)</f>
        <v>0</v>
      </c>
      <c r="BF497" s="155">
        <f>IF(N497="snížená",J497,0)</f>
        <v>0</v>
      </c>
      <c r="BG497" s="155">
        <f>IF(N497="zákl. přenesená",J497,0)</f>
        <v>0</v>
      </c>
      <c r="BH497" s="155">
        <f>IF(N497="sníž. přenesená",J497,0)</f>
        <v>0</v>
      </c>
      <c r="BI497" s="155">
        <f>IF(N497="nulová",J497,0)</f>
        <v>0</v>
      </c>
      <c r="BJ497" s="18" t="s">
        <v>87</v>
      </c>
      <c r="BK497" s="155">
        <f>ROUND(I497*H497,2)</f>
        <v>0</v>
      </c>
      <c r="BL497" s="18" t="s">
        <v>100</v>
      </c>
      <c r="BM497" s="265" t="s">
        <v>899</v>
      </c>
    </row>
    <row r="498" s="13" customFormat="1">
      <c r="A498" s="13"/>
      <c r="B498" s="266"/>
      <c r="C498" s="267"/>
      <c r="D498" s="268" t="s">
        <v>236</v>
      </c>
      <c r="E498" s="269" t="s">
        <v>1</v>
      </c>
      <c r="F498" s="270" t="s">
        <v>900</v>
      </c>
      <c r="G498" s="267"/>
      <c r="H498" s="269" t="s">
        <v>1</v>
      </c>
      <c r="I498" s="271"/>
      <c r="J498" s="267"/>
      <c r="K498" s="267"/>
      <c r="L498" s="272"/>
      <c r="M498" s="273"/>
      <c r="N498" s="274"/>
      <c r="O498" s="274"/>
      <c r="P498" s="274"/>
      <c r="Q498" s="274"/>
      <c r="R498" s="274"/>
      <c r="S498" s="274"/>
      <c r="T498" s="275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T498" s="276" t="s">
        <v>236</v>
      </c>
      <c r="AU498" s="276" t="s">
        <v>89</v>
      </c>
      <c r="AV498" s="13" t="s">
        <v>87</v>
      </c>
      <c r="AW498" s="13" t="s">
        <v>34</v>
      </c>
      <c r="AX498" s="13" t="s">
        <v>81</v>
      </c>
      <c r="AY498" s="276" t="s">
        <v>211</v>
      </c>
    </row>
    <row r="499" s="14" customFormat="1">
      <c r="A499" s="14"/>
      <c r="B499" s="277"/>
      <c r="C499" s="278"/>
      <c r="D499" s="268" t="s">
        <v>236</v>
      </c>
      <c r="E499" s="279" t="s">
        <v>1</v>
      </c>
      <c r="F499" s="280" t="s">
        <v>901</v>
      </c>
      <c r="G499" s="278"/>
      <c r="H499" s="281">
        <v>0.27200000000000002</v>
      </c>
      <c r="I499" s="282"/>
      <c r="J499" s="278"/>
      <c r="K499" s="278"/>
      <c r="L499" s="283"/>
      <c r="M499" s="284"/>
      <c r="N499" s="285"/>
      <c r="O499" s="285"/>
      <c r="P499" s="285"/>
      <c r="Q499" s="285"/>
      <c r="R499" s="285"/>
      <c r="S499" s="285"/>
      <c r="T499" s="286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  <c r="AE499" s="14"/>
      <c r="AT499" s="287" t="s">
        <v>236</v>
      </c>
      <c r="AU499" s="287" t="s">
        <v>89</v>
      </c>
      <c r="AV499" s="14" t="s">
        <v>89</v>
      </c>
      <c r="AW499" s="14" t="s">
        <v>34</v>
      </c>
      <c r="AX499" s="14" t="s">
        <v>81</v>
      </c>
      <c r="AY499" s="287" t="s">
        <v>211</v>
      </c>
    </row>
    <row r="500" s="13" customFormat="1">
      <c r="A500" s="13"/>
      <c r="B500" s="266"/>
      <c r="C500" s="267"/>
      <c r="D500" s="268" t="s">
        <v>236</v>
      </c>
      <c r="E500" s="269" t="s">
        <v>1</v>
      </c>
      <c r="F500" s="270" t="s">
        <v>902</v>
      </c>
      <c r="G500" s="267"/>
      <c r="H500" s="269" t="s">
        <v>1</v>
      </c>
      <c r="I500" s="271"/>
      <c r="J500" s="267"/>
      <c r="K500" s="267"/>
      <c r="L500" s="272"/>
      <c r="M500" s="273"/>
      <c r="N500" s="274"/>
      <c r="O500" s="274"/>
      <c r="P500" s="274"/>
      <c r="Q500" s="274"/>
      <c r="R500" s="274"/>
      <c r="S500" s="274"/>
      <c r="T500" s="275"/>
      <c r="U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  <c r="AT500" s="276" t="s">
        <v>236</v>
      </c>
      <c r="AU500" s="276" t="s">
        <v>89</v>
      </c>
      <c r="AV500" s="13" t="s">
        <v>87</v>
      </c>
      <c r="AW500" s="13" t="s">
        <v>34</v>
      </c>
      <c r="AX500" s="13" t="s">
        <v>81</v>
      </c>
      <c r="AY500" s="276" t="s">
        <v>211</v>
      </c>
    </row>
    <row r="501" s="14" customFormat="1">
      <c r="A501" s="14"/>
      <c r="B501" s="277"/>
      <c r="C501" s="278"/>
      <c r="D501" s="268" t="s">
        <v>236</v>
      </c>
      <c r="E501" s="279" t="s">
        <v>1</v>
      </c>
      <c r="F501" s="280" t="s">
        <v>903</v>
      </c>
      <c r="G501" s="278"/>
      <c r="H501" s="281">
        <v>0.39600000000000002</v>
      </c>
      <c r="I501" s="282"/>
      <c r="J501" s="278"/>
      <c r="K501" s="278"/>
      <c r="L501" s="283"/>
      <c r="M501" s="284"/>
      <c r="N501" s="285"/>
      <c r="O501" s="285"/>
      <c r="P501" s="285"/>
      <c r="Q501" s="285"/>
      <c r="R501" s="285"/>
      <c r="S501" s="285"/>
      <c r="T501" s="286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  <c r="AE501" s="14"/>
      <c r="AT501" s="287" t="s">
        <v>236</v>
      </c>
      <c r="AU501" s="287" t="s">
        <v>89</v>
      </c>
      <c r="AV501" s="14" t="s">
        <v>89</v>
      </c>
      <c r="AW501" s="14" t="s">
        <v>34</v>
      </c>
      <c r="AX501" s="14" t="s">
        <v>81</v>
      </c>
      <c r="AY501" s="287" t="s">
        <v>211</v>
      </c>
    </row>
    <row r="502" s="15" customFormat="1">
      <c r="A502" s="15"/>
      <c r="B502" s="295"/>
      <c r="C502" s="296"/>
      <c r="D502" s="268" t="s">
        <v>236</v>
      </c>
      <c r="E502" s="297" t="s">
        <v>1</v>
      </c>
      <c r="F502" s="298" t="s">
        <v>435</v>
      </c>
      <c r="G502" s="296"/>
      <c r="H502" s="299">
        <v>0.66800000000000004</v>
      </c>
      <c r="I502" s="300"/>
      <c r="J502" s="296"/>
      <c r="K502" s="296"/>
      <c r="L502" s="301"/>
      <c r="M502" s="302"/>
      <c r="N502" s="303"/>
      <c r="O502" s="303"/>
      <c r="P502" s="303"/>
      <c r="Q502" s="303"/>
      <c r="R502" s="303"/>
      <c r="S502" s="303"/>
      <c r="T502" s="304"/>
      <c r="U502" s="15"/>
      <c r="V502" s="15"/>
      <c r="W502" s="15"/>
      <c r="X502" s="15"/>
      <c r="Y502" s="15"/>
      <c r="Z502" s="15"/>
      <c r="AA502" s="15"/>
      <c r="AB502" s="15"/>
      <c r="AC502" s="15"/>
      <c r="AD502" s="15"/>
      <c r="AE502" s="15"/>
      <c r="AT502" s="305" t="s">
        <v>236</v>
      </c>
      <c r="AU502" s="305" t="s">
        <v>89</v>
      </c>
      <c r="AV502" s="15" t="s">
        <v>100</v>
      </c>
      <c r="AW502" s="15" t="s">
        <v>34</v>
      </c>
      <c r="AX502" s="15" t="s">
        <v>87</v>
      </c>
      <c r="AY502" s="305" t="s">
        <v>211</v>
      </c>
    </row>
    <row r="503" s="2" customFormat="1" ht="21.75" customHeight="1">
      <c r="A503" s="41"/>
      <c r="B503" s="42"/>
      <c r="C503" s="253" t="s">
        <v>904</v>
      </c>
      <c r="D503" s="253" t="s">
        <v>214</v>
      </c>
      <c r="E503" s="254" t="s">
        <v>905</v>
      </c>
      <c r="F503" s="255" t="s">
        <v>906</v>
      </c>
      <c r="G503" s="256" t="s">
        <v>269</v>
      </c>
      <c r="H503" s="257">
        <v>954.76300000000003</v>
      </c>
      <c r="I503" s="258"/>
      <c r="J503" s="259">
        <f>ROUND(I503*H503,2)</f>
        <v>0</v>
      </c>
      <c r="K503" s="260"/>
      <c r="L503" s="44"/>
      <c r="M503" s="261" t="s">
        <v>1</v>
      </c>
      <c r="N503" s="262" t="s">
        <v>46</v>
      </c>
      <c r="O503" s="94"/>
      <c r="P503" s="263">
        <f>O503*H503</f>
        <v>0</v>
      </c>
      <c r="Q503" s="263">
        <v>0.1173</v>
      </c>
      <c r="R503" s="263">
        <f>Q503*H503</f>
        <v>111.99369990000001</v>
      </c>
      <c r="S503" s="263">
        <v>0</v>
      </c>
      <c r="T503" s="264">
        <f>S503*H503</f>
        <v>0</v>
      </c>
      <c r="U503" s="41"/>
      <c r="V503" s="41"/>
      <c r="W503" s="41"/>
      <c r="X503" s="41"/>
      <c r="Y503" s="41"/>
      <c r="Z503" s="41"/>
      <c r="AA503" s="41"/>
      <c r="AB503" s="41"/>
      <c r="AC503" s="41"/>
      <c r="AD503" s="41"/>
      <c r="AE503" s="41"/>
      <c r="AR503" s="265" t="s">
        <v>100</v>
      </c>
      <c r="AT503" s="265" t="s">
        <v>214</v>
      </c>
      <c r="AU503" s="265" t="s">
        <v>89</v>
      </c>
      <c r="AY503" s="18" t="s">
        <v>211</v>
      </c>
      <c r="BE503" s="155">
        <f>IF(N503="základní",J503,0)</f>
        <v>0</v>
      </c>
      <c r="BF503" s="155">
        <f>IF(N503="snížená",J503,0)</f>
        <v>0</v>
      </c>
      <c r="BG503" s="155">
        <f>IF(N503="zákl. přenesená",J503,0)</f>
        <v>0</v>
      </c>
      <c r="BH503" s="155">
        <f>IF(N503="sníž. přenesená",J503,0)</f>
        <v>0</v>
      </c>
      <c r="BI503" s="155">
        <f>IF(N503="nulová",J503,0)</f>
        <v>0</v>
      </c>
      <c r="BJ503" s="18" t="s">
        <v>87</v>
      </c>
      <c r="BK503" s="155">
        <f>ROUND(I503*H503,2)</f>
        <v>0</v>
      </c>
      <c r="BL503" s="18" t="s">
        <v>100</v>
      </c>
      <c r="BM503" s="265" t="s">
        <v>907</v>
      </c>
    </row>
    <row r="504" s="13" customFormat="1">
      <c r="A504" s="13"/>
      <c r="B504" s="266"/>
      <c r="C504" s="267"/>
      <c r="D504" s="268" t="s">
        <v>236</v>
      </c>
      <c r="E504" s="269" t="s">
        <v>1</v>
      </c>
      <c r="F504" s="270" t="s">
        <v>636</v>
      </c>
      <c r="G504" s="267"/>
      <c r="H504" s="269" t="s">
        <v>1</v>
      </c>
      <c r="I504" s="271"/>
      <c r="J504" s="267"/>
      <c r="K504" s="267"/>
      <c r="L504" s="272"/>
      <c r="M504" s="273"/>
      <c r="N504" s="274"/>
      <c r="O504" s="274"/>
      <c r="P504" s="274"/>
      <c r="Q504" s="274"/>
      <c r="R504" s="274"/>
      <c r="S504" s="274"/>
      <c r="T504" s="275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T504" s="276" t="s">
        <v>236</v>
      </c>
      <c r="AU504" s="276" t="s">
        <v>89</v>
      </c>
      <c r="AV504" s="13" t="s">
        <v>87</v>
      </c>
      <c r="AW504" s="13" t="s">
        <v>34</v>
      </c>
      <c r="AX504" s="13" t="s">
        <v>81</v>
      </c>
      <c r="AY504" s="276" t="s">
        <v>211</v>
      </c>
    </row>
    <row r="505" s="14" customFormat="1">
      <c r="A505" s="14"/>
      <c r="B505" s="277"/>
      <c r="C505" s="278"/>
      <c r="D505" s="268" t="s">
        <v>236</v>
      </c>
      <c r="E505" s="279" t="s">
        <v>1</v>
      </c>
      <c r="F505" s="280" t="s">
        <v>908</v>
      </c>
      <c r="G505" s="278"/>
      <c r="H505" s="281">
        <v>264.70999999999998</v>
      </c>
      <c r="I505" s="282"/>
      <c r="J505" s="278"/>
      <c r="K505" s="278"/>
      <c r="L505" s="283"/>
      <c r="M505" s="284"/>
      <c r="N505" s="285"/>
      <c r="O505" s="285"/>
      <c r="P505" s="285"/>
      <c r="Q505" s="285"/>
      <c r="R505" s="285"/>
      <c r="S505" s="285"/>
      <c r="T505" s="286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  <c r="AE505" s="14"/>
      <c r="AT505" s="287" t="s">
        <v>236</v>
      </c>
      <c r="AU505" s="287" t="s">
        <v>89</v>
      </c>
      <c r="AV505" s="14" t="s">
        <v>89</v>
      </c>
      <c r="AW505" s="14" t="s">
        <v>34</v>
      </c>
      <c r="AX505" s="14" t="s">
        <v>81</v>
      </c>
      <c r="AY505" s="287" t="s">
        <v>211</v>
      </c>
    </row>
    <row r="506" s="13" customFormat="1">
      <c r="A506" s="13"/>
      <c r="B506" s="266"/>
      <c r="C506" s="267"/>
      <c r="D506" s="268" t="s">
        <v>236</v>
      </c>
      <c r="E506" s="269" t="s">
        <v>1</v>
      </c>
      <c r="F506" s="270" t="s">
        <v>661</v>
      </c>
      <c r="G506" s="267"/>
      <c r="H506" s="269" t="s">
        <v>1</v>
      </c>
      <c r="I506" s="271"/>
      <c r="J506" s="267"/>
      <c r="K506" s="267"/>
      <c r="L506" s="272"/>
      <c r="M506" s="273"/>
      <c r="N506" s="274"/>
      <c r="O506" s="274"/>
      <c r="P506" s="274"/>
      <c r="Q506" s="274"/>
      <c r="R506" s="274"/>
      <c r="S506" s="274"/>
      <c r="T506" s="275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T506" s="276" t="s">
        <v>236</v>
      </c>
      <c r="AU506" s="276" t="s">
        <v>89</v>
      </c>
      <c r="AV506" s="13" t="s">
        <v>87</v>
      </c>
      <c r="AW506" s="13" t="s">
        <v>34</v>
      </c>
      <c r="AX506" s="13" t="s">
        <v>81</v>
      </c>
      <c r="AY506" s="276" t="s">
        <v>211</v>
      </c>
    </row>
    <row r="507" s="14" customFormat="1">
      <c r="A507" s="14"/>
      <c r="B507" s="277"/>
      <c r="C507" s="278"/>
      <c r="D507" s="268" t="s">
        <v>236</v>
      </c>
      <c r="E507" s="279" t="s">
        <v>1</v>
      </c>
      <c r="F507" s="280" t="s">
        <v>909</v>
      </c>
      <c r="G507" s="278"/>
      <c r="H507" s="281">
        <v>385.60000000000002</v>
      </c>
      <c r="I507" s="282"/>
      <c r="J507" s="278"/>
      <c r="K507" s="278"/>
      <c r="L507" s="283"/>
      <c r="M507" s="284"/>
      <c r="N507" s="285"/>
      <c r="O507" s="285"/>
      <c r="P507" s="285"/>
      <c r="Q507" s="285"/>
      <c r="R507" s="285"/>
      <c r="S507" s="285"/>
      <c r="T507" s="286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  <c r="AE507" s="14"/>
      <c r="AT507" s="287" t="s">
        <v>236</v>
      </c>
      <c r="AU507" s="287" t="s">
        <v>89</v>
      </c>
      <c r="AV507" s="14" t="s">
        <v>89</v>
      </c>
      <c r="AW507" s="14" t="s">
        <v>34</v>
      </c>
      <c r="AX507" s="14" t="s">
        <v>81</v>
      </c>
      <c r="AY507" s="287" t="s">
        <v>211</v>
      </c>
    </row>
    <row r="508" s="13" customFormat="1">
      <c r="A508" s="13"/>
      <c r="B508" s="266"/>
      <c r="C508" s="267"/>
      <c r="D508" s="268" t="s">
        <v>236</v>
      </c>
      <c r="E508" s="269" t="s">
        <v>1</v>
      </c>
      <c r="F508" s="270" t="s">
        <v>664</v>
      </c>
      <c r="G508" s="267"/>
      <c r="H508" s="269" t="s">
        <v>1</v>
      </c>
      <c r="I508" s="271"/>
      <c r="J508" s="267"/>
      <c r="K508" s="267"/>
      <c r="L508" s="272"/>
      <c r="M508" s="273"/>
      <c r="N508" s="274"/>
      <c r="O508" s="274"/>
      <c r="P508" s="274"/>
      <c r="Q508" s="274"/>
      <c r="R508" s="274"/>
      <c r="S508" s="274"/>
      <c r="T508" s="275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T508" s="276" t="s">
        <v>236</v>
      </c>
      <c r="AU508" s="276" t="s">
        <v>89</v>
      </c>
      <c r="AV508" s="13" t="s">
        <v>87</v>
      </c>
      <c r="AW508" s="13" t="s">
        <v>34</v>
      </c>
      <c r="AX508" s="13" t="s">
        <v>81</v>
      </c>
      <c r="AY508" s="276" t="s">
        <v>211</v>
      </c>
    </row>
    <row r="509" s="14" customFormat="1">
      <c r="A509" s="14"/>
      <c r="B509" s="277"/>
      <c r="C509" s="278"/>
      <c r="D509" s="268" t="s">
        <v>236</v>
      </c>
      <c r="E509" s="279" t="s">
        <v>1</v>
      </c>
      <c r="F509" s="280" t="s">
        <v>910</v>
      </c>
      <c r="G509" s="278"/>
      <c r="H509" s="281">
        <v>247.81</v>
      </c>
      <c r="I509" s="282"/>
      <c r="J509" s="278"/>
      <c r="K509" s="278"/>
      <c r="L509" s="283"/>
      <c r="M509" s="284"/>
      <c r="N509" s="285"/>
      <c r="O509" s="285"/>
      <c r="P509" s="285"/>
      <c r="Q509" s="285"/>
      <c r="R509" s="285"/>
      <c r="S509" s="285"/>
      <c r="T509" s="286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  <c r="AE509" s="14"/>
      <c r="AT509" s="287" t="s">
        <v>236</v>
      </c>
      <c r="AU509" s="287" t="s">
        <v>89</v>
      </c>
      <c r="AV509" s="14" t="s">
        <v>89</v>
      </c>
      <c r="AW509" s="14" t="s">
        <v>34</v>
      </c>
      <c r="AX509" s="14" t="s">
        <v>81</v>
      </c>
      <c r="AY509" s="287" t="s">
        <v>211</v>
      </c>
    </row>
    <row r="510" s="13" customFormat="1">
      <c r="A510" s="13"/>
      <c r="B510" s="266"/>
      <c r="C510" s="267"/>
      <c r="D510" s="268" t="s">
        <v>236</v>
      </c>
      <c r="E510" s="269" t="s">
        <v>1</v>
      </c>
      <c r="F510" s="270" t="s">
        <v>911</v>
      </c>
      <c r="G510" s="267"/>
      <c r="H510" s="269" t="s">
        <v>1</v>
      </c>
      <c r="I510" s="271"/>
      <c r="J510" s="267"/>
      <c r="K510" s="267"/>
      <c r="L510" s="272"/>
      <c r="M510" s="273"/>
      <c r="N510" s="274"/>
      <c r="O510" s="274"/>
      <c r="P510" s="274"/>
      <c r="Q510" s="274"/>
      <c r="R510" s="274"/>
      <c r="S510" s="274"/>
      <c r="T510" s="275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T510" s="276" t="s">
        <v>236</v>
      </c>
      <c r="AU510" s="276" t="s">
        <v>89</v>
      </c>
      <c r="AV510" s="13" t="s">
        <v>87</v>
      </c>
      <c r="AW510" s="13" t="s">
        <v>34</v>
      </c>
      <c r="AX510" s="13" t="s">
        <v>81</v>
      </c>
      <c r="AY510" s="276" t="s">
        <v>211</v>
      </c>
    </row>
    <row r="511" s="14" customFormat="1">
      <c r="A511" s="14"/>
      <c r="B511" s="277"/>
      <c r="C511" s="278"/>
      <c r="D511" s="268" t="s">
        <v>236</v>
      </c>
      <c r="E511" s="279" t="s">
        <v>1</v>
      </c>
      <c r="F511" s="280" t="s">
        <v>912</v>
      </c>
      <c r="G511" s="278"/>
      <c r="H511" s="281">
        <v>56.643000000000001</v>
      </c>
      <c r="I511" s="282"/>
      <c r="J511" s="278"/>
      <c r="K511" s="278"/>
      <c r="L511" s="283"/>
      <c r="M511" s="284"/>
      <c r="N511" s="285"/>
      <c r="O511" s="285"/>
      <c r="P511" s="285"/>
      <c r="Q511" s="285"/>
      <c r="R511" s="285"/>
      <c r="S511" s="285"/>
      <c r="T511" s="286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  <c r="AE511" s="14"/>
      <c r="AT511" s="287" t="s">
        <v>236</v>
      </c>
      <c r="AU511" s="287" t="s">
        <v>89</v>
      </c>
      <c r="AV511" s="14" t="s">
        <v>89</v>
      </c>
      <c r="AW511" s="14" t="s">
        <v>34</v>
      </c>
      <c r="AX511" s="14" t="s">
        <v>81</v>
      </c>
      <c r="AY511" s="287" t="s">
        <v>211</v>
      </c>
    </row>
    <row r="512" s="15" customFormat="1">
      <c r="A512" s="15"/>
      <c r="B512" s="295"/>
      <c r="C512" s="296"/>
      <c r="D512" s="268" t="s">
        <v>236</v>
      </c>
      <c r="E512" s="297" t="s">
        <v>1</v>
      </c>
      <c r="F512" s="298" t="s">
        <v>435</v>
      </c>
      <c r="G512" s="296"/>
      <c r="H512" s="299">
        <v>954.76300000000003</v>
      </c>
      <c r="I512" s="300"/>
      <c r="J512" s="296"/>
      <c r="K512" s="296"/>
      <c r="L512" s="301"/>
      <c r="M512" s="302"/>
      <c r="N512" s="303"/>
      <c r="O512" s="303"/>
      <c r="P512" s="303"/>
      <c r="Q512" s="303"/>
      <c r="R512" s="303"/>
      <c r="S512" s="303"/>
      <c r="T512" s="304"/>
      <c r="U512" s="15"/>
      <c r="V512" s="15"/>
      <c r="W512" s="15"/>
      <c r="X512" s="15"/>
      <c r="Y512" s="15"/>
      <c r="Z512" s="15"/>
      <c r="AA512" s="15"/>
      <c r="AB512" s="15"/>
      <c r="AC512" s="15"/>
      <c r="AD512" s="15"/>
      <c r="AE512" s="15"/>
      <c r="AT512" s="305" t="s">
        <v>236</v>
      </c>
      <c r="AU512" s="305" t="s">
        <v>89</v>
      </c>
      <c r="AV512" s="15" t="s">
        <v>100</v>
      </c>
      <c r="AW512" s="15" t="s">
        <v>34</v>
      </c>
      <c r="AX512" s="15" t="s">
        <v>87</v>
      </c>
      <c r="AY512" s="305" t="s">
        <v>211</v>
      </c>
    </row>
    <row r="513" s="12" customFormat="1" ht="20.88" customHeight="1">
      <c r="A513" s="12"/>
      <c r="B513" s="237"/>
      <c r="C513" s="238"/>
      <c r="D513" s="239" t="s">
        <v>80</v>
      </c>
      <c r="E513" s="251" t="s">
        <v>823</v>
      </c>
      <c r="F513" s="251" t="s">
        <v>913</v>
      </c>
      <c r="G513" s="238"/>
      <c r="H513" s="238"/>
      <c r="I513" s="241"/>
      <c r="J513" s="252">
        <f>BK513</f>
        <v>0</v>
      </c>
      <c r="K513" s="238"/>
      <c r="L513" s="243"/>
      <c r="M513" s="244"/>
      <c r="N513" s="245"/>
      <c r="O513" s="245"/>
      <c r="P513" s="246">
        <f>SUM(P514:P564)</f>
        <v>0</v>
      </c>
      <c r="Q513" s="245"/>
      <c r="R513" s="246">
        <f>SUM(R514:R564)</f>
        <v>64.450810889999985</v>
      </c>
      <c r="S513" s="245"/>
      <c r="T513" s="247">
        <f>SUM(T514:T564)</f>
        <v>0</v>
      </c>
      <c r="U513" s="12"/>
      <c r="V513" s="12"/>
      <c r="W513" s="12"/>
      <c r="X513" s="12"/>
      <c r="Y513" s="12"/>
      <c r="Z513" s="12"/>
      <c r="AA513" s="12"/>
      <c r="AB513" s="12"/>
      <c r="AC513" s="12"/>
      <c r="AD513" s="12"/>
      <c r="AE513" s="12"/>
      <c r="AR513" s="248" t="s">
        <v>87</v>
      </c>
      <c r="AT513" s="249" t="s">
        <v>80</v>
      </c>
      <c r="AU513" s="249" t="s">
        <v>89</v>
      </c>
      <c r="AY513" s="248" t="s">
        <v>211</v>
      </c>
      <c r="BK513" s="250">
        <f>SUM(BK514:BK564)</f>
        <v>0</v>
      </c>
    </row>
    <row r="514" s="2" customFormat="1" ht="24.15" customHeight="1">
      <c r="A514" s="41"/>
      <c r="B514" s="42"/>
      <c r="C514" s="253" t="s">
        <v>914</v>
      </c>
      <c r="D514" s="253" t="s">
        <v>214</v>
      </c>
      <c r="E514" s="254" t="s">
        <v>915</v>
      </c>
      <c r="F514" s="255" t="s">
        <v>916</v>
      </c>
      <c r="G514" s="256" t="s">
        <v>269</v>
      </c>
      <c r="H514" s="257">
        <v>1103.855</v>
      </c>
      <c r="I514" s="258"/>
      <c r="J514" s="259">
        <f>ROUND(I514*H514,2)</f>
        <v>0</v>
      </c>
      <c r="K514" s="260"/>
      <c r="L514" s="44"/>
      <c r="M514" s="261" t="s">
        <v>1</v>
      </c>
      <c r="N514" s="262" t="s">
        <v>46</v>
      </c>
      <c r="O514" s="94"/>
      <c r="P514" s="263">
        <f>O514*H514</f>
        <v>0</v>
      </c>
      <c r="Q514" s="263">
        <v>0</v>
      </c>
      <c r="R514" s="263">
        <f>Q514*H514</f>
        <v>0</v>
      </c>
      <c r="S514" s="263">
        <v>0</v>
      </c>
      <c r="T514" s="264">
        <f>S514*H514</f>
        <v>0</v>
      </c>
      <c r="U514" s="41"/>
      <c r="V514" s="41"/>
      <c r="W514" s="41"/>
      <c r="X514" s="41"/>
      <c r="Y514" s="41"/>
      <c r="Z514" s="41"/>
      <c r="AA514" s="41"/>
      <c r="AB514" s="41"/>
      <c r="AC514" s="41"/>
      <c r="AD514" s="41"/>
      <c r="AE514" s="41"/>
      <c r="AR514" s="265" t="s">
        <v>100</v>
      </c>
      <c r="AT514" s="265" t="s">
        <v>214</v>
      </c>
      <c r="AU514" s="265" t="s">
        <v>96</v>
      </c>
      <c r="AY514" s="18" t="s">
        <v>211</v>
      </c>
      <c r="BE514" s="155">
        <f>IF(N514="základní",J514,0)</f>
        <v>0</v>
      </c>
      <c r="BF514" s="155">
        <f>IF(N514="snížená",J514,0)</f>
        <v>0</v>
      </c>
      <c r="BG514" s="155">
        <f>IF(N514="zákl. přenesená",J514,0)</f>
        <v>0</v>
      </c>
      <c r="BH514" s="155">
        <f>IF(N514="sníž. přenesená",J514,0)</f>
        <v>0</v>
      </c>
      <c r="BI514" s="155">
        <f>IF(N514="nulová",J514,0)</f>
        <v>0</v>
      </c>
      <c r="BJ514" s="18" t="s">
        <v>87</v>
      </c>
      <c r="BK514" s="155">
        <f>ROUND(I514*H514,2)</f>
        <v>0</v>
      </c>
      <c r="BL514" s="18" t="s">
        <v>100</v>
      </c>
      <c r="BM514" s="265" t="s">
        <v>917</v>
      </c>
    </row>
    <row r="515" s="14" customFormat="1">
      <c r="A515" s="14"/>
      <c r="B515" s="277"/>
      <c r="C515" s="278"/>
      <c r="D515" s="268" t="s">
        <v>236</v>
      </c>
      <c r="E515" s="279" t="s">
        <v>315</v>
      </c>
      <c r="F515" s="280" t="s">
        <v>918</v>
      </c>
      <c r="G515" s="278"/>
      <c r="H515" s="281">
        <v>1103.855</v>
      </c>
      <c r="I515" s="282"/>
      <c r="J515" s="278"/>
      <c r="K515" s="278"/>
      <c r="L515" s="283"/>
      <c r="M515" s="284"/>
      <c r="N515" s="285"/>
      <c r="O515" s="285"/>
      <c r="P515" s="285"/>
      <c r="Q515" s="285"/>
      <c r="R515" s="285"/>
      <c r="S515" s="285"/>
      <c r="T515" s="286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  <c r="AE515" s="14"/>
      <c r="AT515" s="287" t="s">
        <v>236</v>
      </c>
      <c r="AU515" s="287" t="s">
        <v>96</v>
      </c>
      <c r="AV515" s="14" t="s">
        <v>89</v>
      </c>
      <c r="AW515" s="14" t="s">
        <v>34</v>
      </c>
      <c r="AX515" s="14" t="s">
        <v>87</v>
      </c>
      <c r="AY515" s="287" t="s">
        <v>211</v>
      </c>
    </row>
    <row r="516" s="2" customFormat="1" ht="24.15" customHeight="1">
      <c r="A516" s="41"/>
      <c r="B516" s="42"/>
      <c r="C516" s="253" t="s">
        <v>919</v>
      </c>
      <c r="D516" s="253" t="s">
        <v>214</v>
      </c>
      <c r="E516" s="254" t="s">
        <v>920</v>
      </c>
      <c r="F516" s="255" t="s">
        <v>921</v>
      </c>
      <c r="G516" s="256" t="s">
        <v>269</v>
      </c>
      <c r="H516" s="257">
        <v>1931.597</v>
      </c>
      <c r="I516" s="258"/>
      <c r="J516" s="259">
        <f>ROUND(I516*H516,2)</f>
        <v>0</v>
      </c>
      <c r="K516" s="260"/>
      <c r="L516" s="44"/>
      <c r="M516" s="261" t="s">
        <v>1</v>
      </c>
      <c r="N516" s="262" t="s">
        <v>46</v>
      </c>
      <c r="O516" s="94"/>
      <c r="P516" s="263">
        <f>O516*H516</f>
        <v>0</v>
      </c>
      <c r="Q516" s="263">
        <v>0.0073499999999999998</v>
      </c>
      <c r="R516" s="263">
        <f>Q516*H516</f>
        <v>14.19723795</v>
      </c>
      <c r="S516" s="263">
        <v>0</v>
      </c>
      <c r="T516" s="264">
        <f>S516*H516</f>
        <v>0</v>
      </c>
      <c r="U516" s="41"/>
      <c r="V516" s="41"/>
      <c r="W516" s="41"/>
      <c r="X516" s="41"/>
      <c r="Y516" s="41"/>
      <c r="Z516" s="41"/>
      <c r="AA516" s="41"/>
      <c r="AB516" s="41"/>
      <c r="AC516" s="41"/>
      <c r="AD516" s="41"/>
      <c r="AE516" s="41"/>
      <c r="AR516" s="265" t="s">
        <v>100</v>
      </c>
      <c r="AT516" s="265" t="s">
        <v>214</v>
      </c>
      <c r="AU516" s="265" t="s">
        <v>96</v>
      </c>
      <c r="AY516" s="18" t="s">
        <v>211</v>
      </c>
      <c r="BE516" s="155">
        <f>IF(N516="základní",J516,0)</f>
        <v>0</v>
      </c>
      <c r="BF516" s="155">
        <f>IF(N516="snížená",J516,0)</f>
        <v>0</v>
      </c>
      <c r="BG516" s="155">
        <f>IF(N516="zákl. přenesená",J516,0)</f>
        <v>0</v>
      </c>
      <c r="BH516" s="155">
        <f>IF(N516="sníž. přenesená",J516,0)</f>
        <v>0</v>
      </c>
      <c r="BI516" s="155">
        <f>IF(N516="nulová",J516,0)</f>
        <v>0</v>
      </c>
      <c r="BJ516" s="18" t="s">
        <v>87</v>
      </c>
      <c r="BK516" s="155">
        <f>ROUND(I516*H516,2)</f>
        <v>0</v>
      </c>
      <c r="BL516" s="18" t="s">
        <v>100</v>
      </c>
      <c r="BM516" s="265" t="s">
        <v>922</v>
      </c>
    </row>
    <row r="517" s="14" customFormat="1">
      <c r="A517" s="14"/>
      <c r="B517" s="277"/>
      <c r="C517" s="278"/>
      <c r="D517" s="268" t="s">
        <v>236</v>
      </c>
      <c r="E517" s="279" t="s">
        <v>318</v>
      </c>
      <c r="F517" s="280" t="s">
        <v>923</v>
      </c>
      <c r="G517" s="278"/>
      <c r="H517" s="281">
        <v>1931.597</v>
      </c>
      <c r="I517" s="282"/>
      <c r="J517" s="278"/>
      <c r="K517" s="278"/>
      <c r="L517" s="283"/>
      <c r="M517" s="284"/>
      <c r="N517" s="285"/>
      <c r="O517" s="285"/>
      <c r="P517" s="285"/>
      <c r="Q517" s="285"/>
      <c r="R517" s="285"/>
      <c r="S517" s="285"/>
      <c r="T517" s="286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  <c r="AE517" s="14"/>
      <c r="AT517" s="287" t="s">
        <v>236</v>
      </c>
      <c r="AU517" s="287" t="s">
        <v>96</v>
      </c>
      <c r="AV517" s="14" t="s">
        <v>89</v>
      </c>
      <c r="AW517" s="14" t="s">
        <v>34</v>
      </c>
      <c r="AX517" s="14" t="s">
        <v>87</v>
      </c>
      <c r="AY517" s="287" t="s">
        <v>211</v>
      </c>
    </row>
    <row r="518" s="2" customFormat="1" ht="16.5" customHeight="1">
      <c r="A518" s="41"/>
      <c r="B518" s="42"/>
      <c r="C518" s="253" t="s">
        <v>924</v>
      </c>
      <c r="D518" s="253" t="s">
        <v>214</v>
      </c>
      <c r="E518" s="254" t="s">
        <v>925</v>
      </c>
      <c r="F518" s="255" t="s">
        <v>926</v>
      </c>
      <c r="G518" s="256" t="s">
        <v>269</v>
      </c>
      <c r="H518" s="257">
        <v>1352.1179999999999</v>
      </c>
      <c r="I518" s="258"/>
      <c r="J518" s="259">
        <f>ROUND(I518*H518,2)</f>
        <v>0</v>
      </c>
      <c r="K518" s="260"/>
      <c r="L518" s="44"/>
      <c r="M518" s="261" t="s">
        <v>1</v>
      </c>
      <c r="N518" s="262" t="s">
        <v>46</v>
      </c>
      <c r="O518" s="94"/>
      <c r="P518" s="263">
        <f>O518*H518</f>
        <v>0</v>
      </c>
      <c r="Q518" s="263">
        <v>0.0039100000000000003</v>
      </c>
      <c r="R518" s="263">
        <f>Q518*H518</f>
        <v>5.2867813799999999</v>
      </c>
      <c r="S518" s="263">
        <v>0</v>
      </c>
      <c r="T518" s="264">
        <f>S518*H518</f>
        <v>0</v>
      </c>
      <c r="U518" s="41"/>
      <c r="V518" s="41"/>
      <c r="W518" s="41"/>
      <c r="X518" s="41"/>
      <c r="Y518" s="41"/>
      <c r="Z518" s="41"/>
      <c r="AA518" s="41"/>
      <c r="AB518" s="41"/>
      <c r="AC518" s="41"/>
      <c r="AD518" s="41"/>
      <c r="AE518" s="41"/>
      <c r="AR518" s="265" t="s">
        <v>100</v>
      </c>
      <c r="AT518" s="265" t="s">
        <v>214</v>
      </c>
      <c r="AU518" s="265" t="s">
        <v>96</v>
      </c>
      <c r="AY518" s="18" t="s">
        <v>211</v>
      </c>
      <c r="BE518" s="155">
        <f>IF(N518="základní",J518,0)</f>
        <v>0</v>
      </c>
      <c r="BF518" s="155">
        <f>IF(N518="snížená",J518,0)</f>
        <v>0</v>
      </c>
      <c r="BG518" s="155">
        <f>IF(N518="zákl. přenesená",J518,0)</f>
        <v>0</v>
      </c>
      <c r="BH518" s="155">
        <f>IF(N518="sníž. přenesená",J518,0)</f>
        <v>0</v>
      </c>
      <c r="BI518" s="155">
        <f>IF(N518="nulová",J518,0)</f>
        <v>0</v>
      </c>
      <c r="BJ518" s="18" t="s">
        <v>87</v>
      </c>
      <c r="BK518" s="155">
        <f>ROUND(I518*H518,2)</f>
        <v>0</v>
      </c>
      <c r="BL518" s="18" t="s">
        <v>100</v>
      </c>
      <c r="BM518" s="265" t="s">
        <v>927</v>
      </c>
    </row>
    <row r="519" s="13" customFormat="1">
      <c r="A519" s="13"/>
      <c r="B519" s="266"/>
      <c r="C519" s="267"/>
      <c r="D519" s="268" t="s">
        <v>236</v>
      </c>
      <c r="E519" s="269" t="s">
        <v>1</v>
      </c>
      <c r="F519" s="270" t="s">
        <v>928</v>
      </c>
      <c r="G519" s="267"/>
      <c r="H519" s="269" t="s">
        <v>1</v>
      </c>
      <c r="I519" s="271"/>
      <c r="J519" s="267"/>
      <c r="K519" s="267"/>
      <c r="L519" s="272"/>
      <c r="M519" s="273"/>
      <c r="N519" s="274"/>
      <c r="O519" s="274"/>
      <c r="P519" s="274"/>
      <c r="Q519" s="274"/>
      <c r="R519" s="274"/>
      <c r="S519" s="274"/>
      <c r="T519" s="275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T519" s="276" t="s">
        <v>236</v>
      </c>
      <c r="AU519" s="276" t="s">
        <v>96</v>
      </c>
      <c r="AV519" s="13" t="s">
        <v>87</v>
      </c>
      <c r="AW519" s="13" t="s">
        <v>34</v>
      </c>
      <c r="AX519" s="13" t="s">
        <v>81</v>
      </c>
      <c r="AY519" s="276" t="s">
        <v>211</v>
      </c>
    </row>
    <row r="520" s="14" customFormat="1">
      <c r="A520" s="14"/>
      <c r="B520" s="277"/>
      <c r="C520" s="278"/>
      <c r="D520" s="268" t="s">
        <v>236</v>
      </c>
      <c r="E520" s="279" t="s">
        <v>1</v>
      </c>
      <c r="F520" s="280" t="s">
        <v>318</v>
      </c>
      <c r="G520" s="278"/>
      <c r="H520" s="281">
        <v>1931.597</v>
      </c>
      <c r="I520" s="282"/>
      <c r="J520" s="278"/>
      <c r="K520" s="278"/>
      <c r="L520" s="283"/>
      <c r="M520" s="284"/>
      <c r="N520" s="285"/>
      <c r="O520" s="285"/>
      <c r="P520" s="285"/>
      <c r="Q520" s="285"/>
      <c r="R520" s="285"/>
      <c r="S520" s="285"/>
      <c r="T520" s="286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  <c r="AE520" s="14"/>
      <c r="AT520" s="287" t="s">
        <v>236</v>
      </c>
      <c r="AU520" s="287" t="s">
        <v>96</v>
      </c>
      <c r="AV520" s="14" t="s">
        <v>89</v>
      </c>
      <c r="AW520" s="14" t="s">
        <v>34</v>
      </c>
      <c r="AX520" s="14" t="s">
        <v>87</v>
      </c>
      <c r="AY520" s="287" t="s">
        <v>211</v>
      </c>
    </row>
    <row r="521" s="14" customFormat="1">
      <c r="A521" s="14"/>
      <c r="B521" s="277"/>
      <c r="C521" s="278"/>
      <c r="D521" s="268" t="s">
        <v>236</v>
      </c>
      <c r="E521" s="278"/>
      <c r="F521" s="280" t="s">
        <v>929</v>
      </c>
      <c r="G521" s="278"/>
      <c r="H521" s="281">
        <v>1352.1179999999999</v>
      </c>
      <c r="I521" s="282"/>
      <c r="J521" s="278"/>
      <c r="K521" s="278"/>
      <c r="L521" s="283"/>
      <c r="M521" s="284"/>
      <c r="N521" s="285"/>
      <c r="O521" s="285"/>
      <c r="P521" s="285"/>
      <c r="Q521" s="285"/>
      <c r="R521" s="285"/>
      <c r="S521" s="285"/>
      <c r="T521" s="286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  <c r="AE521" s="14"/>
      <c r="AT521" s="287" t="s">
        <v>236</v>
      </c>
      <c r="AU521" s="287" t="s">
        <v>96</v>
      </c>
      <c r="AV521" s="14" t="s">
        <v>89</v>
      </c>
      <c r="AW521" s="14" t="s">
        <v>4</v>
      </c>
      <c r="AX521" s="14" t="s">
        <v>87</v>
      </c>
      <c r="AY521" s="287" t="s">
        <v>211</v>
      </c>
    </row>
    <row r="522" s="2" customFormat="1" ht="24.15" customHeight="1">
      <c r="A522" s="41"/>
      <c r="B522" s="42"/>
      <c r="C522" s="253" t="s">
        <v>930</v>
      </c>
      <c r="D522" s="253" t="s">
        <v>214</v>
      </c>
      <c r="E522" s="254" t="s">
        <v>931</v>
      </c>
      <c r="F522" s="255" t="s">
        <v>932</v>
      </c>
      <c r="G522" s="256" t="s">
        <v>269</v>
      </c>
      <c r="H522" s="257">
        <v>1352.1179999999999</v>
      </c>
      <c r="I522" s="258"/>
      <c r="J522" s="259">
        <f>ROUND(I522*H522,2)</f>
        <v>0</v>
      </c>
      <c r="K522" s="260"/>
      <c r="L522" s="44"/>
      <c r="M522" s="261" t="s">
        <v>1</v>
      </c>
      <c r="N522" s="262" t="s">
        <v>46</v>
      </c>
      <c r="O522" s="94"/>
      <c r="P522" s="263">
        <f>O522*H522</f>
        <v>0</v>
      </c>
      <c r="Q522" s="263">
        <v>0.018380000000000001</v>
      </c>
      <c r="R522" s="263">
        <f>Q522*H522</f>
        <v>24.851928839999999</v>
      </c>
      <c r="S522" s="263">
        <v>0</v>
      </c>
      <c r="T522" s="264">
        <f>S522*H522</f>
        <v>0</v>
      </c>
      <c r="U522" s="41"/>
      <c r="V522" s="41"/>
      <c r="W522" s="41"/>
      <c r="X522" s="41"/>
      <c r="Y522" s="41"/>
      <c r="Z522" s="41"/>
      <c r="AA522" s="41"/>
      <c r="AB522" s="41"/>
      <c r="AC522" s="41"/>
      <c r="AD522" s="41"/>
      <c r="AE522" s="41"/>
      <c r="AR522" s="265" t="s">
        <v>100</v>
      </c>
      <c r="AT522" s="265" t="s">
        <v>214</v>
      </c>
      <c r="AU522" s="265" t="s">
        <v>96</v>
      </c>
      <c r="AY522" s="18" t="s">
        <v>211</v>
      </c>
      <c r="BE522" s="155">
        <f>IF(N522="základní",J522,0)</f>
        <v>0</v>
      </c>
      <c r="BF522" s="155">
        <f>IF(N522="snížená",J522,0)</f>
        <v>0</v>
      </c>
      <c r="BG522" s="155">
        <f>IF(N522="zákl. přenesená",J522,0)</f>
        <v>0</v>
      </c>
      <c r="BH522" s="155">
        <f>IF(N522="sníž. přenesená",J522,0)</f>
        <v>0</v>
      </c>
      <c r="BI522" s="155">
        <f>IF(N522="nulová",J522,0)</f>
        <v>0</v>
      </c>
      <c r="BJ522" s="18" t="s">
        <v>87</v>
      </c>
      <c r="BK522" s="155">
        <f>ROUND(I522*H522,2)</f>
        <v>0</v>
      </c>
      <c r="BL522" s="18" t="s">
        <v>100</v>
      </c>
      <c r="BM522" s="265" t="s">
        <v>933</v>
      </c>
    </row>
    <row r="523" s="13" customFormat="1">
      <c r="A523" s="13"/>
      <c r="B523" s="266"/>
      <c r="C523" s="267"/>
      <c r="D523" s="268" t="s">
        <v>236</v>
      </c>
      <c r="E523" s="269" t="s">
        <v>1</v>
      </c>
      <c r="F523" s="270" t="s">
        <v>928</v>
      </c>
      <c r="G523" s="267"/>
      <c r="H523" s="269" t="s">
        <v>1</v>
      </c>
      <c r="I523" s="271"/>
      <c r="J523" s="267"/>
      <c r="K523" s="267"/>
      <c r="L523" s="272"/>
      <c r="M523" s="273"/>
      <c r="N523" s="274"/>
      <c r="O523" s="274"/>
      <c r="P523" s="274"/>
      <c r="Q523" s="274"/>
      <c r="R523" s="274"/>
      <c r="S523" s="274"/>
      <c r="T523" s="275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T523" s="276" t="s">
        <v>236</v>
      </c>
      <c r="AU523" s="276" t="s">
        <v>96</v>
      </c>
      <c r="AV523" s="13" t="s">
        <v>87</v>
      </c>
      <c r="AW523" s="13" t="s">
        <v>34</v>
      </c>
      <c r="AX523" s="13" t="s">
        <v>81</v>
      </c>
      <c r="AY523" s="276" t="s">
        <v>211</v>
      </c>
    </row>
    <row r="524" s="14" customFormat="1">
      <c r="A524" s="14"/>
      <c r="B524" s="277"/>
      <c r="C524" s="278"/>
      <c r="D524" s="268" t="s">
        <v>236</v>
      </c>
      <c r="E524" s="279" t="s">
        <v>1</v>
      </c>
      <c r="F524" s="280" t="s">
        <v>318</v>
      </c>
      <c r="G524" s="278"/>
      <c r="H524" s="281">
        <v>1931.597</v>
      </c>
      <c r="I524" s="282"/>
      <c r="J524" s="278"/>
      <c r="K524" s="278"/>
      <c r="L524" s="283"/>
      <c r="M524" s="284"/>
      <c r="N524" s="285"/>
      <c r="O524" s="285"/>
      <c r="P524" s="285"/>
      <c r="Q524" s="285"/>
      <c r="R524" s="285"/>
      <c r="S524" s="285"/>
      <c r="T524" s="286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  <c r="AE524" s="14"/>
      <c r="AT524" s="287" t="s">
        <v>236</v>
      </c>
      <c r="AU524" s="287" t="s">
        <v>96</v>
      </c>
      <c r="AV524" s="14" t="s">
        <v>89</v>
      </c>
      <c r="AW524" s="14" t="s">
        <v>34</v>
      </c>
      <c r="AX524" s="14" t="s">
        <v>87</v>
      </c>
      <c r="AY524" s="287" t="s">
        <v>211</v>
      </c>
    </row>
    <row r="525" s="14" customFormat="1">
      <c r="A525" s="14"/>
      <c r="B525" s="277"/>
      <c r="C525" s="278"/>
      <c r="D525" s="268" t="s">
        <v>236</v>
      </c>
      <c r="E525" s="278"/>
      <c r="F525" s="280" t="s">
        <v>929</v>
      </c>
      <c r="G525" s="278"/>
      <c r="H525" s="281">
        <v>1352.1179999999999</v>
      </c>
      <c r="I525" s="282"/>
      <c r="J525" s="278"/>
      <c r="K525" s="278"/>
      <c r="L525" s="283"/>
      <c r="M525" s="284"/>
      <c r="N525" s="285"/>
      <c r="O525" s="285"/>
      <c r="P525" s="285"/>
      <c r="Q525" s="285"/>
      <c r="R525" s="285"/>
      <c r="S525" s="285"/>
      <c r="T525" s="286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  <c r="AE525" s="14"/>
      <c r="AT525" s="287" t="s">
        <v>236</v>
      </c>
      <c r="AU525" s="287" t="s">
        <v>96</v>
      </c>
      <c r="AV525" s="14" t="s">
        <v>89</v>
      </c>
      <c r="AW525" s="14" t="s">
        <v>4</v>
      </c>
      <c r="AX525" s="14" t="s">
        <v>87</v>
      </c>
      <c r="AY525" s="287" t="s">
        <v>211</v>
      </c>
    </row>
    <row r="526" s="2" customFormat="1" ht="24.15" customHeight="1">
      <c r="A526" s="41"/>
      <c r="B526" s="42"/>
      <c r="C526" s="253" t="s">
        <v>934</v>
      </c>
      <c r="D526" s="253" t="s">
        <v>214</v>
      </c>
      <c r="E526" s="254" t="s">
        <v>935</v>
      </c>
      <c r="F526" s="255" t="s">
        <v>936</v>
      </c>
      <c r="G526" s="256" t="s">
        <v>269</v>
      </c>
      <c r="H526" s="257">
        <v>1352.1179999999999</v>
      </c>
      <c r="I526" s="258"/>
      <c r="J526" s="259">
        <f>ROUND(I526*H526,2)</f>
        <v>0</v>
      </c>
      <c r="K526" s="260"/>
      <c r="L526" s="44"/>
      <c r="M526" s="261" t="s">
        <v>1</v>
      </c>
      <c r="N526" s="262" t="s">
        <v>46</v>
      </c>
      <c r="O526" s="94"/>
      <c r="P526" s="263">
        <f>O526*H526</f>
        <v>0</v>
      </c>
      <c r="Q526" s="263">
        <v>0.0079000000000000008</v>
      </c>
      <c r="R526" s="263">
        <f>Q526*H526</f>
        <v>10.681732200000001</v>
      </c>
      <c r="S526" s="263">
        <v>0</v>
      </c>
      <c r="T526" s="264">
        <f>S526*H526</f>
        <v>0</v>
      </c>
      <c r="U526" s="41"/>
      <c r="V526" s="41"/>
      <c r="W526" s="41"/>
      <c r="X526" s="41"/>
      <c r="Y526" s="41"/>
      <c r="Z526" s="41"/>
      <c r="AA526" s="41"/>
      <c r="AB526" s="41"/>
      <c r="AC526" s="41"/>
      <c r="AD526" s="41"/>
      <c r="AE526" s="41"/>
      <c r="AR526" s="265" t="s">
        <v>100</v>
      </c>
      <c r="AT526" s="265" t="s">
        <v>214</v>
      </c>
      <c r="AU526" s="265" t="s">
        <v>96</v>
      </c>
      <c r="AY526" s="18" t="s">
        <v>211</v>
      </c>
      <c r="BE526" s="155">
        <f>IF(N526="základní",J526,0)</f>
        <v>0</v>
      </c>
      <c r="BF526" s="155">
        <f>IF(N526="snížená",J526,0)</f>
        <v>0</v>
      </c>
      <c r="BG526" s="155">
        <f>IF(N526="zákl. přenesená",J526,0)</f>
        <v>0</v>
      </c>
      <c r="BH526" s="155">
        <f>IF(N526="sníž. přenesená",J526,0)</f>
        <v>0</v>
      </c>
      <c r="BI526" s="155">
        <f>IF(N526="nulová",J526,0)</f>
        <v>0</v>
      </c>
      <c r="BJ526" s="18" t="s">
        <v>87</v>
      </c>
      <c r="BK526" s="155">
        <f>ROUND(I526*H526,2)</f>
        <v>0</v>
      </c>
      <c r="BL526" s="18" t="s">
        <v>100</v>
      </c>
      <c r="BM526" s="265" t="s">
        <v>937</v>
      </c>
    </row>
    <row r="527" s="13" customFormat="1">
      <c r="A527" s="13"/>
      <c r="B527" s="266"/>
      <c r="C527" s="267"/>
      <c r="D527" s="268" t="s">
        <v>236</v>
      </c>
      <c r="E527" s="269" t="s">
        <v>1</v>
      </c>
      <c r="F527" s="270" t="s">
        <v>928</v>
      </c>
      <c r="G527" s="267"/>
      <c r="H527" s="269" t="s">
        <v>1</v>
      </c>
      <c r="I527" s="271"/>
      <c r="J527" s="267"/>
      <c r="K527" s="267"/>
      <c r="L527" s="272"/>
      <c r="M527" s="273"/>
      <c r="N527" s="274"/>
      <c r="O527" s="274"/>
      <c r="P527" s="274"/>
      <c r="Q527" s="274"/>
      <c r="R527" s="274"/>
      <c r="S527" s="274"/>
      <c r="T527" s="275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T527" s="276" t="s">
        <v>236</v>
      </c>
      <c r="AU527" s="276" t="s">
        <v>96</v>
      </c>
      <c r="AV527" s="13" t="s">
        <v>87</v>
      </c>
      <c r="AW527" s="13" t="s">
        <v>34</v>
      </c>
      <c r="AX527" s="13" t="s">
        <v>81</v>
      </c>
      <c r="AY527" s="276" t="s">
        <v>211</v>
      </c>
    </row>
    <row r="528" s="14" customFormat="1">
      <c r="A528" s="14"/>
      <c r="B528" s="277"/>
      <c r="C528" s="278"/>
      <c r="D528" s="268" t="s">
        <v>236</v>
      </c>
      <c r="E528" s="279" t="s">
        <v>1</v>
      </c>
      <c r="F528" s="280" t="s">
        <v>318</v>
      </c>
      <c r="G528" s="278"/>
      <c r="H528" s="281">
        <v>1931.597</v>
      </c>
      <c r="I528" s="282"/>
      <c r="J528" s="278"/>
      <c r="K528" s="278"/>
      <c r="L528" s="283"/>
      <c r="M528" s="284"/>
      <c r="N528" s="285"/>
      <c r="O528" s="285"/>
      <c r="P528" s="285"/>
      <c r="Q528" s="285"/>
      <c r="R528" s="285"/>
      <c r="S528" s="285"/>
      <c r="T528" s="286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  <c r="AE528" s="14"/>
      <c r="AT528" s="287" t="s">
        <v>236</v>
      </c>
      <c r="AU528" s="287" t="s">
        <v>96</v>
      </c>
      <c r="AV528" s="14" t="s">
        <v>89</v>
      </c>
      <c r="AW528" s="14" t="s">
        <v>34</v>
      </c>
      <c r="AX528" s="14" t="s">
        <v>87</v>
      </c>
      <c r="AY528" s="287" t="s">
        <v>211</v>
      </c>
    </row>
    <row r="529" s="14" customFormat="1">
      <c r="A529" s="14"/>
      <c r="B529" s="277"/>
      <c r="C529" s="278"/>
      <c r="D529" s="268" t="s">
        <v>236</v>
      </c>
      <c r="E529" s="278"/>
      <c r="F529" s="280" t="s">
        <v>929</v>
      </c>
      <c r="G529" s="278"/>
      <c r="H529" s="281">
        <v>1352.1179999999999</v>
      </c>
      <c r="I529" s="282"/>
      <c r="J529" s="278"/>
      <c r="K529" s="278"/>
      <c r="L529" s="283"/>
      <c r="M529" s="284"/>
      <c r="N529" s="285"/>
      <c r="O529" s="285"/>
      <c r="P529" s="285"/>
      <c r="Q529" s="285"/>
      <c r="R529" s="285"/>
      <c r="S529" s="285"/>
      <c r="T529" s="286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  <c r="AE529" s="14"/>
      <c r="AT529" s="287" t="s">
        <v>236</v>
      </c>
      <c r="AU529" s="287" t="s">
        <v>96</v>
      </c>
      <c r="AV529" s="14" t="s">
        <v>89</v>
      </c>
      <c r="AW529" s="14" t="s">
        <v>4</v>
      </c>
      <c r="AX529" s="14" t="s">
        <v>87</v>
      </c>
      <c r="AY529" s="287" t="s">
        <v>211</v>
      </c>
    </row>
    <row r="530" s="2" customFormat="1" ht="49.05" customHeight="1">
      <c r="A530" s="41"/>
      <c r="B530" s="42"/>
      <c r="C530" s="253" t="s">
        <v>938</v>
      </c>
      <c r="D530" s="253" t="s">
        <v>214</v>
      </c>
      <c r="E530" s="254" t="s">
        <v>939</v>
      </c>
      <c r="F530" s="255" t="s">
        <v>940</v>
      </c>
      <c r="G530" s="256" t="s">
        <v>269</v>
      </c>
      <c r="H530" s="257">
        <v>144.94</v>
      </c>
      <c r="I530" s="258"/>
      <c r="J530" s="259">
        <f>ROUND(I530*H530,2)</f>
        <v>0</v>
      </c>
      <c r="K530" s="260"/>
      <c r="L530" s="44"/>
      <c r="M530" s="261" t="s">
        <v>1</v>
      </c>
      <c r="N530" s="262" t="s">
        <v>46</v>
      </c>
      <c r="O530" s="94"/>
      <c r="P530" s="263">
        <f>O530*H530</f>
        <v>0</v>
      </c>
      <c r="Q530" s="263">
        <v>0.018380000000000001</v>
      </c>
      <c r="R530" s="263">
        <f>Q530*H530</f>
        <v>2.6639971999999998</v>
      </c>
      <c r="S530" s="263">
        <v>0</v>
      </c>
      <c r="T530" s="264">
        <f>S530*H530</f>
        <v>0</v>
      </c>
      <c r="U530" s="41"/>
      <c r="V530" s="41"/>
      <c r="W530" s="41"/>
      <c r="X530" s="41"/>
      <c r="Y530" s="41"/>
      <c r="Z530" s="41"/>
      <c r="AA530" s="41"/>
      <c r="AB530" s="41"/>
      <c r="AC530" s="41"/>
      <c r="AD530" s="41"/>
      <c r="AE530" s="41"/>
      <c r="AR530" s="265" t="s">
        <v>100</v>
      </c>
      <c r="AT530" s="265" t="s">
        <v>214</v>
      </c>
      <c r="AU530" s="265" t="s">
        <v>96</v>
      </c>
      <c r="AY530" s="18" t="s">
        <v>211</v>
      </c>
      <c r="BE530" s="155">
        <f>IF(N530="základní",J530,0)</f>
        <v>0</v>
      </c>
      <c r="BF530" s="155">
        <f>IF(N530="snížená",J530,0)</f>
        <v>0</v>
      </c>
      <c r="BG530" s="155">
        <f>IF(N530="zákl. přenesená",J530,0)</f>
        <v>0</v>
      </c>
      <c r="BH530" s="155">
        <f>IF(N530="sníž. přenesená",J530,0)</f>
        <v>0</v>
      </c>
      <c r="BI530" s="155">
        <f>IF(N530="nulová",J530,0)</f>
        <v>0</v>
      </c>
      <c r="BJ530" s="18" t="s">
        <v>87</v>
      </c>
      <c r="BK530" s="155">
        <f>ROUND(I530*H530,2)</f>
        <v>0</v>
      </c>
      <c r="BL530" s="18" t="s">
        <v>100</v>
      </c>
      <c r="BM530" s="265" t="s">
        <v>941</v>
      </c>
    </row>
    <row r="531" s="14" customFormat="1">
      <c r="A531" s="14"/>
      <c r="B531" s="277"/>
      <c r="C531" s="278"/>
      <c r="D531" s="268" t="s">
        <v>236</v>
      </c>
      <c r="E531" s="279" t="s">
        <v>1</v>
      </c>
      <c r="F531" s="280" t="s">
        <v>321</v>
      </c>
      <c r="G531" s="278"/>
      <c r="H531" s="281">
        <v>144.94</v>
      </c>
      <c r="I531" s="282"/>
      <c r="J531" s="278"/>
      <c r="K531" s="278"/>
      <c r="L531" s="283"/>
      <c r="M531" s="284"/>
      <c r="N531" s="285"/>
      <c r="O531" s="285"/>
      <c r="P531" s="285"/>
      <c r="Q531" s="285"/>
      <c r="R531" s="285"/>
      <c r="S531" s="285"/>
      <c r="T531" s="286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14"/>
      <c r="AT531" s="287" t="s">
        <v>236</v>
      </c>
      <c r="AU531" s="287" t="s">
        <v>96</v>
      </c>
      <c r="AV531" s="14" t="s">
        <v>89</v>
      </c>
      <c r="AW531" s="14" t="s">
        <v>34</v>
      </c>
      <c r="AX531" s="14" t="s">
        <v>87</v>
      </c>
      <c r="AY531" s="287" t="s">
        <v>211</v>
      </c>
    </row>
    <row r="532" s="2" customFormat="1" ht="24.15" customHeight="1">
      <c r="A532" s="41"/>
      <c r="B532" s="42"/>
      <c r="C532" s="253" t="s">
        <v>942</v>
      </c>
      <c r="D532" s="253" t="s">
        <v>214</v>
      </c>
      <c r="E532" s="254" t="s">
        <v>943</v>
      </c>
      <c r="F532" s="255" t="s">
        <v>944</v>
      </c>
      <c r="G532" s="256" t="s">
        <v>269</v>
      </c>
      <c r="H532" s="257">
        <v>244.82300000000001</v>
      </c>
      <c r="I532" s="258"/>
      <c r="J532" s="259">
        <f>ROUND(I532*H532,2)</f>
        <v>0</v>
      </c>
      <c r="K532" s="260"/>
      <c r="L532" s="44"/>
      <c r="M532" s="261" t="s">
        <v>1</v>
      </c>
      <c r="N532" s="262" t="s">
        <v>46</v>
      </c>
      <c r="O532" s="94"/>
      <c r="P532" s="263">
        <f>O532*H532</f>
        <v>0</v>
      </c>
      <c r="Q532" s="263">
        <v>0.00024000000000000001</v>
      </c>
      <c r="R532" s="263">
        <f>Q532*H532</f>
        <v>0.058757520000000001</v>
      </c>
      <c r="S532" s="263">
        <v>0</v>
      </c>
      <c r="T532" s="264">
        <f>S532*H532</f>
        <v>0</v>
      </c>
      <c r="U532" s="41"/>
      <c r="V532" s="41"/>
      <c r="W532" s="41"/>
      <c r="X532" s="41"/>
      <c r="Y532" s="41"/>
      <c r="Z532" s="41"/>
      <c r="AA532" s="41"/>
      <c r="AB532" s="41"/>
      <c r="AC532" s="41"/>
      <c r="AD532" s="41"/>
      <c r="AE532" s="41"/>
      <c r="AR532" s="265" t="s">
        <v>100</v>
      </c>
      <c r="AT532" s="265" t="s">
        <v>214</v>
      </c>
      <c r="AU532" s="265" t="s">
        <v>96</v>
      </c>
      <c r="AY532" s="18" t="s">
        <v>211</v>
      </c>
      <c r="BE532" s="155">
        <f>IF(N532="základní",J532,0)</f>
        <v>0</v>
      </c>
      <c r="BF532" s="155">
        <f>IF(N532="snížená",J532,0)</f>
        <v>0</v>
      </c>
      <c r="BG532" s="155">
        <f>IF(N532="zákl. přenesená",J532,0)</f>
        <v>0</v>
      </c>
      <c r="BH532" s="155">
        <f>IF(N532="sníž. přenesená",J532,0)</f>
        <v>0</v>
      </c>
      <c r="BI532" s="155">
        <f>IF(N532="nulová",J532,0)</f>
        <v>0</v>
      </c>
      <c r="BJ532" s="18" t="s">
        <v>87</v>
      </c>
      <c r="BK532" s="155">
        <f>ROUND(I532*H532,2)</f>
        <v>0</v>
      </c>
      <c r="BL532" s="18" t="s">
        <v>100</v>
      </c>
      <c r="BM532" s="265" t="s">
        <v>945</v>
      </c>
    </row>
    <row r="533" s="14" customFormat="1">
      <c r="A533" s="14"/>
      <c r="B533" s="277"/>
      <c r="C533" s="278"/>
      <c r="D533" s="268" t="s">
        <v>236</v>
      </c>
      <c r="E533" s="279" t="s">
        <v>1</v>
      </c>
      <c r="F533" s="280" t="s">
        <v>946</v>
      </c>
      <c r="G533" s="278"/>
      <c r="H533" s="281">
        <v>5.9669999999999996</v>
      </c>
      <c r="I533" s="282"/>
      <c r="J533" s="278"/>
      <c r="K533" s="278"/>
      <c r="L533" s="283"/>
      <c r="M533" s="284"/>
      <c r="N533" s="285"/>
      <c r="O533" s="285"/>
      <c r="P533" s="285"/>
      <c r="Q533" s="285"/>
      <c r="R533" s="285"/>
      <c r="S533" s="285"/>
      <c r="T533" s="286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  <c r="AE533" s="14"/>
      <c r="AT533" s="287" t="s">
        <v>236</v>
      </c>
      <c r="AU533" s="287" t="s">
        <v>96</v>
      </c>
      <c r="AV533" s="14" t="s">
        <v>89</v>
      </c>
      <c r="AW533" s="14" t="s">
        <v>34</v>
      </c>
      <c r="AX533" s="14" t="s">
        <v>81</v>
      </c>
      <c r="AY533" s="287" t="s">
        <v>211</v>
      </c>
    </row>
    <row r="534" s="14" customFormat="1">
      <c r="A534" s="14"/>
      <c r="B534" s="277"/>
      <c r="C534" s="278"/>
      <c r="D534" s="268" t="s">
        <v>236</v>
      </c>
      <c r="E534" s="279" t="s">
        <v>1</v>
      </c>
      <c r="F534" s="280" t="s">
        <v>947</v>
      </c>
      <c r="G534" s="278"/>
      <c r="H534" s="281">
        <v>189.856</v>
      </c>
      <c r="I534" s="282"/>
      <c r="J534" s="278"/>
      <c r="K534" s="278"/>
      <c r="L534" s="283"/>
      <c r="M534" s="284"/>
      <c r="N534" s="285"/>
      <c r="O534" s="285"/>
      <c r="P534" s="285"/>
      <c r="Q534" s="285"/>
      <c r="R534" s="285"/>
      <c r="S534" s="285"/>
      <c r="T534" s="286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  <c r="AE534" s="14"/>
      <c r="AT534" s="287" t="s">
        <v>236</v>
      </c>
      <c r="AU534" s="287" t="s">
        <v>96</v>
      </c>
      <c r="AV534" s="14" t="s">
        <v>89</v>
      </c>
      <c r="AW534" s="14" t="s">
        <v>34</v>
      </c>
      <c r="AX534" s="14" t="s">
        <v>81</v>
      </c>
      <c r="AY534" s="287" t="s">
        <v>211</v>
      </c>
    </row>
    <row r="535" s="14" customFormat="1">
      <c r="A535" s="14"/>
      <c r="B535" s="277"/>
      <c r="C535" s="278"/>
      <c r="D535" s="268" t="s">
        <v>236</v>
      </c>
      <c r="E535" s="279" t="s">
        <v>1</v>
      </c>
      <c r="F535" s="280" t="s">
        <v>948</v>
      </c>
      <c r="G535" s="278"/>
      <c r="H535" s="281">
        <v>45</v>
      </c>
      <c r="I535" s="282"/>
      <c r="J535" s="278"/>
      <c r="K535" s="278"/>
      <c r="L535" s="283"/>
      <c r="M535" s="284"/>
      <c r="N535" s="285"/>
      <c r="O535" s="285"/>
      <c r="P535" s="285"/>
      <c r="Q535" s="285"/>
      <c r="R535" s="285"/>
      <c r="S535" s="285"/>
      <c r="T535" s="286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  <c r="AE535" s="14"/>
      <c r="AT535" s="287" t="s">
        <v>236</v>
      </c>
      <c r="AU535" s="287" t="s">
        <v>96</v>
      </c>
      <c r="AV535" s="14" t="s">
        <v>89</v>
      </c>
      <c r="AW535" s="14" t="s">
        <v>34</v>
      </c>
      <c r="AX535" s="14" t="s">
        <v>81</v>
      </c>
      <c r="AY535" s="287" t="s">
        <v>211</v>
      </c>
    </row>
    <row r="536" s="14" customFormat="1">
      <c r="A536" s="14"/>
      <c r="B536" s="277"/>
      <c r="C536" s="278"/>
      <c r="D536" s="268" t="s">
        <v>236</v>
      </c>
      <c r="E536" s="279" t="s">
        <v>1</v>
      </c>
      <c r="F536" s="280" t="s">
        <v>949</v>
      </c>
      <c r="G536" s="278"/>
      <c r="H536" s="281">
        <v>4</v>
      </c>
      <c r="I536" s="282"/>
      <c r="J536" s="278"/>
      <c r="K536" s="278"/>
      <c r="L536" s="283"/>
      <c r="M536" s="284"/>
      <c r="N536" s="285"/>
      <c r="O536" s="285"/>
      <c r="P536" s="285"/>
      <c r="Q536" s="285"/>
      <c r="R536" s="285"/>
      <c r="S536" s="285"/>
      <c r="T536" s="286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  <c r="AE536" s="14"/>
      <c r="AT536" s="287" t="s">
        <v>236</v>
      </c>
      <c r="AU536" s="287" t="s">
        <v>96</v>
      </c>
      <c r="AV536" s="14" t="s">
        <v>89</v>
      </c>
      <c r="AW536" s="14" t="s">
        <v>34</v>
      </c>
      <c r="AX536" s="14" t="s">
        <v>81</v>
      </c>
      <c r="AY536" s="287" t="s">
        <v>211</v>
      </c>
    </row>
    <row r="537" s="15" customFormat="1">
      <c r="A537" s="15"/>
      <c r="B537" s="295"/>
      <c r="C537" s="296"/>
      <c r="D537" s="268" t="s">
        <v>236</v>
      </c>
      <c r="E537" s="297" t="s">
        <v>950</v>
      </c>
      <c r="F537" s="298" t="s">
        <v>435</v>
      </c>
      <c r="G537" s="296"/>
      <c r="H537" s="299">
        <v>244.82300000000001</v>
      </c>
      <c r="I537" s="300"/>
      <c r="J537" s="296"/>
      <c r="K537" s="296"/>
      <c r="L537" s="301"/>
      <c r="M537" s="302"/>
      <c r="N537" s="303"/>
      <c r="O537" s="303"/>
      <c r="P537" s="303"/>
      <c r="Q537" s="303"/>
      <c r="R537" s="303"/>
      <c r="S537" s="303"/>
      <c r="T537" s="304"/>
      <c r="U537" s="15"/>
      <c r="V537" s="15"/>
      <c r="W537" s="15"/>
      <c r="X537" s="15"/>
      <c r="Y537" s="15"/>
      <c r="Z537" s="15"/>
      <c r="AA537" s="15"/>
      <c r="AB537" s="15"/>
      <c r="AC537" s="15"/>
      <c r="AD537" s="15"/>
      <c r="AE537" s="15"/>
      <c r="AT537" s="305" t="s">
        <v>236</v>
      </c>
      <c r="AU537" s="305" t="s">
        <v>96</v>
      </c>
      <c r="AV537" s="15" t="s">
        <v>100</v>
      </c>
      <c r="AW537" s="15" t="s">
        <v>34</v>
      </c>
      <c r="AX537" s="15" t="s">
        <v>87</v>
      </c>
      <c r="AY537" s="305" t="s">
        <v>211</v>
      </c>
    </row>
    <row r="538" s="2" customFormat="1" ht="24.15" customHeight="1">
      <c r="A538" s="41"/>
      <c r="B538" s="42"/>
      <c r="C538" s="253" t="s">
        <v>951</v>
      </c>
      <c r="D538" s="253" t="s">
        <v>214</v>
      </c>
      <c r="E538" s="254" t="s">
        <v>952</v>
      </c>
      <c r="F538" s="255" t="s">
        <v>953</v>
      </c>
      <c r="G538" s="256" t="s">
        <v>269</v>
      </c>
      <c r="H538" s="257">
        <v>96</v>
      </c>
      <c r="I538" s="258"/>
      <c r="J538" s="259">
        <f>ROUND(I538*H538,2)</f>
        <v>0</v>
      </c>
      <c r="K538" s="260"/>
      <c r="L538" s="44"/>
      <c r="M538" s="261" t="s">
        <v>1</v>
      </c>
      <c r="N538" s="262" t="s">
        <v>46</v>
      </c>
      <c r="O538" s="94"/>
      <c r="P538" s="263">
        <f>O538*H538</f>
        <v>0</v>
      </c>
      <c r="Q538" s="263">
        <v>0.063</v>
      </c>
      <c r="R538" s="263">
        <f>Q538*H538</f>
        <v>6.048</v>
      </c>
      <c r="S538" s="263">
        <v>0</v>
      </c>
      <c r="T538" s="264">
        <f>S538*H538</f>
        <v>0</v>
      </c>
      <c r="U538" s="41"/>
      <c r="V538" s="41"/>
      <c r="W538" s="41"/>
      <c r="X538" s="41"/>
      <c r="Y538" s="41"/>
      <c r="Z538" s="41"/>
      <c r="AA538" s="41"/>
      <c r="AB538" s="41"/>
      <c r="AC538" s="41"/>
      <c r="AD538" s="41"/>
      <c r="AE538" s="41"/>
      <c r="AR538" s="265" t="s">
        <v>100</v>
      </c>
      <c r="AT538" s="265" t="s">
        <v>214</v>
      </c>
      <c r="AU538" s="265" t="s">
        <v>96</v>
      </c>
      <c r="AY538" s="18" t="s">
        <v>211</v>
      </c>
      <c r="BE538" s="155">
        <f>IF(N538="základní",J538,0)</f>
        <v>0</v>
      </c>
      <c r="BF538" s="155">
        <f>IF(N538="snížená",J538,0)</f>
        <v>0</v>
      </c>
      <c r="BG538" s="155">
        <f>IF(N538="zákl. přenesená",J538,0)</f>
        <v>0</v>
      </c>
      <c r="BH538" s="155">
        <f>IF(N538="sníž. přenesená",J538,0)</f>
        <v>0</v>
      </c>
      <c r="BI538" s="155">
        <f>IF(N538="nulová",J538,0)</f>
        <v>0</v>
      </c>
      <c r="BJ538" s="18" t="s">
        <v>87</v>
      </c>
      <c r="BK538" s="155">
        <f>ROUND(I538*H538,2)</f>
        <v>0</v>
      </c>
      <c r="BL538" s="18" t="s">
        <v>100</v>
      </c>
      <c r="BM538" s="265" t="s">
        <v>954</v>
      </c>
    </row>
    <row r="539" s="13" customFormat="1">
      <c r="A539" s="13"/>
      <c r="B539" s="266"/>
      <c r="C539" s="267"/>
      <c r="D539" s="268" t="s">
        <v>236</v>
      </c>
      <c r="E539" s="269" t="s">
        <v>1</v>
      </c>
      <c r="F539" s="270" t="s">
        <v>955</v>
      </c>
      <c r="G539" s="267"/>
      <c r="H539" s="269" t="s">
        <v>1</v>
      </c>
      <c r="I539" s="271"/>
      <c r="J539" s="267"/>
      <c r="K539" s="267"/>
      <c r="L539" s="272"/>
      <c r="M539" s="273"/>
      <c r="N539" s="274"/>
      <c r="O539" s="274"/>
      <c r="P539" s="274"/>
      <c r="Q539" s="274"/>
      <c r="R539" s="274"/>
      <c r="S539" s="274"/>
      <c r="T539" s="275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T539" s="276" t="s">
        <v>236</v>
      </c>
      <c r="AU539" s="276" t="s">
        <v>96</v>
      </c>
      <c r="AV539" s="13" t="s">
        <v>87</v>
      </c>
      <c r="AW539" s="13" t="s">
        <v>34</v>
      </c>
      <c r="AX539" s="13" t="s">
        <v>81</v>
      </c>
      <c r="AY539" s="276" t="s">
        <v>211</v>
      </c>
    </row>
    <row r="540" s="14" customFormat="1">
      <c r="A540" s="14"/>
      <c r="B540" s="277"/>
      <c r="C540" s="278"/>
      <c r="D540" s="268" t="s">
        <v>236</v>
      </c>
      <c r="E540" s="279" t="s">
        <v>1</v>
      </c>
      <c r="F540" s="280" t="s">
        <v>956</v>
      </c>
      <c r="G540" s="278"/>
      <c r="H540" s="281">
        <v>96</v>
      </c>
      <c r="I540" s="282"/>
      <c r="J540" s="278"/>
      <c r="K540" s="278"/>
      <c r="L540" s="283"/>
      <c r="M540" s="284"/>
      <c r="N540" s="285"/>
      <c r="O540" s="285"/>
      <c r="P540" s="285"/>
      <c r="Q540" s="285"/>
      <c r="R540" s="285"/>
      <c r="S540" s="285"/>
      <c r="T540" s="286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  <c r="AE540" s="14"/>
      <c r="AT540" s="287" t="s">
        <v>236</v>
      </c>
      <c r="AU540" s="287" t="s">
        <v>96</v>
      </c>
      <c r="AV540" s="14" t="s">
        <v>89</v>
      </c>
      <c r="AW540" s="14" t="s">
        <v>34</v>
      </c>
      <c r="AX540" s="14" t="s">
        <v>87</v>
      </c>
      <c r="AY540" s="287" t="s">
        <v>211</v>
      </c>
    </row>
    <row r="541" s="2" customFormat="1" ht="16.5" customHeight="1">
      <c r="A541" s="41"/>
      <c r="B541" s="42"/>
      <c r="C541" s="253" t="s">
        <v>957</v>
      </c>
      <c r="D541" s="253" t="s">
        <v>214</v>
      </c>
      <c r="E541" s="254" t="s">
        <v>958</v>
      </c>
      <c r="F541" s="255" t="s">
        <v>959</v>
      </c>
      <c r="G541" s="256" t="s">
        <v>269</v>
      </c>
      <c r="H541" s="257">
        <v>36.234999999999999</v>
      </c>
      <c r="I541" s="258"/>
      <c r="J541" s="259">
        <f>ROUND(I541*H541,2)</f>
        <v>0</v>
      </c>
      <c r="K541" s="260"/>
      <c r="L541" s="44"/>
      <c r="M541" s="261" t="s">
        <v>1</v>
      </c>
      <c r="N541" s="262" t="s">
        <v>46</v>
      </c>
      <c r="O541" s="94"/>
      <c r="P541" s="263">
        <f>O541*H541</f>
        <v>0</v>
      </c>
      <c r="Q541" s="263">
        <v>0.016760000000000001</v>
      </c>
      <c r="R541" s="263">
        <f>Q541*H541</f>
        <v>0.60729860000000002</v>
      </c>
      <c r="S541" s="263">
        <v>0</v>
      </c>
      <c r="T541" s="264">
        <f>S541*H541</f>
        <v>0</v>
      </c>
      <c r="U541" s="41"/>
      <c r="V541" s="41"/>
      <c r="W541" s="41"/>
      <c r="X541" s="41"/>
      <c r="Y541" s="41"/>
      <c r="Z541" s="41"/>
      <c r="AA541" s="41"/>
      <c r="AB541" s="41"/>
      <c r="AC541" s="41"/>
      <c r="AD541" s="41"/>
      <c r="AE541" s="41"/>
      <c r="AR541" s="265" t="s">
        <v>100</v>
      </c>
      <c r="AT541" s="265" t="s">
        <v>214</v>
      </c>
      <c r="AU541" s="265" t="s">
        <v>96</v>
      </c>
      <c r="AY541" s="18" t="s">
        <v>211</v>
      </c>
      <c r="BE541" s="155">
        <f>IF(N541="základní",J541,0)</f>
        <v>0</v>
      </c>
      <c r="BF541" s="155">
        <f>IF(N541="snížená",J541,0)</f>
        <v>0</v>
      </c>
      <c r="BG541" s="155">
        <f>IF(N541="zákl. přenesená",J541,0)</f>
        <v>0</v>
      </c>
      <c r="BH541" s="155">
        <f>IF(N541="sníž. přenesená",J541,0)</f>
        <v>0</v>
      </c>
      <c r="BI541" s="155">
        <f>IF(N541="nulová",J541,0)</f>
        <v>0</v>
      </c>
      <c r="BJ541" s="18" t="s">
        <v>87</v>
      </c>
      <c r="BK541" s="155">
        <f>ROUND(I541*H541,2)</f>
        <v>0</v>
      </c>
      <c r="BL541" s="18" t="s">
        <v>100</v>
      </c>
      <c r="BM541" s="265" t="s">
        <v>960</v>
      </c>
    </row>
    <row r="542" s="13" customFormat="1">
      <c r="A542" s="13"/>
      <c r="B542" s="266"/>
      <c r="C542" s="267"/>
      <c r="D542" s="268" t="s">
        <v>236</v>
      </c>
      <c r="E542" s="269" t="s">
        <v>1</v>
      </c>
      <c r="F542" s="270" t="s">
        <v>636</v>
      </c>
      <c r="G542" s="267"/>
      <c r="H542" s="269" t="s">
        <v>1</v>
      </c>
      <c r="I542" s="271"/>
      <c r="J542" s="267"/>
      <c r="K542" s="267"/>
      <c r="L542" s="272"/>
      <c r="M542" s="273"/>
      <c r="N542" s="274"/>
      <c r="O542" s="274"/>
      <c r="P542" s="274"/>
      <c r="Q542" s="274"/>
      <c r="R542" s="274"/>
      <c r="S542" s="274"/>
      <c r="T542" s="275"/>
      <c r="U542" s="13"/>
      <c r="V542" s="13"/>
      <c r="W542" s="13"/>
      <c r="X542" s="13"/>
      <c r="Y542" s="13"/>
      <c r="Z542" s="13"/>
      <c r="AA542" s="13"/>
      <c r="AB542" s="13"/>
      <c r="AC542" s="13"/>
      <c r="AD542" s="13"/>
      <c r="AE542" s="13"/>
      <c r="AT542" s="276" t="s">
        <v>236</v>
      </c>
      <c r="AU542" s="276" t="s">
        <v>96</v>
      </c>
      <c r="AV542" s="13" t="s">
        <v>87</v>
      </c>
      <c r="AW542" s="13" t="s">
        <v>34</v>
      </c>
      <c r="AX542" s="13" t="s">
        <v>81</v>
      </c>
      <c r="AY542" s="276" t="s">
        <v>211</v>
      </c>
    </row>
    <row r="543" s="14" customFormat="1">
      <c r="A543" s="14"/>
      <c r="B543" s="277"/>
      <c r="C543" s="278"/>
      <c r="D543" s="268" t="s">
        <v>236</v>
      </c>
      <c r="E543" s="279" t="s">
        <v>1</v>
      </c>
      <c r="F543" s="280" t="s">
        <v>961</v>
      </c>
      <c r="G543" s="278"/>
      <c r="H543" s="281">
        <v>14.42</v>
      </c>
      <c r="I543" s="282"/>
      <c r="J543" s="278"/>
      <c r="K543" s="278"/>
      <c r="L543" s="283"/>
      <c r="M543" s="284"/>
      <c r="N543" s="285"/>
      <c r="O543" s="285"/>
      <c r="P543" s="285"/>
      <c r="Q543" s="285"/>
      <c r="R543" s="285"/>
      <c r="S543" s="285"/>
      <c r="T543" s="286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  <c r="AE543" s="14"/>
      <c r="AT543" s="287" t="s">
        <v>236</v>
      </c>
      <c r="AU543" s="287" t="s">
        <v>96</v>
      </c>
      <c r="AV543" s="14" t="s">
        <v>89</v>
      </c>
      <c r="AW543" s="14" t="s">
        <v>34</v>
      </c>
      <c r="AX543" s="14" t="s">
        <v>81</v>
      </c>
      <c r="AY543" s="287" t="s">
        <v>211</v>
      </c>
    </row>
    <row r="544" s="13" customFormat="1">
      <c r="A544" s="13"/>
      <c r="B544" s="266"/>
      <c r="C544" s="267"/>
      <c r="D544" s="268" t="s">
        <v>236</v>
      </c>
      <c r="E544" s="269" t="s">
        <v>1</v>
      </c>
      <c r="F544" s="270" t="s">
        <v>638</v>
      </c>
      <c r="G544" s="267"/>
      <c r="H544" s="269" t="s">
        <v>1</v>
      </c>
      <c r="I544" s="271"/>
      <c r="J544" s="267"/>
      <c r="K544" s="267"/>
      <c r="L544" s="272"/>
      <c r="M544" s="273"/>
      <c r="N544" s="274"/>
      <c r="O544" s="274"/>
      <c r="P544" s="274"/>
      <c r="Q544" s="274"/>
      <c r="R544" s="274"/>
      <c r="S544" s="274"/>
      <c r="T544" s="275"/>
      <c r="U544" s="13"/>
      <c r="V544" s="13"/>
      <c r="W544" s="13"/>
      <c r="X544" s="13"/>
      <c r="Y544" s="13"/>
      <c r="Z544" s="13"/>
      <c r="AA544" s="13"/>
      <c r="AB544" s="13"/>
      <c r="AC544" s="13"/>
      <c r="AD544" s="13"/>
      <c r="AE544" s="13"/>
      <c r="AT544" s="276" t="s">
        <v>236</v>
      </c>
      <c r="AU544" s="276" t="s">
        <v>96</v>
      </c>
      <c r="AV544" s="13" t="s">
        <v>87</v>
      </c>
      <c r="AW544" s="13" t="s">
        <v>34</v>
      </c>
      <c r="AX544" s="13" t="s">
        <v>81</v>
      </c>
      <c r="AY544" s="276" t="s">
        <v>211</v>
      </c>
    </row>
    <row r="545" s="14" customFormat="1">
      <c r="A545" s="14"/>
      <c r="B545" s="277"/>
      <c r="C545" s="278"/>
      <c r="D545" s="268" t="s">
        <v>236</v>
      </c>
      <c r="E545" s="279" t="s">
        <v>1</v>
      </c>
      <c r="F545" s="280" t="s">
        <v>962</v>
      </c>
      <c r="G545" s="278"/>
      <c r="H545" s="281">
        <v>110.52</v>
      </c>
      <c r="I545" s="282"/>
      <c r="J545" s="278"/>
      <c r="K545" s="278"/>
      <c r="L545" s="283"/>
      <c r="M545" s="284"/>
      <c r="N545" s="285"/>
      <c r="O545" s="285"/>
      <c r="P545" s="285"/>
      <c r="Q545" s="285"/>
      <c r="R545" s="285"/>
      <c r="S545" s="285"/>
      <c r="T545" s="286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  <c r="AE545" s="14"/>
      <c r="AT545" s="287" t="s">
        <v>236</v>
      </c>
      <c r="AU545" s="287" t="s">
        <v>96</v>
      </c>
      <c r="AV545" s="14" t="s">
        <v>89</v>
      </c>
      <c r="AW545" s="14" t="s">
        <v>34</v>
      </c>
      <c r="AX545" s="14" t="s">
        <v>81</v>
      </c>
      <c r="AY545" s="287" t="s">
        <v>211</v>
      </c>
    </row>
    <row r="546" s="13" customFormat="1">
      <c r="A546" s="13"/>
      <c r="B546" s="266"/>
      <c r="C546" s="267"/>
      <c r="D546" s="268" t="s">
        <v>236</v>
      </c>
      <c r="E546" s="269" t="s">
        <v>1</v>
      </c>
      <c r="F546" s="270" t="s">
        <v>963</v>
      </c>
      <c r="G546" s="267"/>
      <c r="H546" s="269" t="s">
        <v>1</v>
      </c>
      <c r="I546" s="271"/>
      <c r="J546" s="267"/>
      <c r="K546" s="267"/>
      <c r="L546" s="272"/>
      <c r="M546" s="273"/>
      <c r="N546" s="274"/>
      <c r="O546" s="274"/>
      <c r="P546" s="274"/>
      <c r="Q546" s="274"/>
      <c r="R546" s="274"/>
      <c r="S546" s="274"/>
      <c r="T546" s="275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T546" s="276" t="s">
        <v>236</v>
      </c>
      <c r="AU546" s="276" t="s">
        <v>96</v>
      </c>
      <c r="AV546" s="13" t="s">
        <v>87</v>
      </c>
      <c r="AW546" s="13" t="s">
        <v>34</v>
      </c>
      <c r="AX546" s="13" t="s">
        <v>81</v>
      </c>
      <c r="AY546" s="276" t="s">
        <v>211</v>
      </c>
    </row>
    <row r="547" s="14" customFormat="1">
      <c r="A547" s="14"/>
      <c r="B547" s="277"/>
      <c r="C547" s="278"/>
      <c r="D547" s="268" t="s">
        <v>236</v>
      </c>
      <c r="E547" s="279" t="s">
        <v>1</v>
      </c>
      <c r="F547" s="280" t="s">
        <v>964</v>
      </c>
      <c r="G547" s="278"/>
      <c r="H547" s="281">
        <v>20</v>
      </c>
      <c r="I547" s="282"/>
      <c r="J547" s="278"/>
      <c r="K547" s="278"/>
      <c r="L547" s="283"/>
      <c r="M547" s="284"/>
      <c r="N547" s="285"/>
      <c r="O547" s="285"/>
      <c r="P547" s="285"/>
      <c r="Q547" s="285"/>
      <c r="R547" s="285"/>
      <c r="S547" s="285"/>
      <c r="T547" s="286"/>
      <c r="U547" s="14"/>
      <c r="V547" s="14"/>
      <c r="W547" s="14"/>
      <c r="X547" s="14"/>
      <c r="Y547" s="14"/>
      <c r="Z547" s="14"/>
      <c r="AA547" s="14"/>
      <c r="AB547" s="14"/>
      <c r="AC547" s="14"/>
      <c r="AD547" s="14"/>
      <c r="AE547" s="14"/>
      <c r="AT547" s="287" t="s">
        <v>236</v>
      </c>
      <c r="AU547" s="287" t="s">
        <v>96</v>
      </c>
      <c r="AV547" s="14" t="s">
        <v>89</v>
      </c>
      <c r="AW547" s="14" t="s">
        <v>34</v>
      </c>
      <c r="AX547" s="14" t="s">
        <v>81</v>
      </c>
      <c r="AY547" s="287" t="s">
        <v>211</v>
      </c>
    </row>
    <row r="548" s="15" customFormat="1">
      <c r="A548" s="15"/>
      <c r="B548" s="295"/>
      <c r="C548" s="296"/>
      <c r="D548" s="268" t="s">
        <v>236</v>
      </c>
      <c r="E548" s="297" t="s">
        <v>321</v>
      </c>
      <c r="F548" s="298" t="s">
        <v>435</v>
      </c>
      <c r="G548" s="296"/>
      <c r="H548" s="299">
        <v>144.94</v>
      </c>
      <c r="I548" s="300"/>
      <c r="J548" s="296"/>
      <c r="K548" s="296"/>
      <c r="L548" s="301"/>
      <c r="M548" s="302"/>
      <c r="N548" s="303"/>
      <c r="O548" s="303"/>
      <c r="P548" s="303"/>
      <c r="Q548" s="303"/>
      <c r="R548" s="303"/>
      <c r="S548" s="303"/>
      <c r="T548" s="304"/>
      <c r="U548" s="15"/>
      <c r="V548" s="15"/>
      <c r="W548" s="15"/>
      <c r="X548" s="15"/>
      <c r="Y548" s="15"/>
      <c r="Z548" s="15"/>
      <c r="AA548" s="15"/>
      <c r="AB548" s="15"/>
      <c r="AC548" s="15"/>
      <c r="AD548" s="15"/>
      <c r="AE548" s="15"/>
      <c r="AT548" s="305" t="s">
        <v>236</v>
      </c>
      <c r="AU548" s="305" t="s">
        <v>96</v>
      </c>
      <c r="AV548" s="15" t="s">
        <v>100</v>
      </c>
      <c r="AW548" s="15" t="s">
        <v>34</v>
      </c>
      <c r="AX548" s="15" t="s">
        <v>87</v>
      </c>
      <c r="AY548" s="305" t="s">
        <v>211</v>
      </c>
    </row>
    <row r="549" s="14" customFormat="1">
      <c r="A549" s="14"/>
      <c r="B549" s="277"/>
      <c r="C549" s="278"/>
      <c r="D549" s="268" t="s">
        <v>236</v>
      </c>
      <c r="E549" s="278"/>
      <c r="F549" s="280" t="s">
        <v>965</v>
      </c>
      <c r="G549" s="278"/>
      <c r="H549" s="281">
        <v>36.234999999999999</v>
      </c>
      <c r="I549" s="282"/>
      <c r="J549" s="278"/>
      <c r="K549" s="278"/>
      <c r="L549" s="283"/>
      <c r="M549" s="284"/>
      <c r="N549" s="285"/>
      <c r="O549" s="285"/>
      <c r="P549" s="285"/>
      <c r="Q549" s="285"/>
      <c r="R549" s="285"/>
      <c r="S549" s="285"/>
      <c r="T549" s="286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  <c r="AE549" s="14"/>
      <c r="AT549" s="287" t="s">
        <v>236</v>
      </c>
      <c r="AU549" s="287" t="s">
        <v>96</v>
      </c>
      <c r="AV549" s="14" t="s">
        <v>89</v>
      </c>
      <c r="AW549" s="14" t="s">
        <v>4</v>
      </c>
      <c r="AX549" s="14" t="s">
        <v>87</v>
      </c>
      <c r="AY549" s="287" t="s">
        <v>211</v>
      </c>
    </row>
    <row r="550" s="2" customFormat="1" ht="24.15" customHeight="1">
      <c r="A550" s="41"/>
      <c r="B550" s="42"/>
      <c r="C550" s="253" t="s">
        <v>966</v>
      </c>
      <c r="D550" s="253" t="s">
        <v>214</v>
      </c>
      <c r="E550" s="254" t="s">
        <v>967</v>
      </c>
      <c r="F550" s="255" t="s">
        <v>968</v>
      </c>
      <c r="G550" s="256" t="s">
        <v>307</v>
      </c>
      <c r="H550" s="257">
        <v>101.458</v>
      </c>
      <c r="I550" s="258"/>
      <c r="J550" s="259">
        <f>ROUND(I550*H550,2)</f>
        <v>0</v>
      </c>
      <c r="K550" s="260"/>
      <c r="L550" s="44"/>
      <c r="M550" s="261" t="s">
        <v>1</v>
      </c>
      <c r="N550" s="262" t="s">
        <v>46</v>
      </c>
      <c r="O550" s="94"/>
      <c r="P550" s="263">
        <f>O550*H550</f>
        <v>0</v>
      </c>
      <c r="Q550" s="263">
        <v>0</v>
      </c>
      <c r="R550" s="263">
        <f>Q550*H550</f>
        <v>0</v>
      </c>
      <c r="S550" s="263">
        <v>0</v>
      </c>
      <c r="T550" s="264">
        <f>S550*H550</f>
        <v>0</v>
      </c>
      <c r="U550" s="41"/>
      <c r="V550" s="41"/>
      <c r="W550" s="41"/>
      <c r="X550" s="41"/>
      <c r="Y550" s="41"/>
      <c r="Z550" s="41"/>
      <c r="AA550" s="41"/>
      <c r="AB550" s="41"/>
      <c r="AC550" s="41"/>
      <c r="AD550" s="41"/>
      <c r="AE550" s="41"/>
      <c r="AR550" s="265" t="s">
        <v>100</v>
      </c>
      <c r="AT550" s="265" t="s">
        <v>214</v>
      </c>
      <c r="AU550" s="265" t="s">
        <v>96</v>
      </c>
      <c r="AY550" s="18" t="s">
        <v>211</v>
      </c>
      <c r="BE550" s="155">
        <f>IF(N550="základní",J550,0)</f>
        <v>0</v>
      </c>
      <c r="BF550" s="155">
        <f>IF(N550="snížená",J550,0)</f>
        <v>0</v>
      </c>
      <c r="BG550" s="155">
        <f>IF(N550="zákl. přenesená",J550,0)</f>
        <v>0</v>
      </c>
      <c r="BH550" s="155">
        <f>IF(N550="sníž. přenesená",J550,0)</f>
        <v>0</v>
      </c>
      <c r="BI550" s="155">
        <f>IF(N550="nulová",J550,0)</f>
        <v>0</v>
      </c>
      <c r="BJ550" s="18" t="s">
        <v>87</v>
      </c>
      <c r="BK550" s="155">
        <f>ROUND(I550*H550,2)</f>
        <v>0</v>
      </c>
      <c r="BL550" s="18" t="s">
        <v>100</v>
      </c>
      <c r="BM550" s="265" t="s">
        <v>969</v>
      </c>
    </row>
    <row r="551" s="13" customFormat="1">
      <c r="A551" s="13"/>
      <c r="B551" s="266"/>
      <c r="C551" s="267"/>
      <c r="D551" s="268" t="s">
        <v>236</v>
      </c>
      <c r="E551" s="269" t="s">
        <v>1</v>
      </c>
      <c r="F551" s="270" t="s">
        <v>928</v>
      </c>
      <c r="G551" s="267"/>
      <c r="H551" s="269" t="s">
        <v>1</v>
      </c>
      <c r="I551" s="271"/>
      <c r="J551" s="267"/>
      <c r="K551" s="267"/>
      <c r="L551" s="272"/>
      <c r="M551" s="273"/>
      <c r="N551" s="274"/>
      <c r="O551" s="274"/>
      <c r="P551" s="274"/>
      <c r="Q551" s="274"/>
      <c r="R551" s="274"/>
      <c r="S551" s="274"/>
      <c r="T551" s="275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T551" s="276" t="s">
        <v>236</v>
      </c>
      <c r="AU551" s="276" t="s">
        <v>96</v>
      </c>
      <c r="AV551" s="13" t="s">
        <v>87</v>
      </c>
      <c r="AW551" s="13" t="s">
        <v>34</v>
      </c>
      <c r="AX551" s="13" t="s">
        <v>81</v>
      </c>
      <c r="AY551" s="276" t="s">
        <v>211</v>
      </c>
    </row>
    <row r="552" s="14" customFormat="1">
      <c r="A552" s="14"/>
      <c r="B552" s="277"/>
      <c r="C552" s="278"/>
      <c r="D552" s="268" t="s">
        <v>236</v>
      </c>
      <c r="E552" s="279" t="s">
        <v>1</v>
      </c>
      <c r="F552" s="280" t="s">
        <v>321</v>
      </c>
      <c r="G552" s="278"/>
      <c r="H552" s="281">
        <v>144.94</v>
      </c>
      <c r="I552" s="282"/>
      <c r="J552" s="278"/>
      <c r="K552" s="278"/>
      <c r="L552" s="283"/>
      <c r="M552" s="284"/>
      <c r="N552" s="285"/>
      <c r="O552" s="285"/>
      <c r="P552" s="285"/>
      <c r="Q552" s="285"/>
      <c r="R552" s="285"/>
      <c r="S552" s="285"/>
      <c r="T552" s="286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  <c r="AE552" s="14"/>
      <c r="AT552" s="287" t="s">
        <v>236</v>
      </c>
      <c r="AU552" s="287" t="s">
        <v>96</v>
      </c>
      <c r="AV552" s="14" t="s">
        <v>89</v>
      </c>
      <c r="AW552" s="14" t="s">
        <v>34</v>
      </c>
      <c r="AX552" s="14" t="s">
        <v>87</v>
      </c>
      <c r="AY552" s="287" t="s">
        <v>211</v>
      </c>
    </row>
    <row r="553" s="14" customFormat="1">
      <c r="A553" s="14"/>
      <c r="B553" s="277"/>
      <c r="C553" s="278"/>
      <c r="D553" s="268" t="s">
        <v>236</v>
      </c>
      <c r="E553" s="278"/>
      <c r="F553" s="280" t="s">
        <v>970</v>
      </c>
      <c r="G553" s="278"/>
      <c r="H553" s="281">
        <v>101.458</v>
      </c>
      <c r="I553" s="282"/>
      <c r="J553" s="278"/>
      <c r="K553" s="278"/>
      <c r="L553" s="283"/>
      <c r="M553" s="284"/>
      <c r="N553" s="285"/>
      <c r="O553" s="285"/>
      <c r="P553" s="285"/>
      <c r="Q553" s="285"/>
      <c r="R553" s="285"/>
      <c r="S553" s="285"/>
      <c r="T553" s="286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  <c r="AE553" s="14"/>
      <c r="AT553" s="287" t="s">
        <v>236</v>
      </c>
      <c r="AU553" s="287" t="s">
        <v>96</v>
      </c>
      <c r="AV553" s="14" t="s">
        <v>89</v>
      </c>
      <c r="AW553" s="14" t="s">
        <v>4</v>
      </c>
      <c r="AX553" s="14" t="s">
        <v>87</v>
      </c>
      <c r="AY553" s="287" t="s">
        <v>211</v>
      </c>
    </row>
    <row r="554" s="2" customFormat="1" ht="16.5" customHeight="1">
      <c r="A554" s="41"/>
      <c r="B554" s="42"/>
      <c r="C554" s="317" t="s">
        <v>971</v>
      </c>
      <c r="D554" s="317" t="s">
        <v>587</v>
      </c>
      <c r="E554" s="318" t="s">
        <v>972</v>
      </c>
      <c r="F554" s="319" t="s">
        <v>973</v>
      </c>
      <c r="G554" s="320" t="s">
        <v>307</v>
      </c>
      <c r="H554" s="321">
        <v>115.952</v>
      </c>
      <c r="I554" s="322"/>
      <c r="J554" s="323">
        <f>ROUND(I554*H554,2)</f>
        <v>0</v>
      </c>
      <c r="K554" s="324"/>
      <c r="L554" s="325"/>
      <c r="M554" s="326" t="s">
        <v>1</v>
      </c>
      <c r="N554" s="327" t="s">
        <v>46</v>
      </c>
      <c r="O554" s="94"/>
      <c r="P554" s="263">
        <f>O554*H554</f>
        <v>0</v>
      </c>
      <c r="Q554" s="263">
        <v>0.00029999999999999997</v>
      </c>
      <c r="R554" s="263">
        <f>Q554*H554</f>
        <v>0.0347856</v>
      </c>
      <c r="S554" s="263">
        <v>0</v>
      </c>
      <c r="T554" s="264">
        <f>S554*H554</f>
        <v>0</v>
      </c>
      <c r="U554" s="41"/>
      <c r="V554" s="41"/>
      <c r="W554" s="41"/>
      <c r="X554" s="41"/>
      <c r="Y554" s="41"/>
      <c r="Z554" s="41"/>
      <c r="AA554" s="41"/>
      <c r="AB554" s="41"/>
      <c r="AC554" s="41"/>
      <c r="AD554" s="41"/>
      <c r="AE554" s="41"/>
      <c r="AR554" s="265" t="s">
        <v>247</v>
      </c>
      <c r="AT554" s="265" t="s">
        <v>587</v>
      </c>
      <c r="AU554" s="265" t="s">
        <v>96</v>
      </c>
      <c r="AY554" s="18" t="s">
        <v>211</v>
      </c>
      <c r="BE554" s="155">
        <f>IF(N554="základní",J554,0)</f>
        <v>0</v>
      </c>
      <c r="BF554" s="155">
        <f>IF(N554="snížená",J554,0)</f>
        <v>0</v>
      </c>
      <c r="BG554" s="155">
        <f>IF(N554="zákl. přenesená",J554,0)</f>
        <v>0</v>
      </c>
      <c r="BH554" s="155">
        <f>IF(N554="sníž. přenesená",J554,0)</f>
        <v>0</v>
      </c>
      <c r="BI554" s="155">
        <f>IF(N554="nulová",J554,0)</f>
        <v>0</v>
      </c>
      <c r="BJ554" s="18" t="s">
        <v>87</v>
      </c>
      <c r="BK554" s="155">
        <f>ROUND(I554*H554,2)</f>
        <v>0</v>
      </c>
      <c r="BL554" s="18" t="s">
        <v>100</v>
      </c>
      <c r="BM554" s="265" t="s">
        <v>974</v>
      </c>
    </row>
    <row r="555" s="13" customFormat="1">
      <c r="A555" s="13"/>
      <c r="B555" s="266"/>
      <c r="C555" s="267"/>
      <c r="D555" s="268" t="s">
        <v>236</v>
      </c>
      <c r="E555" s="269" t="s">
        <v>1</v>
      </c>
      <c r="F555" s="270" t="s">
        <v>975</v>
      </c>
      <c r="G555" s="267"/>
      <c r="H555" s="269" t="s">
        <v>1</v>
      </c>
      <c r="I555" s="271"/>
      <c r="J555" s="267"/>
      <c r="K555" s="267"/>
      <c r="L555" s="272"/>
      <c r="M555" s="273"/>
      <c r="N555" s="274"/>
      <c r="O555" s="274"/>
      <c r="P555" s="274"/>
      <c r="Q555" s="274"/>
      <c r="R555" s="274"/>
      <c r="S555" s="274"/>
      <c r="T555" s="275"/>
      <c r="U555" s="13"/>
      <c r="V555" s="13"/>
      <c r="W555" s="13"/>
      <c r="X555" s="13"/>
      <c r="Y555" s="13"/>
      <c r="Z555" s="13"/>
      <c r="AA555" s="13"/>
      <c r="AB555" s="13"/>
      <c r="AC555" s="13"/>
      <c r="AD555" s="13"/>
      <c r="AE555" s="13"/>
      <c r="AT555" s="276" t="s">
        <v>236</v>
      </c>
      <c r="AU555" s="276" t="s">
        <v>96</v>
      </c>
      <c r="AV555" s="13" t="s">
        <v>87</v>
      </c>
      <c r="AW555" s="13" t="s">
        <v>34</v>
      </c>
      <c r="AX555" s="13" t="s">
        <v>81</v>
      </c>
      <c r="AY555" s="276" t="s">
        <v>211</v>
      </c>
    </row>
    <row r="556" s="14" customFormat="1">
      <c r="A556" s="14"/>
      <c r="B556" s="277"/>
      <c r="C556" s="278"/>
      <c r="D556" s="268" t="s">
        <v>236</v>
      </c>
      <c r="E556" s="279" t="s">
        <v>1</v>
      </c>
      <c r="F556" s="280" t="s">
        <v>321</v>
      </c>
      <c r="G556" s="278"/>
      <c r="H556" s="281">
        <v>144.94</v>
      </c>
      <c r="I556" s="282"/>
      <c r="J556" s="278"/>
      <c r="K556" s="278"/>
      <c r="L556" s="283"/>
      <c r="M556" s="284"/>
      <c r="N556" s="285"/>
      <c r="O556" s="285"/>
      <c r="P556" s="285"/>
      <c r="Q556" s="285"/>
      <c r="R556" s="285"/>
      <c r="S556" s="285"/>
      <c r="T556" s="286"/>
      <c r="U556" s="14"/>
      <c r="V556" s="14"/>
      <c r="W556" s="14"/>
      <c r="X556" s="14"/>
      <c r="Y556" s="14"/>
      <c r="Z556" s="14"/>
      <c r="AA556" s="14"/>
      <c r="AB556" s="14"/>
      <c r="AC556" s="14"/>
      <c r="AD556" s="14"/>
      <c r="AE556" s="14"/>
      <c r="AT556" s="287" t="s">
        <v>236</v>
      </c>
      <c r="AU556" s="287" t="s">
        <v>96</v>
      </c>
      <c r="AV556" s="14" t="s">
        <v>89</v>
      </c>
      <c r="AW556" s="14" t="s">
        <v>34</v>
      </c>
      <c r="AX556" s="14" t="s">
        <v>87</v>
      </c>
      <c r="AY556" s="287" t="s">
        <v>211</v>
      </c>
    </row>
    <row r="557" s="14" customFormat="1">
      <c r="A557" s="14"/>
      <c r="B557" s="277"/>
      <c r="C557" s="278"/>
      <c r="D557" s="268" t="s">
        <v>236</v>
      </c>
      <c r="E557" s="278"/>
      <c r="F557" s="280" t="s">
        <v>976</v>
      </c>
      <c r="G557" s="278"/>
      <c r="H557" s="281">
        <v>115.952</v>
      </c>
      <c r="I557" s="282"/>
      <c r="J557" s="278"/>
      <c r="K557" s="278"/>
      <c r="L557" s="283"/>
      <c r="M557" s="284"/>
      <c r="N557" s="285"/>
      <c r="O557" s="285"/>
      <c r="P557" s="285"/>
      <c r="Q557" s="285"/>
      <c r="R557" s="285"/>
      <c r="S557" s="285"/>
      <c r="T557" s="286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  <c r="AE557" s="14"/>
      <c r="AT557" s="287" t="s">
        <v>236</v>
      </c>
      <c r="AU557" s="287" t="s">
        <v>96</v>
      </c>
      <c r="AV557" s="14" t="s">
        <v>89</v>
      </c>
      <c r="AW557" s="14" t="s">
        <v>4</v>
      </c>
      <c r="AX557" s="14" t="s">
        <v>87</v>
      </c>
      <c r="AY557" s="287" t="s">
        <v>211</v>
      </c>
    </row>
    <row r="558" s="2" customFormat="1" ht="24.15" customHeight="1">
      <c r="A558" s="41"/>
      <c r="B558" s="42"/>
      <c r="C558" s="253" t="s">
        <v>977</v>
      </c>
      <c r="D558" s="253" t="s">
        <v>214</v>
      </c>
      <c r="E558" s="254" t="s">
        <v>978</v>
      </c>
      <c r="F558" s="255" t="s">
        <v>979</v>
      </c>
      <c r="G558" s="256" t="s">
        <v>307</v>
      </c>
      <c r="H558" s="257">
        <v>101.458</v>
      </c>
      <c r="I558" s="258"/>
      <c r="J558" s="259">
        <f>ROUND(I558*H558,2)</f>
        <v>0</v>
      </c>
      <c r="K558" s="260"/>
      <c r="L558" s="44"/>
      <c r="M558" s="261" t="s">
        <v>1</v>
      </c>
      <c r="N558" s="262" t="s">
        <v>46</v>
      </c>
      <c r="O558" s="94"/>
      <c r="P558" s="263">
        <f>O558*H558</f>
        <v>0</v>
      </c>
      <c r="Q558" s="263">
        <v>0</v>
      </c>
      <c r="R558" s="263">
        <f>Q558*H558</f>
        <v>0</v>
      </c>
      <c r="S558" s="263">
        <v>0</v>
      </c>
      <c r="T558" s="264">
        <f>S558*H558</f>
        <v>0</v>
      </c>
      <c r="U558" s="41"/>
      <c r="V558" s="41"/>
      <c r="W558" s="41"/>
      <c r="X558" s="41"/>
      <c r="Y558" s="41"/>
      <c r="Z558" s="41"/>
      <c r="AA558" s="41"/>
      <c r="AB558" s="41"/>
      <c r="AC558" s="41"/>
      <c r="AD558" s="41"/>
      <c r="AE558" s="41"/>
      <c r="AR558" s="265" t="s">
        <v>100</v>
      </c>
      <c r="AT558" s="265" t="s">
        <v>214</v>
      </c>
      <c r="AU558" s="265" t="s">
        <v>96</v>
      </c>
      <c r="AY558" s="18" t="s">
        <v>211</v>
      </c>
      <c r="BE558" s="155">
        <f>IF(N558="základní",J558,0)</f>
        <v>0</v>
      </c>
      <c r="BF558" s="155">
        <f>IF(N558="snížená",J558,0)</f>
        <v>0</v>
      </c>
      <c r="BG558" s="155">
        <f>IF(N558="zákl. přenesená",J558,0)</f>
        <v>0</v>
      </c>
      <c r="BH558" s="155">
        <f>IF(N558="sníž. přenesená",J558,0)</f>
        <v>0</v>
      </c>
      <c r="BI558" s="155">
        <f>IF(N558="nulová",J558,0)</f>
        <v>0</v>
      </c>
      <c r="BJ558" s="18" t="s">
        <v>87</v>
      </c>
      <c r="BK558" s="155">
        <f>ROUND(I558*H558,2)</f>
        <v>0</v>
      </c>
      <c r="BL558" s="18" t="s">
        <v>100</v>
      </c>
      <c r="BM558" s="265" t="s">
        <v>980</v>
      </c>
    </row>
    <row r="559" s="13" customFormat="1">
      <c r="A559" s="13"/>
      <c r="B559" s="266"/>
      <c r="C559" s="267"/>
      <c r="D559" s="268" t="s">
        <v>236</v>
      </c>
      <c r="E559" s="269" t="s">
        <v>1</v>
      </c>
      <c r="F559" s="270" t="s">
        <v>928</v>
      </c>
      <c r="G559" s="267"/>
      <c r="H559" s="269" t="s">
        <v>1</v>
      </c>
      <c r="I559" s="271"/>
      <c r="J559" s="267"/>
      <c r="K559" s="267"/>
      <c r="L559" s="272"/>
      <c r="M559" s="273"/>
      <c r="N559" s="274"/>
      <c r="O559" s="274"/>
      <c r="P559" s="274"/>
      <c r="Q559" s="274"/>
      <c r="R559" s="274"/>
      <c r="S559" s="274"/>
      <c r="T559" s="275"/>
      <c r="U559" s="13"/>
      <c r="V559" s="13"/>
      <c r="W559" s="13"/>
      <c r="X559" s="13"/>
      <c r="Y559" s="13"/>
      <c r="Z559" s="13"/>
      <c r="AA559" s="13"/>
      <c r="AB559" s="13"/>
      <c r="AC559" s="13"/>
      <c r="AD559" s="13"/>
      <c r="AE559" s="13"/>
      <c r="AT559" s="276" t="s">
        <v>236</v>
      </c>
      <c r="AU559" s="276" t="s">
        <v>96</v>
      </c>
      <c r="AV559" s="13" t="s">
        <v>87</v>
      </c>
      <c r="AW559" s="13" t="s">
        <v>34</v>
      </c>
      <c r="AX559" s="13" t="s">
        <v>81</v>
      </c>
      <c r="AY559" s="276" t="s">
        <v>211</v>
      </c>
    </row>
    <row r="560" s="14" customFormat="1">
      <c r="A560" s="14"/>
      <c r="B560" s="277"/>
      <c r="C560" s="278"/>
      <c r="D560" s="268" t="s">
        <v>236</v>
      </c>
      <c r="E560" s="279" t="s">
        <v>1</v>
      </c>
      <c r="F560" s="280" t="s">
        <v>321</v>
      </c>
      <c r="G560" s="278"/>
      <c r="H560" s="281">
        <v>144.94</v>
      </c>
      <c r="I560" s="282"/>
      <c r="J560" s="278"/>
      <c r="K560" s="278"/>
      <c r="L560" s="283"/>
      <c r="M560" s="284"/>
      <c r="N560" s="285"/>
      <c r="O560" s="285"/>
      <c r="P560" s="285"/>
      <c r="Q560" s="285"/>
      <c r="R560" s="285"/>
      <c r="S560" s="285"/>
      <c r="T560" s="286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  <c r="AE560" s="14"/>
      <c r="AT560" s="287" t="s">
        <v>236</v>
      </c>
      <c r="AU560" s="287" t="s">
        <v>96</v>
      </c>
      <c r="AV560" s="14" t="s">
        <v>89</v>
      </c>
      <c r="AW560" s="14" t="s">
        <v>34</v>
      </c>
      <c r="AX560" s="14" t="s">
        <v>87</v>
      </c>
      <c r="AY560" s="287" t="s">
        <v>211</v>
      </c>
    </row>
    <row r="561" s="14" customFormat="1">
      <c r="A561" s="14"/>
      <c r="B561" s="277"/>
      <c r="C561" s="278"/>
      <c r="D561" s="268" t="s">
        <v>236</v>
      </c>
      <c r="E561" s="278"/>
      <c r="F561" s="280" t="s">
        <v>970</v>
      </c>
      <c r="G561" s="278"/>
      <c r="H561" s="281">
        <v>101.458</v>
      </c>
      <c r="I561" s="282"/>
      <c r="J561" s="278"/>
      <c r="K561" s="278"/>
      <c r="L561" s="283"/>
      <c r="M561" s="284"/>
      <c r="N561" s="285"/>
      <c r="O561" s="285"/>
      <c r="P561" s="285"/>
      <c r="Q561" s="285"/>
      <c r="R561" s="285"/>
      <c r="S561" s="285"/>
      <c r="T561" s="286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  <c r="AE561" s="14"/>
      <c r="AT561" s="287" t="s">
        <v>236</v>
      </c>
      <c r="AU561" s="287" t="s">
        <v>96</v>
      </c>
      <c r="AV561" s="14" t="s">
        <v>89</v>
      </c>
      <c r="AW561" s="14" t="s">
        <v>4</v>
      </c>
      <c r="AX561" s="14" t="s">
        <v>87</v>
      </c>
      <c r="AY561" s="287" t="s">
        <v>211</v>
      </c>
    </row>
    <row r="562" s="2" customFormat="1" ht="24.15" customHeight="1">
      <c r="A562" s="41"/>
      <c r="B562" s="42"/>
      <c r="C562" s="317" t="s">
        <v>981</v>
      </c>
      <c r="D562" s="317" t="s">
        <v>587</v>
      </c>
      <c r="E562" s="318" t="s">
        <v>982</v>
      </c>
      <c r="F562" s="319" t="s">
        <v>983</v>
      </c>
      <c r="G562" s="320" t="s">
        <v>307</v>
      </c>
      <c r="H562" s="321">
        <v>101.458</v>
      </c>
      <c r="I562" s="322"/>
      <c r="J562" s="323">
        <f>ROUND(I562*H562,2)</f>
        <v>0</v>
      </c>
      <c r="K562" s="324"/>
      <c r="L562" s="325"/>
      <c r="M562" s="326" t="s">
        <v>1</v>
      </c>
      <c r="N562" s="327" t="s">
        <v>46</v>
      </c>
      <c r="O562" s="94"/>
      <c r="P562" s="263">
        <f>O562*H562</f>
        <v>0</v>
      </c>
      <c r="Q562" s="263">
        <v>0.00020000000000000001</v>
      </c>
      <c r="R562" s="263">
        <f>Q562*H562</f>
        <v>0.0202916</v>
      </c>
      <c r="S562" s="263">
        <v>0</v>
      </c>
      <c r="T562" s="264">
        <f>S562*H562</f>
        <v>0</v>
      </c>
      <c r="U562" s="41"/>
      <c r="V562" s="41"/>
      <c r="W562" s="41"/>
      <c r="X562" s="41"/>
      <c r="Y562" s="41"/>
      <c r="Z562" s="41"/>
      <c r="AA562" s="41"/>
      <c r="AB562" s="41"/>
      <c r="AC562" s="41"/>
      <c r="AD562" s="41"/>
      <c r="AE562" s="41"/>
      <c r="AR562" s="265" t="s">
        <v>247</v>
      </c>
      <c r="AT562" s="265" t="s">
        <v>587</v>
      </c>
      <c r="AU562" s="265" t="s">
        <v>96</v>
      </c>
      <c r="AY562" s="18" t="s">
        <v>211</v>
      </c>
      <c r="BE562" s="155">
        <f>IF(N562="základní",J562,0)</f>
        <v>0</v>
      </c>
      <c r="BF562" s="155">
        <f>IF(N562="snížená",J562,0)</f>
        <v>0</v>
      </c>
      <c r="BG562" s="155">
        <f>IF(N562="zákl. přenesená",J562,0)</f>
        <v>0</v>
      </c>
      <c r="BH562" s="155">
        <f>IF(N562="sníž. přenesená",J562,0)</f>
        <v>0</v>
      </c>
      <c r="BI562" s="155">
        <f>IF(N562="nulová",J562,0)</f>
        <v>0</v>
      </c>
      <c r="BJ562" s="18" t="s">
        <v>87</v>
      </c>
      <c r="BK562" s="155">
        <f>ROUND(I562*H562,2)</f>
        <v>0</v>
      </c>
      <c r="BL562" s="18" t="s">
        <v>100</v>
      </c>
      <c r="BM562" s="265" t="s">
        <v>984</v>
      </c>
    </row>
    <row r="563" s="14" customFormat="1">
      <c r="A563" s="14"/>
      <c r="B563" s="277"/>
      <c r="C563" s="278"/>
      <c r="D563" s="268" t="s">
        <v>236</v>
      </c>
      <c r="E563" s="279" t="s">
        <v>1</v>
      </c>
      <c r="F563" s="280" t="s">
        <v>321</v>
      </c>
      <c r="G563" s="278"/>
      <c r="H563" s="281">
        <v>144.94</v>
      </c>
      <c r="I563" s="282"/>
      <c r="J563" s="278"/>
      <c r="K563" s="278"/>
      <c r="L563" s="283"/>
      <c r="M563" s="284"/>
      <c r="N563" s="285"/>
      <c r="O563" s="285"/>
      <c r="P563" s="285"/>
      <c r="Q563" s="285"/>
      <c r="R563" s="285"/>
      <c r="S563" s="285"/>
      <c r="T563" s="286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  <c r="AE563" s="14"/>
      <c r="AT563" s="287" t="s">
        <v>236</v>
      </c>
      <c r="AU563" s="287" t="s">
        <v>96</v>
      </c>
      <c r="AV563" s="14" t="s">
        <v>89</v>
      </c>
      <c r="AW563" s="14" t="s">
        <v>34</v>
      </c>
      <c r="AX563" s="14" t="s">
        <v>87</v>
      </c>
      <c r="AY563" s="287" t="s">
        <v>211</v>
      </c>
    </row>
    <row r="564" s="14" customFormat="1">
      <c r="A564" s="14"/>
      <c r="B564" s="277"/>
      <c r="C564" s="278"/>
      <c r="D564" s="268" t="s">
        <v>236</v>
      </c>
      <c r="E564" s="278"/>
      <c r="F564" s="280" t="s">
        <v>970</v>
      </c>
      <c r="G564" s="278"/>
      <c r="H564" s="281">
        <v>101.458</v>
      </c>
      <c r="I564" s="282"/>
      <c r="J564" s="278"/>
      <c r="K564" s="278"/>
      <c r="L564" s="283"/>
      <c r="M564" s="284"/>
      <c r="N564" s="285"/>
      <c r="O564" s="285"/>
      <c r="P564" s="285"/>
      <c r="Q564" s="285"/>
      <c r="R564" s="285"/>
      <c r="S564" s="285"/>
      <c r="T564" s="286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  <c r="AE564" s="14"/>
      <c r="AT564" s="287" t="s">
        <v>236</v>
      </c>
      <c r="AU564" s="287" t="s">
        <v>96</v>
      </c>
      <c r="AV564" s="14" t="s">
        <v>89</v>
      </c>
      <c r="AW564" s="14" t="s">
        <v>4</v>
      </c>
      <c r="AX564" s="14" t="s">
        <v>87</v>
      </c>
      <c r="AY564" s="287" t="s">
        <v>211</v>
      </c>
    </row>
    <row r="565" s="12" customFormat="1" ht="20.88" customHeight="1">
      <c r="A565" s="12"/>
      <c r="B565" s="237"/>
      <c r="C565" s="238"/>
      <c r="D565" s="239" t="s">
        <v>80</v>
      </c>
      <c r="E565" s="251" t="s">
        <v>828</v>
      </c>
      <c r="F565" s="251" t="s">
        <v>985</v>
      </c>
      <c r="G565" s="238"/>
      <c r="H565" s="238"/>
      <c r="I565" s="241"/>
      <c r="J565" s="252">
        <f>BK565</f>
        <v>0</v>
      </c>
      <c r="K565" s="238"/>
      <c r="L565" s="243"/>
      <c r="M565" s="244"/>
      <c r="N565" s="245"/>
      <c r="O565" s="245"/>
      <c r="P565" s="246">
        <f>SUM(P566:P592)</f>
        <v>0</v>
      </c>
      <c r="Q565" s="245"/>
      <c r="R565" s="246">
        <f>SUM(R566:R592)</f>
        <v>34.94281488</v>
      </c>
      <c r="S565" s="245"/>
      <c r="T565" s="247">
        <f>SUM(T566:T592)</f>
        <v>0</v>
      </c>
      <c r="U565" s="12"/>
      <c r="V565" s="12"/>
      <c r="W565" s="12"/>
      <c r="X565" s="12"/>
      <c r="Y565" s="12"/>
      <c r="Z565" s="12"/>
      <c r="AA565" s="12"/>
      <c r="AB565" s="12"/>
      <c r="AC565" s="12"/>
      <c r="AD565" s="12"/>
      <c r="AE565" s="12"/>
      <c r="AR565" s="248" t="s">
        <v>87</v>
      </c>
      <c r="AT565" s="249" t="s">
        <v>80</v>
      </c>
      <c r="AU565" s="249" t="s">
        <v>89</v>
      </c>
      <c r="AY565" s="248" t="s">
        <v>211</v>
      </c>
      <c r="BK565" s="250">
        <f>SUM(BK566:BK592)</f>
        <v>0</v>
      </c>
    </row>
    <row r="566" s="2" customFormat="1" ht="24.15" customHeight="1">
      <c r="A566" s="41"/>
      <c r="B566" s="42"/>
      <c r="C566" s="253" t="s">
        <v>986</v>
      </c>
      <c r="D566" s="253" t="s">
        <v>214</v>
      </c>
      <c r="E566" s="254" t="s">
        <v>987</v>
      </c>
      <c r="F566" s="255" t="s">
        <v>988</v>
      </c>
      <c r="G566" s="256" t="s">
        <v>269</v>
      </c>
      <c r="H566" s="257">
        <v>840.69200000000001</v>
      </c>
      <c r="I566" s="258"/>
      <c r="J566" s="259">
        <f>ROUND(I566*H566,2)</f>
        <v>0</v>
      </c>
      <c r="K566" s="260"/>
      <c r="L566" s="44"/>
      <c r="M566" s="261" t="s">
        <v>1</v>
      </c>
      <c r="N566" s="262" t="s">
        <v>46</v>
      </c>
      <c r="O566" s="94"/>
      <c r="P566" s="263">
        <f>O566*H566</f>
        <v>0</v>
      </c>
      <c r="Q566" s="263">
        <v>0.01128</v>
      </c>
      <c r="R566" s="263">
        <f>Q566*H566</f>
        <v>9.4830057599999993</v>
      </c>
      <c r="S566" s="263">
        <v>0</v>
      </c>
      <c r="T566" s="264">
        <f>S566*H566</f>
        <v>0</v>
      </c>
      <c r="U566" s="41"/>
      <c r="V566" s="41"/>
      <c r="W566" s="41"/>
      <c r="X566" s="41"/>
      <c r="Y566" s="41"/>
      <c r="Z566" s="41"/>
      <c r="AA566" s="41"/>
      <c r="AB566" s="41"/>
      <c r="AC566" s="41"/>
      <c r="AD566" s="41"/>
      <c r="AE566" s="41"/>
      <c r="AR566" s="265" t="s">
        <v>100</v>
      </c>
      <c r="AT566" s="265" t="s">
        <v>214</v>
      </c>
      <c r="AU566" s="265" t="s">
        <v>96</v>
      </c>
      <c r="AY566" s="18" t="s">
        <v>211</v>
      </c>
      <c r="BE566" s="155">
        <f>IF(N566="základní",J566,0)</f>
        <v>0</v>
      </c>
      <c r="BF566" s="155">
        <f>IF(N566="snížená",J566,0)</f>
        <v>0</v>
      </c>
      <c r="BG566" s="155">
        <f>IF(N566="zákl. přenesená",J566,0)</f>
        <v>0</v>
      </c>
      <c r="BH566" s="155">
        <f>IF(N566="sníž. přenesená",J566,0)</f>
        <v>0</v>
      </c>
      <c r="BI566" s="155">
        <f>IF(N566="nulová",J566,0)</f>
        <v>0</v>
      </c>
      <c r="BJ566" s="18" t="s">
        <v>87</v>
      </c>
      <c r="BK566" s="155">
        <f>ROUND(I566*H566,2)</f>
        <v>0</v>
      </c>
      <c r="BL566" s="18" t="s">
        <v>100</v>
      </c>
      <c r="BM566" s="265" t="s">
        <v>989</v>
      </c>
    </row>
    <row r="567" s="13" customFormat="1">
      <c r="A567" s="13"/>
      <c r="B567" s="266"/>
      <c r="C567" s="267"/>
      <c r="D567" s="268" t="s">
        <v>236</v>
      </c>
      <c r="E567" s="269" t="s">
        <v>1</v>
      </c>
      <c r="F567" s="270" t="s">
        <v>990</v>
      </c>
      <c r="G567" s="267"/>
      <c r="H567" s="269" t="s">
        <v>1</v>
      </c>
      <c r="I567" s="271"/>
      <c r="J567" s="267"/>
      <c r="K567" s="267"/>
      <c r="L567" s="272"/>
      <c r="M567" s="273"/>
      <c r="N567" s="274"/>
      <c r="O567" s="274"/>
      <c r="P567" s="274"/>
      <c r="Q567" s="274"/>
      <c r="R567" s="274"/>
      <c r="S567" s="274"/>
      <c r="T567" s="275"/>
      <c r="U567" s="13"/>
      <c r="V567" s="13"/>
      <c r="W567" s="13"/>
      <c r="X567" s="13"/>
      <c r="Y567" s="13"/>
      <c r="Z567" s="13"/>
      <c r="AA567" s="13"/>
      <c r="AB567" s="13"/>
      <c r="AC567" s="13"/>
      <c r="AD567" s="13"/>
      <c r="AE567" s="13"/>
      <c r="AT567" s="276" t="s">
        <v>236</v>
      </c>
      <c r="AU567" s="276" t="s">
        <v>96</v>
      </c>
      <c r="AV567" s="13" t="s">
        <v>87</v>
      </c>
      <c r="AW567" s="13" t="s">
        <v>34</v>
      </c>
      <c r="AX567" s="13" t="s">
        <v>81</v>
      </c>
      <c r="AY567" s="276" t="s">
        <v>211</v>
      </c>
    </row>
    <row r="568" s="13" customFormat="1">
      <c r="A568" s="13"/>
      <c r="B568" s="266"/>
      <c r="C568" s="267"/>
      <c r="D568" s="268" t="s">
        <v>236</v>
      </c>
      <c r="E568" s="269" t="s">
        <v>1</v>
      </c>
      <c r="F568" s="270" t="s">
        <v>991</v>
      </c>
      <c r="G568" s="267"/>
      <c r="H568" s="269" t="s">
        <v>1</v>
      </c>
      <c r="I568" s="271"/>
      <c r="J568" s="267"/>
      <c r="K568" s="267"/>
      <c r="L568" s="272"/>
      <c r="M568" s="273"/>
      <c r="N568" s="274"/>
      <c r="O568" s="274"/>
      <c r="P568" s="274"/>
      <c r="Q568" s="274"/>
      <c r="R568" s="274"/>
      <c r="S568" s="274"/>
      <c r="T568" s="275"/>
      <c r="U568" s="13"/>
      <c r="V568" s="13"/>
      <c r="W568" s="13"/>
      <c r="X568" s="13"/>
      <c r="Y568" s="13"/>
      <c r="Z568" s="13"/>
      <c r="AA568" s="13"/>
      <c r="AB568" s="13"/>
      <c r="AC568" s="13"/>
      <c r="AD568" s="13"/>
      <c r="AE568" s="13"/>
      <c r="AT568" s="276" t="s">
        <v>236</v>
      </c>
      <c r="AU568" s="276" t="s">
        <v>96</v>
      </c>
      <c r="AV568" s="13" t="s">
        <v>87</v>
      </c>
      <c r="AW568" s="13" t="s">
        <v>34</v>
      </c>
      <c r="AX568" s="13" t="s">
        <v>81</v>
      </c>
      <c r="AY568" s="276" t="s">
        <v>211</v>
      </c>
    </row>
    <row r="569" s="13" customFormat="1">
      <c r="A569" s="13"/>
      <c r="B569" s="266"/>
      <c r="C569" s="267"/>
      <c r="D569" s="268" t="s">
        <v>236</v>
      </c>
      <c r="E569" s="269" t="s">
        <v>1</v>
      </c>
      <c r="F569" s="270" t="s">
        <v>992</v>
      </c>
      <c r="G569" s="267"/>
      <c r="H569" s="269" t="s">
        <v>1</v>
      </c>
      <c r="I569" s="271"/>
      <c r="J569" s="267"/>
      <c r="K569" s="267"/>
      <c r="L569" s="272"/>
      <c r="M569" s="273"/>
      <c r="N569" s="274"/>
      <c r="O569" s="274"/>
      <c r="P569" s="274"/>
      <c r="Q569" s="274"/>
      <c r="R569" s="274"/>
      <c r="S569" s="274"/>
      <c r="T569" s="275"/>
      <c r="U569" s="13"/>
      <c r="V569" s="13"/>
      <c r="W569" s="13"/>
      <c r="X569" s="13"/>
      <c r="Y569" s="13"/>
      <c r="Z569" s="13"/>
      <c r="AA569" s="13"/>
      <c r="AB569" s="13"/>
      <c r="AC569" s="13"/>
      <c r="AD569" s="13"/>
      <c r="AE569" s="13"/>
      <c r="AT569" s="276" t="s">
        <v>236</v>
      </c>
      <c r="AU569" s="276" t="s">
        <v>96</v>
      </c>
      <c r="AV569" s="13" t="s">
        <v>87</v>
      </c>
      <c r="AW569" s="13" t="s">
        <v>34</v>
      </c>
      <c r="AX569" s="13" t="s">
        <v>81</v>
      </c>
      <c r="AY569" s="276" t="s">
        <v>211</v>
      </c>
    </row>
    <row r="570" s="14" customFormat="1">
      <c r="A570" s="14"/>
      <c r="B570" s="277"/>
      <c r="C570" s="278"/>
      <c r="D570" s="268" t="s">
        <v>236</v>
      </c>
      <c r="E570" s="279" t="s">
        <v>1</v>
      </c>
      <c r="F570" s="280" t="s">
        <v>993</v>
      </c>
      <c r="G570" s="278"/>
      <c r="H570" s="281">
        <v>840.69200000000001</v>
      </c>
      <c r="I570" s="282"/>
      <c r="J570" s="278"/>
      <c r="K570" s="278"/>
      <c r="L570" s="283"/>
      <c r="M570" s="284"/>
      <c r="N570" s="285"/>
      <c r="O570" s="285"/>
      <c r="P570" s="285"/>
      <c r="Q570" s="285"/>
      <c r="R570" s="285"/>
      <c r="S570" s="285"/>
      <c r="T570" s="286"/>
      <c r="U570" s="14"/>
      <c r="V570" s="14"/>
      <c r="W570" s="14"/>
      <c r="X570" s="14"/>
      <c r="Y570" s="14"/>
      <c r="Z570" s="14"/>
      <c r="AA570" s="14"/>
      <c r="AB570" s="14"/>
      <c r="AC570" s="14"/>
      <c r="AD570" s="14"/>
      <c r="AE570" s="14"/>
      <c r="AT570" s="287" t="s">
        <v>236</v>
      </c>
      <c r="AU570" s="287" t="s">
        <v>96</v>
      </c>
      <c r="AV570" s="14" t="s">
        <v>89</v>
      </c>
      <c r="AW570" s="14" t="s">
        <v>34</v>
      </c>
      <c r="AX570" s="14" t="s">
        <v>87</v>
      </c>
      <c r="AY570" s="287" t="s">
        <v>211</v>
      </c>
    </row>
    <row r="571" s="2" customFormat="1" ht="24.15" customHeight="1">
      <c r="A571" s="41"/>
      <c r="B571" s="42"/>
      <c r="C571" s="317" t="s">
        <v>994</v>
      </c>
      <c r="D571" s="317" t="s">
        <v>587</v>
      </c>
      <c r="E571" s="318" t="s">
        <v>995</v>
      </c>
      <c r="F571" s="319" t="s">
        <v>996</v>
      </c>
      <c r="G571" s="320" t="s">
        <v>695</v>
      </c>
      <c r="H571" s="321">
        <v>4014.038</v>
      </c>
      <c r="I571" s="322"/>
      <c r="J571" s="323">
        <f>ROUND(I571*H571,2)</f>
        <v>0</v>
      </c>
      <c r="K571" s="324"/>
      <c r="L571" s="325"/>
      <c r="M571" s="326" t="s">
        <v>1</v>
      </c>
      <c r="N571" s="327" t="s">
        <v>46</v>
      </c>
      <c r="O571" s="94"/>
      <c r="P571" s="263">
        <f>O571*H571</f>
        <v>0</v>
      </c>
      <c r="Q571" s="263">
        <v>0.0019</v>
      </c>
      <c r="R571" s="263">
        <f>Q571*H571</f>
        <v>7.6266721999999998</v>
      </c>
      <c r="S571" s="263">
        <v>0</v>
      </c>
      <c r="T571" s="264">
        <f>S571*H571</f>
        <v>0</v>
      </c>
      <c r="U571" s="41"/>
      <c r="V571" s="41"/>
      <c r="W571" s="41"/>
      <c r="X571" s="41"/>
      <c r="Y571" s="41"/>
      <c r="Z571" s="41"/>
      <c r="AA571" s="41"/>
      <c r="AB571" s="41"/>
      <c r="AC571" s="41"/>
      <c r="AD571" s="41"/>
      <c r="AE571" s="41"/>
      <c r="AR571" s="265" t="s">
        <v>247</v>
      </c>
      <c r="AT571" s="265" t="s">
        <v>587</v>
      </c>
      <c r="AU571" s="265" t="s">
        <v>96</v>
      </c>
      <c r="AY571" s="18" t="s">
        <v>211</v>
      </c>
      <c r="BE571" s="155">
        <f>IF(N571="základní",J571,0)</f>
        <v>0</v>
      </c>
      <c r="BF571" s="155">
        <f>IF(N571="snížená",J571,0)</f>
        <v>0</v>
      </c>
      <c r="BG571" s="155">
        <f>IF(N571="zákl. přenesená",J571,0)</f>
        <v>0</v>
      </c>
      <c r="BH571" s="155">
        <f>IF(N571="sníž. přenesená",J571,0)</f>
        <v>0</v>
      </c>
      <c r="BI571" s="155">
        <f>IF(N571="nulová",J571,0)</f>
        <v>0</v>
      </c>
      <c r="BJ571" s="18" t="s">
        <v>87</v>
      </c>
      <c r="BK571" s="155">
        <f>ROUND(I571*H571,2)</f>
        <v>0</v>
      </c>
      <c r="BL571" s="18" t="s">
        <v>100</v>
      </c>
      <c r="BM571" s="265" t="s">
        <v>997</v>
      </c>
    </row>
    <row r="572" s="14" customFormat="1">
      <c r="A572" s="14"/>
      <c r="B572" s="277"/>
      <c r="C572" s="278"/>
      <c r="D572" s="268" t="s">
        <v>236</v>
      </c>
      <c r="E572" s="279" t="s">
        <v>1</v>
      </c>
      <c r="F572" s="280" t="s">
        <v>998</v>
      </c>
      <c r="G572" s="278"/>
      <c r="H572" s="281">
        <v>3211.23</v>
      </c>
      <c r="I572" s="282"/>
      <c r="J572" s="278"/>
      <c r="K572" s="278"/>
      <c r="L572" s="283"/>
      <c r="M572" s="284"/>
      <c r="N572" s="285"/>
      <c r="O572" s="285"/>
      <c r="P572" s="285"/>
      <c r="Q572" s="285"/>
      <c r="R572" s="285"/>
      <c r="S572" s="285"/>
      <c r="T572" s="286"/>
      <c r="U572" s="14"/>
      <c r="V572" s="14"/>
      <c r="W572" s="14"/>
      <c r="X572" s="14"/>
      <c r="Y572" s="14"/>
      <c r="Z572" s="14"/>
      <c r="AA572" s="14"/>
      <c r="AB572" s="14"/>
      <c r="AC572" s="14"/>
      <c r="AD572" s="14"/>
      <c r="AE572" s="14"/>
      <c r="AT572" s="287" t="s">
        <v>236</v>
      </c>
      <c r="AU572" s="287" t="s">
        <v>96</v>
      </c>
      <c r="AV572" s="14" t="s">
        <v>89</v>
      </c>
      <c r="AW572" s="14" t="s">
        <v>34</v>
      </c>
      <c r="AX572" s="14" t="s">
        <v>87</v>
      </c>
      <c r="AY572" s="287" t="s">
        <v>211</v>
      </c>
    </row>
    <row r="573" s="14" customFormat="1">
      <c r="A573" s="14"/>
      <c r="B573" s="277"/>
      <c r="C573" s="278"/>
      <c r="D573" s="268" t="s">
        <v>236</v>
      </c>
      <c r="E573" s="278"/>
      <c r="F573" s="280" t="s">
        <v>999</v>
      </c>
      <c r="G573" s="278"/>
      <c r="H573" s="281">
        <v>4014.038</v>
      </c>
      <c r="I573" s="282"/>
      <c r="J573" s="278"/>
      <c r="K573" s="278"/>
      <c r="L573" s="283"/>
      <c r="M573" s="284"/>
      <c r="N573" s="285"/>
      <c r="O573" s="285"/>
      <c r="P573" s="285"/>
      <c r="Q573" s="285"/>
      <c r="R573" s="285"/>
      <c r="S573" s="285"/>
      <c r="T573" s="286"/>
      <c r="U573" s="14"/>
      <c r="V573" s="14"/>
      <c r="W573" s="14"/>
      <c r="X573" s="14"/>
      <c r="Y573" s="14"/>
      <c r="Z573" s="14"/>
      <c r="AA573" s="14"/>
      <c r="AB573" s="14"/>
      <c r="AC573" s="14"/>
      <c r="AD573" s="14"/>
      <c r="AE573" s="14"/>
      <c r="AT573" s="287" t="s">
        <v>236</v>
      </c>
      <c r="AU573" s="287" t="s">
        <v>96</v>
      </c>
      <c r="AV573" s="14" t="s">
        <v>89</v>
      </c>
      <c r="AW573" s="14" t="s">
        <v>4</v>
      </c>
      <c r="AX573" s="14" t="s">
        <v>87</v>
      </c>
      <c r="AY573" s="287" t="s">
        <v>211</v>
      </c>
    </row>
    <row r="574" s="2" customFormat="1" ht="16.5" customHeight="1">
      <c r="A574" s="41"/>
      <c r="B574" s="42"/>
      <c r="C574" s="317" t="s">
        <v>1000</v>
      </c>
      <c r="D574" s="317" t="s">
        <v>587</v>
      </c>
      <c r="E574" s="318" t="s">
        <v>1001</v>
      </c>
      <c r="F574" s="319" t="s">
        <v>1002</v>
      </c>
      <c r="G574" s="320" t="s">
        <v>269</v>
      </c>
      <c r="H574" s="321">
        <v>182.648</v>
      </c>
      <c r="I574" s="322"/>
      <c r="J574" s="323">
        <f>ROUND(I574*H574,2)</f>
        <v>0</v>
      </c>
      <c r="K574" s="324"/>
      <c r="L574" s="325"/>
      <c r="M574" s="326" t="s">
        <v>1</v>
      </c>
      <c r="N574" s="327" t="s">
        <v>46</v>
      </c>
      <c r="O574" s="94"/>
      <c r="P574" s="263">
        <f>O574*H574</f>
        <v>0</v>
      </c>
      <c r="Q574" s="263">
        <v>0.0246</v>
      </c>
      <c r="R574" s="263">
        <f>Q574*H574</f>
        <v>4.4931407999999999</v>
      </c>
      <c r="S574" s="263">
        <v>0</v>
      </c>
      <c r="T574" s="264">
        <f>S574*H574</f>
        <v>0</v>
      </c>
      <c r="U574" s="41"/>
      <c r="V574" s="41"/>
      <c r="W574" s="41"/>
      <c r="X574" s="41"/>
      <c r="Y574" s="41"/>
      <c r="Z574" s="41"/>
      <c r="AA574" s="41"/>
      <c r="AB574" s="41"/>
      <c r="AC574" s="41"/>
      <c r="AD574" s="41"/>
      <c r="AE574" s="41"/>
      <c r="AR574" s="265" t="s">
        <v>247</v>
      </c>
      <c r="AT574" s="265" t="s">
        <v>587</v>
      </c>
      <c r="AU574" s="265" t="s">
        <v>96</v>
      </c>
      <c r="AY574" s="18" t="s">
        <v>211</v>
      </c>
      <c r="BE574" s="155">
        <f>IF(N574="základní",J574,0)</f>
        <v>0</v>
      </c>
      <c r="BF574" s="155">
        <f>IF(N574="snížená",J574,0)</f>
        <v>0</v>
      </c>
      <c r="BG574" s="155">
        <f>IF(N574="zákl. přenesená",J574,0)</f>
        <v>0</v>
      </c>
      <c r="BH574" s="155">
        <f>IF(N574="sníž. přenesená",J574,0)</f>
        <v>0</v>
      </c>
      <c r="BI574" s="155">
        <f>IF(N574="nulová",J574,0)</f>
        <v>0</v>
      </c>
      <c r="BJ574" s="18" t="s">
        <v>87</v>
      </c>
      <c r="BK574" s="155">
        <f>ROUND(I574*H574,2)</f>
        <v>0</v>
      </c>
      <c r="BL574" s="18" t="s">
        <v>100</v>
      </c>
      <c r="BM574" s="265" t="s">
        <v>1003</v>
      </c>
    </row>
    <row r="575" s="14" customFormat="1">
      <c r="A575" s="14"/>
      <c r="B575" s="277"/>
      <c r="C575" s="278"/>
      <c r="D575" s="268" t="s">
        <v>236</v>
      </c>
      <c r="E575" s="279" t="s">
        <v>1</v>
      </c>
      <c r="F575" s="280" t="s">
        <v>1004</v>
      </c>
      <c r="G575" s="278"/>
      <c r="H575" s="281">
        <v>52.884999999999998</v>
      </c>
      <c r="I575" s="282"/>
      <c r="J575" s="278"/>
      <c r="K575" s="278"/>
      <c r="L575" s="283"/>
      <c r="M575" s="284"/>
      <c r="N575" s="285"/>
      <c r="O575" s="285"/>
      <c r="P575" s="285"/>
      <c r="Q575" s="285"/>
      <c r="R575" s="285"/>
      <c r="S575" s="285"/>
      <c r="T575" s="286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  <c r="AE575" s="14"/>
      <c r="AT575" s="287" t="s">
        <v>236</v>
      </c>
      <c r="AU575" s="287" t="s">
        <v>96</v>
      </c>
      <c r="AV575" s="14" t="s">
        <v>89</v>
      </c>
      <c r="AW575" s="14" t="s">
        <v>34</v>
      </c>
      <c r="AX575" s="14" t="s">
        <v>81</v>
      </c>
      <c r="AY575" s="287" t="s">
        <v>211</v>
      </c>
    </row>
    <row r="576" s="16" customFormat="1">
      <c r="A576" s="16"/>
      <c r="B576" s="306"/>
      <c r="C576" s="307"/>
      <c r="D576" s="268" t="s">
        <v>236</v>
      </c>
      <c r="E576" s="308" t="s">
        <v>1</v>
      </c>
      <c r="F576" s="309" t="s">
        <v>509</v>
      </c>
      <c r="G576" s="307"/>
      <c r="H576" s="310">
        <v>52.884999999999998</v>
      </c>
      <c r="I576" s="311"/>
      <c r="J576" s="307"/>
      <c r="K576" s="307"/>
      <c r="L576" s="312"/>
      <c r="M576" s="313"/>
      <c r="N576" s="314"/>
      <c r="O576" s="314"/>
      <c r="P576" s="314"/>
      <c r="Q576" s="314"/>
      <c r="R576" s="314"/>
      <c r="S576" s="314"/>
      <c r="T576" s="315"/>
      <c r="U576" s="16"/>
      <c r="V576" s="16"/>
      <c r="W576" s="16"/>
      <c r="X576" s="16"/>
      <c r="Y576" s="16"/>
      <c r="Z576" s="16"/>
      <c r="AA576" s="16"/>
      <c r="AB576" s="16"/>
      <c r="AC576" s="16"/>
      <c r="AD576" s="16"/>
      <c r="AE576" s="16"/>
      <c r="AT576" s="316" t="s">
        <v>236</v>
      </c>
      <c r="AU576" s="316" t="s">
        <v>96</v>
      </c>
      <c r="AV576" s="16" t="s">
        <v>96</v>
      </c>
      <c r="AW576" s="16" t="s">
        <v>34</v>
      </c>
      <c r="AX576" s="16" t="s">
        <v>81</v>
      </c>
      <c r="AY576" s="316" t="s">
        <v>211</v>
      </c>
    </row>
    <row r="577" s="14" customFormat="1">
      <c r="A577" s="14"/>
      <c r="B577" s="277"/>
      <c r="C577" s="278"/>
      <c r="D577" s="268" t="s">
        <v>236</v>
      </c>
      <c r="E577" s="279" t="s">
        <v>1</v>
      </c>
      <c r="F577" s="280" t="s">
        <v>1005</v>
      </c>
      <c r="G577" s="278"/>
      <c r="H577" s="281">
        <v>75.721999999999994</v>
      </c>
      <c r="I577" s="282"/>
      <c r="J577" s="278"/>
      <c r="K577" s="278"/>
      <c r="L577" s="283"/>
      <c r="M577" s="284"/>
      <c r="N577" s="285"/>
      <c r="O577" s="285"/>
      <c r="P577" s="285"/>
      <c r="Q577" s="285"/>
      <c r="R577" s="285"/>
      <c r="S577" s="285"/>
      <c r="T577" s="286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  <c r="AE577" s="14"/>
      <c r="AT577" s="287" t="s">
        <v>236</v>
      </c>
      <c r="AU577" s="287" t="s">
        <v>96</v>
      </c>
      <c r="AV577" s="14" t="s">
        <v>89</v>
      </c>
      <c r="AW577" s="14" t="s">
        <v>34</v>
      </c>
      <c r="AX577" s="14" t="s">
        <v>81</v>
      </c>
      <c r="AY577" s="287" t="s">
        <v>211</v>
      </c>
    </row>
    <row r="578" s="14" customFormat="1">
      <c r="A578" s="14"/>
      <c r="B578" s="277"/>
      <c r="C578" s="278"/>
      <c r="D578" s="268" t="s">
        <v>236</v>
      </c>
      <c r="E578" s="279" t="s">
        <v>1</v>
      </c>
      <c r="F578" s="280" t="s">
        <v>1006</v>
      </c>
      <c r="G578" s="278"/>
      <c r="H578" s="281">
        <v>7.0309999999999997</v>
      </c>
      <c r="I578" s="282"/>
      <c r="J578" s="278"/>
      <c r="K578" s="278"/>
      <c r="L578" s="283"/>
      <c r="M578" s="284"/>
      <c r="N578" s="285"/>
      <c r="O578" s="285"/>
      <c r="P578" s="285"/>
      <c r="Q578" s="285"/>
      <c r="R578" s="285"/>
      <c r="S578" s="285"/>
      <c r="T578" s="286"/>
      <c r="U578" s="14"/>
      <c r="V578" s="14"/>
      <c r="W578" s="14"/>
      <c r="X578" s="14"/>
      <c r="Y578" s="14"/>
      <c r="Z578" s="14"/>
      <c r="AA578" s="14"/>
      <c r="AB578" s="14"/>
      <c r="AC578" s="14"/>
      <c r="AD578" s="14"/>
      <c r="AE578" s="14"/>
      <c r="AT578" s="287" t="s">
        <v>236</v>
      </c>
      <c r="AU578" s="287" t="s">
        <v>96</v>
      </c>
      <c r="AV578" s="14" t="s">
        <v>89</v>
      </c>
      <c r="AW578" s="14" t="s">
        <v>34</v>
      </c>
      <c r="AX578" s="14" t="s">
        <v>81</v>
      </c>
      <c r="AY578" s="287" t="s">
        <v>211</v>
      </c>
    </row>
    <row r="579" s="14" customFormat="1">
      <c r="A579" s="14"/>
      <c r="B579" s="277"/>
      <c r="C579" s="278"/>
      <c r="D579" s="268" t="s">
        <v>236</v>
      </c>
      <c r="E579" s="279" t="s">
        <v>1</v>
      </c>
      <c r="F579" s="280" t="s">
        <v>1007</v>
      </c>
      <c r="G579" s="278"/>
      <c r="H579" s="281">
        <v>10.48</v>
      </c>
      <c r="I579" s="282"/>
      <c r="J579" s="278"/>
      <c r="K579" s="278"/>
      <c r="L579" s="283"/>
      <c r="M579" s="284"/>
      <c r="N579" s="285"/>
      <c r="O579" s="285"/>
      <c r="P579" s="285"/>
      <c r="Q579" s="285"/>
      <c r="R579" s="285"/>
      <c r="S579" s="285"/>
      <c r="T579" s="286"/>
      <c r="U579" s="14"/>
      <c r="V579" s="14"/>
      <c r="W579" s="14"/>
      <c r="X579" s="14"/>
      <c r="Y579" s="14"/>
      <c r="Z579" s="14"/>
      <c r="AA579" s="14"/>
      <c r="AB579" s="14"/>
      <c r="AC579" s="14"/>
      <c r="AD579" s="14"/>
      <c r="AE579" s="14"/>
      <c r="AT579" s="287" t="s">
        <v>236</v>
      </c>
      <c r="AU579" s="287" t="s">
        <v>96</v>
      </c>
      <c r="AV579" s="14" t="s">
        <v>89</v>
      </c>
      <c r="AW579" s="14" t="s">
        <v>34</v>
      </c>
      <c r="AX579" s="14" t="s">
        <v>81</v>
      </c>
      <c r="AY579" s="287" t="s">
        <v>211</v>
      </c>
    </row>
    <row r="580" s="16" customFormat="1">
      <c r="A580" s="16"/>
      <c r="B580" s="306"/>
      <c r="C580" s="307"/>
      <c r="D580" s="268" t="s">
        <v>236</v>
      </c>
      <c r="E580" s="308" t="s">
        <v>357</v>
      </c>
      <c r="F580" s="309" t="s">
        <v>509</v>
      </c>
      <c r="G580" s="307"/>
      <c r="H580" s="310">
        <v>93.233000000000004</v>
      </c>
      <c r="I580" s="311"/>
      <c r="J580" s="307"/>
      <c r="K580" s="307"/>
      <c r="L580" s="312"/>
      <c r="M580" s="313"/>
      <c r="N580" s="314"/>
      <c r="O580" s="314"/>
      <c r="P580" s="314"/>
      <c r="Q580" s="314"/>
      <c r="R580" s="314"/>
      <c r="S580" s="314"/>
      <c r="T580" s="315"/>
      <c r="U580" s="16"/>
      <c r="V580" s="16"/>
      <c r="W580" s="16"/>
      <c r="X580" s="16"/>
      <c r="Y580" s="16"/>
      <c r="Z580" s="16"/>
      <c r="AA580" s="16"/>
      <c r="AB580" s="16"/>
      <c r="AC580" s="16"/>
      <c r="AD580" s="16"/>
      <c r="AE580" s="16"/>
      <c r="AT580" s="316" t="s">
        <v>236</v>
      </c>
      <c r="AU580" s="316" t="s">
        <v>96</v>
      </c>
      <c r="AV580" s="16" t="s">
        <v>96</v>
      </c>
      <c r="AW580" s="16" t="s">
        <v>34</v>
      </c>
      <c r="AX580" s="16" t="s">
        <v>81</v>
      </c>
      <c r="AY580" s="316" t="s">
        <v>211</v>
      </c>
    </row>
    <row r="581" s="15" customFormat="1">
      <c r="A581" s="15"/>
      <c r="B581" s="295"/>
      <c r="C581" s="296"/>
      <c r="D581" s="268" t="s">
        <v>236</v>
      </c>
      <c r="E581" s="297" t="s">
        <v>1</v>
      </c>
      <c r="F581" s="298" t="s">
        <v>435</v>
      </c>
      <c r="G581" s="296"/>
      <c r="H581" s="299">
        <v>146.118</v>
      </c>
      <c r="I581" s="300"/>
      <c r="J581" s="296"/>
      <c r="K581" s="296"/>
      <c r="L581" s="301"/>
      <c r="M581" s="302"/>
      <c r="N581" s="303"/>
      <c r="O581" s="303"/>
      <c r="P581" s="303"/>
      <c r="Q581" s="303"/>
      <c r="R581" s="303"/>
      <c r="S581" s="303"/>
      <c r="T581" s="304"/>
      <c r="U581" s="15"/>
      <c r="V581" s="15"/>
      <c r="W581" s="15"/>
      <c r="X581" s="15"/>
      <c r="Y581" s="15"/>
      <c r="Z581" s="15"/>
      <c r="AA581" s="15"/>
      <c r="AB581" s="15"/>
      <c r="AC581" s="15"/>
      <c r="AD581" s="15"/>
      <c r="AE581" s="15"/>
      <c r="AT581" s="305" t="s">
        <v>236</v>
      </c>
      <c r="AU581" s="305" t="s">
        <v>96</v>
      </c>
      <c r="AV581" s="15" t="s">
        <v>100</v>
      </c>
      <c r="AW581" s="15" t="s">
        <v>34</v>
      </c>
      <c r="AX581" s="15" t="s">
        <v>87</v>
      </c>
      <c r="AY581" s="305" t="s">
        <v>211</v>
      </c>
    </row>
    <row r="582" s="14" customFormat="1">
      <c r="A582" s="14"/>
      <c r="B582" s="277"/>
      <c r="C582" s="278"/>
      <c r="D582" s="268" t="s">
        <v>236</v>
      </c>
      <c r="E582" s="278"/>
      <c r="F582" s="280" t="s">
        <v>1008</v>
      </c>
      <c r="G582" s="278"/>
      <c r="H582" s="281">
        <v>182.648</v>
      </c>
      <c r="I582" s="282"/>
      <c r="J582" s="278"/>
      <c r="K582" s="278"/>
      <c r="L582" s="283"/>
      <c r="M582" s="284"/>
      <c r="N582" s="285"/>
      <c r="O582" s="285"/>
      <c r="P582" s="285"/>
      <c r="Q582" s="285"/>
      <c r="R582" s="285"/>
      <c r="S582" s="285"/>
      <c r="T582" s="286"/>
      <c r="U582" s="14"/>
      <c r="V582" s="14"/>
      <c r="W582" s="14"/>
      <c r="X582" s="14"/>
      <c r="Y582" s="14"/>
      <c r="Z582" s="14"/>
      <c r="AA582" s="14"/>
      <c r="AB582" s="14"/>
      <c r="AC582" s="14"/>
      <c r="AD582" s="14"/>
      <c r="AE582" s="14"/>
      <c r="AT582" s="287" t="s">
        <v>236</v>
      </c>
      <c r="AU582" s="287" t="s">
        <v>96</v>
      </c>
      <c r="AV582" s="14" t="s">
        <v>89</v>
      </c>
      <c r="AW582" s="14" t="s">
        <v>4</v>
      </c>
      <c r="AX582" s="14" t="s">
        <v>87</v>
      </c>
      <c r="AY582" s="287" t="s">
        <v>211</v>
      </c>
    </row>
    <row r="583" s="2" customFormat="1" ht="24.15" customHeight="1">
      <c r="A583" s="41"/>
      <c r="B583" s="42"/>
      <c r="C583" s="317" t="s">
        <v>1009</v>
      </c>
      <c r="D583" s="317" t="s">
        <v>587</v>
      </c>
      <c r="E583" s="318" t="s">
        <v>1010</v>
      </c>
      <c r="F583" s="319" t="s">
        <v>1011</v>
      </c>
      <c r="G583" s="320" t="s">
        <v>269</v>
      </c>
      <c r="H583" s="321">
        <v>899.47699999999998</v>
      </c>
      <c r="I583" s="322"/>
      <c r="J583" s="323">
        <f>ROUND(I583*H583,2)</f>
        <v>0</v>
      </c>
      <c r="K583" s="324"/>
      <c r="L583" s="325"/>
      <c r="M583" s="326" t="s">
        <v>1</v>
      </c>
      <c r="N583" s="327" t="s">
        <v>46</v>
      </c>
      <c r="O583" s="94"/>
      <c r="P583" s="263">
        <f>O583*H583</f>
        <v>0</v>
      </c>
      <c r="Q583" s="263">
        <v>0.01256</v>
      </c>
      <c r="R583" s="263">
        <f>Q583*H583</f>
        <v>11.297431119999999</v>
      </c>
      <c r="S583" s="263">
        <v>0</v>
      </c>
      <c r="T583" s="264">
        <f>S583*H583</f>
        <v>0</v>
      </c>
      <c r="U583" s="41"/>
      <c r="V583" s="41"/>
      <c r="W583" s="41"/>
      <c r="X583" s="41"/>
      <c r="Y583" s="41"/>
      <c r="Z583" s="41"/>
      <c r="AA583" s="41"/>
      <c r="AB583" s="41"/>
      <c r="AC583" s="41"/>
      <c r="AD583" s="41"/>
      <c r="AE583" s="41"/>
      <c r="AR583" s="265" t="s">
        <v>247</v>
      </c>
      <c r="AT583" s="265" t="s">
        <v>587</v>
      </c>
      <c r="AU583" s="265" t="s">
        <v>96</v>
      </c>
      <c r="AY583" s="18" t="s">
        <v>211</v>
      </c>
      <c r="BE583" s="155">
        <f>IF(N583="základní",J583,0)</f>
        <v>0</v>
      </c>
      <c r="BF583" s="155">
        <f>IF(N583="snížená",J583,0)</f>
        <v>0</v>
      </c>
      <c r="BG583" s="155">
        <f>IF(N583="zákl. přenesená",J583,0)</f>
        <v>0</v>
      </c>
      <c r="BH583" s="155">
        <f>IF(N583="sníž. přenesená",J583,0)</f>
        <v>0</v>
      </c>
      <c r="BI583" s="155">
        <f>IF(N583="nulová",J583,0)</f>
        <v>0</v>
      </c>
      <c r="BJ583" s="18" t="s">
        <v>87</v>
      </c>
      <c r="BK583" s="155">
        <f>ROUND(I583*H583,2)</f>
        <v>0</v>
      </c>
      <c r="BL583" s="18" t="s">
        <v>100</v>
      </c>
      <c r="BM583" s="265" t="s">
        <v>1012</v>
      </c>
    </row>
    <row r="584" s="14" customFormat="1">
      <c r="A584" s="14"/>
      <c r="B584" s="277"/>
      <c r="C584" s="278"/>
      <c r="D584" s="268" t="s">
        <v>236</v>
      </c>
      <c r="E584" s="279" t="s">
        <v>1</v>
      </c>
      <c r="F584" s="280" t="s">
        <v>1013</v>
      </c>
      <c r="G584" s="278"/>
      <c r="H584" s="281">
        <v>899.47699999999998</v>
      </c>
      <c r="I584" s="282"/>
      <c r="J584" s="278"/>
      <c r="K584" s="278"/>
      <c r="L584" s="283"/>
      <c r="M584" s="284"/>
      <c r="N584" s="285"/>
      <c r="O584" s="285"/>
      <c r="P584" s="285"/>
      <c r="Q584" s="285"/>
      <c r="R584" s="285"/>
      <c r="S584" s="285"/>
      <c r="T584" s="286"/>
      <c r="U584" s="14"/>
      <c r="V584" s="14"/>
      <c r="W584" s="14"/>
      <c r="X584" s="14"/>
      <c r="Y584" s="14"/>
      <c r="Z584" s="14"/>
      <c r="AA584" s="14"/>
      <c r="AB584" s="14"/>
      <c r="AC584" s="14"/>
      <c r="AD584" s="14"/>
      <c r="AE584" s="14"/>
      <c r="AT584" s="287" t="s">
        <v>236</v>
      </c>
      <c r="AU584" s="287" t="s">
        <v>96</v>
      </c>
      <c r="AV584" s="14" t="s">
        <v>89</v>
      </c>
      <c r="AW584" s="14" t="s">
        <v>34</v>
      </c>
      <c r="AX584" s="14" t="s">
        <v>87</v>
      </c>
      <c r="AY584" s="287" t="s">
        <v>211</v>
      </c>
    </row>
    <row r="585" s="2" customFormat="1" ht="44.25" customHeight="1">
      <c r="A585" s="41"/>
      <c r="B585" s="42"/>
      <c r="C585" s="253" t="s">
        <v>1014</v>
      </c>
      <c r="D585" s="253" t="s">
        <v>214</v>
      </c>
      <c r="E585" s="254" t="s">
        <v>1015</v>
      </c>
      <c r="F585" s="255" t="s">
        <v>1016</v>
      </c>
      <c r="G585" s="256" t="s">
        <v>269</v>
      </c>
      <c r="H585" s="257">
        <v>49.625</v>
      </c>
      <c r="I585" s="258"/>
      <c r="J585" s="259">
        <f>ROUND(I585*H585,2)</f>
        <v>0</v>
      </c>
      <c r="K585" s="260"/>
      <c r="L585" s="44"/>
      <c r="M585" s="261" t="s">
        <v>1</v>
      </c>
      <c r="N585" s="262" t="s">
        <v>46</v>
      </c>
      <c r="O585" s="94"/>
      <c r="P585" s="263">
        <f>O585*H585</f>
        <v>0</v>
      </c>
      <c r="Q585" s="263">
        <v>0.0095999999999999992</v>
      </c>
      <c r="R585" s="263">
        <f>Q585*H585</f>
        <v>0.47639999999999993</v>
      </c>
      <c r="S585" s="263">
        <v>0</v>
      </c>
      <c r="T585" s="264">
        <f>S585*H585</f>
        <v>0</v>
      </c>
      <c r="U585" s="41"/>
      <c r="V585" s="41"/>
      <c r="W585" s="41"/>
      <c r="X585" s="41"/>
      <c r="Y585" s="41"/>
      <c r="Z585" s="41"/>
      <c r="AA585" s="41"/>
      <c r="AB585" s="41"/>
      <c r="AC585" s="41"/>
      <c r="AD585" s="41"/>
      <c r="AE585" s="41"/>
      <c r="AR585" s="265" t="s">
        <v>100</v>
      </c>
      <c r="AT585" s="265" t="s">
        <v>214</v>
      </c>
      <c r="AU585" s="265" t="s">
        <v>96</v>
      </c>
      <c r="AY585" s="18" t="s">
        <v>211</v>
      </c>
      <c r="BE585" s="155">
        <f>IF(N585="základní",J585,0)</f>
        <v>0</v>
      </c>
      <c r="BF585" s="155">
        <f>IF(N585="snížená",J585,0)</f>
        <v>0</v>
      </c>
      <c r="BG585" s="155">
        <f>IF(N585="zákl. přenesená",J585,0)</f>
        <v>0</v>
      </c>
      <c r="BH585" s="155">
        <f>IF(N585="sníž. přenesená",J585,0)</f>
        <v>0</v>
      </c>
      <c r="BI585" s="155">
        <f>IF(N585="nulová",J585,0)</f>
        <v>0</v>
      </c>
      <c r="BJ585" s="18" t="s">
        <v>87</v>
      </c>
      <c r="BK585" s="155">
        <f>ROUND(I585*H585,2)</f>
        <v>0</v>
      </c>
      <c r="BL585" s="18" t="s">
        <v>100</v>
      </c>
      <c r="BM585" s="265" t="s">
        <v>1017</v>
      </c>
    </row>
    <row r="586" s="13" customFormat="1">
      <c r="A586" s="13"/>
      <c r="B586" s="266"/>
      <c r="C586" s="267"/>
      <c r="D586" s="268" t="s">
        <v>236</v>
      </c>
      <c r="E586" s="269" t="s">
        <v>1</v>
      </c>
      <c r="F586" s="270" t="s">
        <v>1018</v>
      </c>
      <c r="G586" s="267"/>
      <c r="H586" s="269" t="s">
        <v>1</v>
      </c>
      <c r="I586" s="271"/>
      <c r="J586" s="267"/>
      <c r="K586" s="267"/>
      <c r="L586" s="272"/>
      <c r="M586" s="273"/>
      <c r="N586" s="274"/>
      <c r="O586" s="274"/>
      <c r="P586" s="274"/>
      <c r="Q586" s="274"/>
      <c r="R586" s="274"/>
      <c r="S586" s="274"/>
      <c r="T586" s="275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  <c r="AT586" s="276" t="s">
        <v>236</v>
      </c>
      <c r="AU586" s="276" t="s">
        <v>96</v>
      </c>
      <c r="AV586" s="13" t="s">
        <v>87</v>
      </c>
      <c r="AW586" s="13" t="s">
        <v>34</v>
      </c>
      <c r="AX586" s="13" t="s">
        <v>81</v>
      </c>
      <c r="AY586" s="276" t="s">
        <v>211</v>
      </c>
    </row>
    <row r="587" s="14" customFormat="1">
      <c r="A587" s="14"/>
      <c r="B587" s="277"/>
      <c r="C587" s="278"/>
      <c r="D587" s="268" t="s">
        <v>236</v>
      </c>
      <c r="E587" s="279" t="s">
        <v>292</v>
      </c>
      <c r="F587" s="280" t="s">
        <v>1019</v>
      </c>
      <c r="G587" s="278"/>
      <c r="H587" s="281">
        <v>49.625</v>
      </c>
      <c r="I587" s="282"/>
      <c r="J587" s="278"/>
      <c r="K587" s="278"/>
      <c r="L587" s="283"/>
      <c r="M587" s="284"/>
      <c r="N587" s="285"/>
      <c r="O587" s="285"/>
      <c r="P587" s="285"/>
      <c r="Q587" s="285"/>
      <c r="R587" s="285"/>
      <c r="S587" s="285"/>
      <c r="T587" s="286"/>
      <c r="U587" s="14"/>
      <c r="V587" s="14"/>
      <c r="W587" s="14"/>
      <c r="X587" s="14"/>
      <c r="Y587" s="14"/>
      <c r="Z587" s="14"/>
      <c r="AA587" s="14"/>
      <c r="AB587" s="14"/>
      <c r="AC587" s="14"/>
      <c r="AD587" s="14"/>
      <c r="AE587" s="14"/>
      <c r="AT587" s="287" t="s">
        <v>236</v>
      </c>
      <c r="AU587" s="287" t="s">
        <v>96</v>
      </c>
      <c r="AV587" s="14" t="s">
        <v>89</v>
      </c>
      <c r="AW587" s="14" t="s">
        <v>34</v>
      </c>
      <c r="AX587" s="14" t="s">
        <v>87</v>
      </c>
      <c r="AY587" s="287" t="s">
        <v>211</v>
      </c>
    </row>
    <row r="588" s="2" customFormat="1" ht="24.15" customHeight="1">
      <c r="A588" s="41"/>
      <c r="B588" s="42"/>
      <c r="C588" s="253" t="s">
        <v>1020</v>
      </c>
      <c r="D588" s="253" t="s">
        <v>214</v>
      </c>
      <c r="E588" s="254" t="s">
        <v>1021</v>
      </c>
      <c r="F588" s="255" t="s">
        <v>1022</v>
      </c>
      <c r="G588" s="256" t="s">
        <v>269</v>
      </c>
      <c r="H588" s="257">
        <v>49.625</v>
      </c>
      <c r="I588" s="258"/>
      <c r="J588" s="259">
        <f>ROUND(I588*H588,2)</f>
        <v>0</v>
      </c>
      <c r="K588" s="260"/>
      <c r="L588" s="44"/>
      <c r="M588" s="261" t="s">
        <v>1</v>
      </c>
      <c r="N588" s="262" t="s">
        <v>46</v>
      </c>
      <c r="O588" s="94"/>
      <c r="P588" s="263">
        <f>O588*H588</f>
        <v>0</v>
      </c>
      <c r="Q588" s="263">
        <v>6.0000000000000002E-05</v>
      </c>
      <c r="R588" s="263">
        <f>Q588*H588</f>
        <v>0.0029775000000000001</v>
      </c>
      <c r="S588" s="263">
        <v>0</v>
      </c>
      <c r="T588" s="264">
        <f>S588*H588</f>
        <v>0</v>
      </c>
      <c r="U588" s="41"/>
      <c r="V588" s="41"/>
      <c r="W588" s="41"/>
      <c r="X588" s="41"/>
      <c r="Y588" s="41"/>
      <c r="Z588" s="41"/>
      <c r="AA588" s="41"/>
      <c r="AB588" s="41"/>
      <c r="AC588" s="41"/>
      <c r="AD588" s="41"/>
      <c r="AE588" s="41"/>
      <c r="AR588" s="265" t="s">
        <v>100</v>
      </c>
      <c r="AT588" s="265" t="s">
        <v>214</v>
      </c>
      <c r="AU588" s="265" t="s">
        <v>96</v>
      </c>
      <c r="AY588" s="18" t="s">
        <v>211</v>
      </c>
      <c r="BE588" s="155">
        <f>IF(N588="základní",J588,0)</f>
        <v>0</v>
      </c>
      <c r="BF588" s="155">
        <f>IF(N588="snížená",J588,0)</f>
        <v>0</v>
      </c>
      <c r="BG588" s="155">
        <f>IF(N588="zákl. přenesená",J588,0)</f>
        <v>0</v>
      </c>
      <c r="BH588" s="155">
        <f>IF(N588="sníž. přenesená",J588,0)</f>
        <v>0</v>
      </c>
      <c r="BI588" s="155">
        <f>IF(N588="nulová",J588,0)</f>
        <v>0</v>
      </c>
      <c r="BJ588" s="18" t="s">
        <v>87</v>
      </c>
      <c r="BK588" s="155">
        <f>ROUND(I588*H588,2)</f>
        <v>0</v>
      </c>
      <c r="BL588" s="18" t="s">
        <v>100</v>
      </c>
      <c r="BM588" s="265" t="s">
        <v>1023</v>
      </c>
    </row>
    <row r="589" s="14" customFormat="1">
      <c r="A589" s="14"/>
      <c r="B589" s="277"/>
      <c r="C589" s="278"/>
      <c r="D589" s="268" t="s">
        <v>236</v>
      </c>
      <c r="E589" s="279" t="s">
        <v>1</v>
      </c>
      <c r="F589" s="280" t="s">
        <v>292</v>
      </c>
      <c r="G589" s="278"/>
      <c r="H589" s="281">
        <v>49.625</v>
      </c>
      <c r="I589" s="282"/>
      <c r="J589" s="278"/>
      <c r="K589" s="278"/>
      <c r="L589" s="283"/>
      <c r="M589" s="284"/>
      <c r="N589" s="285"/>
      <c r="O589" s="285"/>
      <c r="P589" s="285"/>
      <c r="Q589" s="285"/>
      <c r="R589" s="285"/>
      <c r="S589" s="285"/>
      <c r="T589" s="286"/>
      <c r="U589" s="14"/>
      <c r="V589" s="14"/>
      <c r="W589" s="14"/>
      <c r="X589" s="14"/>
      <c r="Y589" s="14"/>
      <c r="Z589" s="14"/>
      <c r="AA589" s="14"/>
      <c r="AB589" s="14"/>
      <c r="AC589" s="14"/>
      <c r="AD589" s="14"/>
      <c r="AE589" s="14"/>
      <c r="AT589" s="287" t="s">
        <v>236</v>
      </c>
      <c r="AU589" s="287" t="s">
        <v>96</v>
      </c>
      <c r="AV589" s="14" t="s">
        <v>89</v>
      </c>
      <c r="AW589" s="14" t="s">
        <v>34</v>
      </c>
      <c r="AX589" s="14" t="s">
        <v>87</v>
      </c>
      <c r="AY589" s="287" t="s">
        <v>211</v>
      </c>
    </row>
    <row r="590" s="2" customFormat="1" ht="16.5" customHeight="1">
      <c r="A590" s="41"/>
      <c r="B590" s="42"/>
      <c r="C590" s="253" t="s">
        <v>1024</v>
      </c>
      <c r="D590" s="253" t="s">
        <v>214</v>
      </c>
      <c r="E590" s="254" t="s">
        <v>1025</v>
      </c>
      <c r="F590" s="255" t="s">
        <v>1026</v>
      </c>
      <c r="G590" s="256" t="s">
        <v>269</v>
      </c>
      <c r="H590" s="257">
        <v>49.625</v>
      </c>
      <c r="I590" s="258"/>
      <c r="J590" s="259">
        <f>ROUND(I590*H590,2)</f>
        <v>0</v>
      </c>
      <c r="K590" s="260"/>
      <c r="L590" s="44"/>
      <c r="M590" s="261" t="s">
        <v>1</v>
      </c>
      <c r="N590" s="262" t="s">
        <v>46</v>
      </c>
      <c r="O590" s="94"/>
      <c r="P590" s="263">
        <f>O590*H590</f>
        <v>0</v>
      </c>
      <c r="Q590" s="263">
        <v>0.0315</v>
      </c>
      <c r="R590" s="263">
        <f>Q590*H590</f>
        <v>1.5631875</v>
      </c>
      <c r="S590" s="263">
        <v>0</v>
      </c>
      <c r="T590" s="264">
        <f>S590*H590</f>
        <v>0</v>
      </c>
      <c r="U590" s="41"/>
      <c r="V590" s="41"/>
      <c r="W590" s="41"/>
      <c r="X590" s="41"/>
      <c r="Y590" s="41"/>
      <c r="Z590" s="41"/>
      <c r="AA590" s="41"/>
      <c r="AB590" s="41"/>
      <c r="AC590" s="41"/>
      <c r="AD590" s="41"/>
      <c r="AE590" s="41"/>
      <c r="AR590" s="265" t="s">
        <v>100</v>
      </c>
      <c r="AT590" s="265" t="s">
        <v>214</v>
      </c>
      <c r="AU590" s="265" t="s">
        <v>96</v>
      </c>
      <c r="AY590" s="18" t="s">
        <v>211</v>
      </c>
      <c r="BE590" s="155">
        <f>IF(N590="základní",J590,0)</f>
        <v>0</v>
      </c>
      <c r="BF590" s="155">
        <f>IF(N590="snížená",J590,0)</f>
        <v>0</v>
      </c>
      <c r="BG590" s="155">
        <f>IF(N590="zákl. přenesená",J590,0)</f>
        <v>0</v>
      </c>
      <c r="BH590" s="155">
        <f>IF(N590="sníž. přenesená",J590,0)</f>
        <v>0</v>
      </c>
      <c r="BI590" s="155">
        <f>IF(N590="nulová",J590,0)</f>
        <v>0</v>
      </c>
      <c r="BJ590" s="18" t="s">
        <v>87</v>
      </c>
      <c r="BK590" s="155">
        <f>ROUND(I590*H590,2)</f>
        <v>0</v>
      </c>
      <c r="BL590" s="18" t="s">
        <v>100</v>
      </c>
      <c r="BM590" s="265" t="s">
        <v>1027</v>
      </c>
    </row>
    <row r="591" s="13" customFormat="1">
      <c r="A591" s="13"/>
      <c r="B591" s="266"/>
      <c r="C591" s="267"/>
      <c r="D591" s="268" t="s">
        <v>236</v>
      </c>
      <c r="E591" s="269" t="s">
        <v>1</v>
      </c>
      <c r="F591" s="270" t="s">
        <v>1028</v>
      </c>
      <c r="G591" s="267"/>
      <c r="H591" s="269" t="s">
        <v>1</v>
      </c>
      <c r="I591" s="271"/>
      <c r="J591" s="267"/>
      <c r="K591" s="267"/>
      <c r="L591" s="272"/>
      <c r="M591" s="273"/>
      <c r="N591" s="274"/>
      <c r="O591" s="274"/>
      <c r="P591" s="274"/>
      <c r="Q591" s="274"/>
      <c r="R591" s="274"/>
      <c r="S591" s="274"/>
      <c r="T591" s="275"/>
      <c r="U591" s="13"/>
      <c r="V591" s="13"/>
      <c r="W591" s="13"/>
      <c r="X591" s="13"/>
      <c r="Y591" s="13"/>
      <c r="Z591" s="13"/>
      <c r="AA591" s="13"/>
      <c r="AB591" s="13"/>
      <c r="AC591" s="13"/>
      <c r="AD591" s="13"/>
      <c r="AE591" s="13"/>
      <c r="AT591" s="276" t="s">
        <v>236</v>
      </c>
      <c r="AU591" s="276" t="s">
        <v>96</v>
      </c>
      <c r="AV591" s="13" t="s">
        <v>87</v>
      </c>
      <c r="AW591" s="13" t="s">
        <v>34</v>
      </c>
      <c r="AX591" s="13" t="s">
        <v>81</v>
      </c>
      <c r="AY591" s="276" t="s">
        <v>211</v>
      </c>
    </row>
    <row r="592" s="14" customFormat="1">
      <c r="A592" s="14"/>
      <c r="B592" s="277"/>
      <c r="C592" s="278"/>
      <c r="D592" s="268" t="s">
        <v>236</v>
      </c>
      <c r="E592" s="279" t="s">
        <v>1</v>
      </c>
      <c r="F592" s="280" t="s">
        <v>292</v>
      </c>
      <c r="G592" s="278"/>
      <c r="H592" s="281">
        <v>49.625</v>
      </c>
      <c r="I592" s="282"/>
      <c r="J592" s="278"/>
      <c r="K592" s="278"/>
      <c r="L592" s="283"/>
      <c r="M592" s="284"/>
      <c r="N592" s="285"/>
      <c r="O592" s="285"/>
      <c r="P592" s="285"/>
      <c r="Q592" s="285"/>
      <c r="R592" s="285"/>
      <c r="S592" s="285"/>
      <c r="T592" s="286"/>
      <c r="U592" s="14"/>
      <c r="V592" s="14"/>
      <c r="W592" s="14"/>
      <c r="X592" s="14"/>
      <c r="Y592" s="14"/>
      <c r="Z592" s="14"/>
      <c r="AA592" s="14"/>
      <c r="AB592" s="14"/>
      <c r="AC592" s="14"/>
      <c r="AD592" s="14"/>
      <c r="AE592" s="14"/>
      <c r="AT592" s="287" t="s">
        <v>236</v>
      </c>
      <c r="AU592" s="287" t="s">
        <v>96</v>
      </c>
      <c r="AV592" s="14" t="s">
        <v>89</v>
      </c>
      <c r="AW592" s="14" t="s">
        <v>34</v>
      </c>
      <c r="AX592" s="14" t="s">
        <v>87</v>
      </c>
      <c r="AY592" s="287" t="s">
        <v>211</v>
      </c>
    </row>
    <row r="593" s="12" customFormat="1" ht="22.8" customHeight="1">
      <c r="A593" s="12"/>
      <c r="B593" s="237"/>
      <c r="C593" s="238"/>
      <c r="D593" s="239" t="s">
        <v>80</v>
      </c>
      <c r="E593" s="251" t="s">
        <v>253</v>
      </c>
      <c r="F593" s="251" t="s">
        <v>1029</v>
      </c>
      <c r="G593" s="238"/>
      <c r="H593" s="238"/>
      <c r="I593" s="241"/>
      <c r="J593" s="252">
        <f>BK593</f>
        <v>0</v>
      </c>
      <c r="K593" s="238"/>
      <c r="L593" s="243"/>
      <c r="M593" s="244"/>
      <c r="N593" s="245"/>
      <c r="O593" s="245"/>
      <c r="P593" s="246">
        <f>SUM(P594:P613)</f>
        <v>0</v>
      </c>
      <c r="Q593" s="245"/>
      <c r="R593" s="246">
        <f>SUM(R594:R613)</f>
        <v>0</v>
      </c>
      <c r="S593" s="245"/>
      <c r="T593" s="247">
        <f>SUM(T594:T613)</f>
        <v>0</v>
      </c>
      <c r="U593" s="12"/>
      <c r="V593" s="12"/>
      <c r="W593" s="12"/>
      <c r="X593" s="12"/>
      <c r="Y593" s="12"/>
      <c r="Z593" s="12"/>
      <c r="AA593" s="12"/>
      <c r="AB593" s="12"/>
      <c r="AC593" s="12"/>
      <c r="AD593" s="12"/>
      <c r="AE593" s="12"/>
      <c r="AR593" s="248" t="s">
        <v>87</v>
      </c>
      <c r="AT593" s="249" t="s">
        <v>80</v>
      </c>
      <c r="AU593" s="249" t="s">
        <v>87</v>
      </c>
      <c r="AY593" s="248" t="s">
        <v>211</v>
      </c>
      <c r="BK593" s="250">
        <f>SUM(BK594:BK613)</f>
        <v>0</v>
      </c>
    </row>
    <row r="594" s="2" customFormat="1" ht="33" customHeight="1">
      <c r="A594" s="41"/>
      <c r="B594" s="42"/>
      <c r="C594" s="253" t="s">
        <v>1030</v>
      </c>
      <c r="D594" s="253" t="s">
        <v>214</v>
      </c>
      <c r="E594" s="254" t="s">
        <v>1031</v>
      </c>
      <c r="F594" s="255" t="s">
        <v>1032</v>
      </c>
      <c r="G594" s="256" t="s">
        <v>269</v>
      </c>
      <c r="H594" s="257">
        <v>961</v>
      </c>
      <c r="I594" s="258"/>
      <c r="J594" s="259">
        <f>ROUND(I594*H594,2)</f>
        <v>0</v>
      </c>
      <c r="K594" s="260"/>
      <c r="L594" s="44"/>
      <c r="M594" s="261" t="s">
        <v>1</v>
      </c>
      <c r="N594" s="262" t="s">
        <v>46</v>
      </c>
      <c r="O594" s="94"/>
      <c r="P594" s="263">
        <f>O594*H594</f>
        <v>0</v>
      </c>
      <c r="Q594" s="263">
        <v>0</v>
      </c>
      <c r="R594" s="263">
        <f>Q594*H594</f>
        <v>0</v>
      </c>
      <c r="S594" s="263">
        <v>0</v>
      </c>
      <c r="T594" s="264">
        <f>S594*H594</f>
        <v>0</v>
      </c>
      <c r="U594" s="41"/>
      <c r="V594" s="41"/>
      <c r="W594" s="41"/>
      <c r="X594" s="41"/>
      <c r="Y594" s="41"/>
      <c r="Z594" s="41"/>
      <c r="AA594" s="41"/>
      <c r="AB594" s="41"/>
      <c r="AC594" s="41"/>
      <c r="AD594" s="41"/>
      <c r="AE594" s="41"/>
      <c r="AR594" s="265" t="s">
        <v>100</v>
      </c>
      <c r="AT594" s="265" t="s">
        <v>214</v>
      </c>
      <c r="AU594" s="265" t="s">
        <v>89</v>
      </c>
      <c r="AY594" s="18" t="s">
        <v>211</v>
      </c>
      <c r="BE594" s="155">
        <f>IF(N594="základní",J594,0)</f>
        <v>0</v>
      </c>
      <c r="BF594" s="155">
        <f>IF(N594="snížená",J594,0)</f>
        <v>0</v>
      </c>
      <c r="BG594" s="155">
        <f>IF(N594="zákl. přenesená",J594,0)</f>
        <v>0</v>
      </c>
      <c r="BH594" s="155">
        <f>IF(N594="sníž. přenesená",J594,0)</f>
        <v>0</v>
      </c>
      <c r="BI594" s="155">
        <f>IF(N594="nulová",J594,0)</f>
        <v>0</v>
      </c>
      <c r="BJ594" s="18" t="s">
        <v>87</v>
      </c>
      <c r="BK594" s="155">
        <f>ROUND(I594*H594,2)</f>
        <v>0</v>
      </c>
      <c r="BL594" s="18" t="s">
        <v>100</v>
      </c>
      <c r="BM594" s="265" t="s">
        <v>1033</v>
      </c>
    </row>
    <row r="595" s="14" customFormat="1">
      <c r="A595" s="14"/>
      <c r="B595" s="277"/>
      <c r="C595" s="278"/>
      <c r="D595" s="268" t="s">
        <v>236</v>
      </c>
      <c r="E595" s="279" t="s">
        <v>1</v>
      </c>
      <c r="F595" s="280" t="s">
        <v>1034</v>
      </c>
      <c r="G595" s="278"/>
      <c r="H595" s="281">
        <v>825</v>
      </c>
      <c r="I595" s="282"/>
      <c r="J595" s="278"/>
      <c r="K595" s="278"/>
      <c r="L595" s="283"/>
      <c r="M595" s="284"/>
      <c r="N595" s="285"/>
      <c r="O595" s="285"/>
      <c r="P595" s="285"/>
      <c r="Q595" s="285"/>
      <c r="R595" s="285"/>
      <c r="S595" s="285"/>
      <c r="T595" s="286"/>
      <c r="U595" s="14"/>
      <c r="V595" s="14"/>
      <c r="W595" s="14"/>
      <c r="X595" s="14"/>
      <c r="Y595" s="14"/>
      <c r="Z595" s="14"/>
      <c r="AA595" s="14"/>
      <c r="AB595" s="14"/>
      <c r="AC595" s="14"/>
      <c r="AD595" s="14"/>
      <c r="AE595" s="14"/>
      <c r="AT595" s="287" t="s">
        <v>236</v>
      </c>
      <c r="AU595" s="287" t="s">
        <v>89</v>
      </c>
      <c r="AV595" s="14" t="s">
        <v>89</v>
      </c>
      <c r="AW595" s="14" t="s">
        <v>34</v>
      </c>
      <c r="AX595" s="14" t="s">
        <v>81</v>
      </c>
      <c r="AY595" s="287" t="s">
        <v>211</v>
      </c>
    </row>
    <row r="596" s="14" customFormat="1">
      <c r="A596" s="14"/>
      <c r="B596" s="277"/>
      <c r="C596" s="278"/>
      <c r="D596" s="268" t="s">
        <v>236</v>
      </c>
      <c r="E596" s="279" t="s">
        <v>1</v>
      </c>
      <c r="F596" s="280" t="s">
        <v>1035</v>
      </c>
      <c r="G596" s="278"/>
      <c r="H596" s="281">
        <v>136</v>
      </c>
      <c r="I596" s="282"/>
      <c r="J596" s="278"/>
      <c r="K596" s="278"/>
      <c r="L596" s="283"/>
      <c r="M596" s="284"/>
      <c r="N596" s="285"/>
      <c r="O596" s="285"/>
      <c r="P596" s="285"/>
      <c r="Q596" s="285"/>
      <c r="R596" s="285"/>
      <c r="S596" s="285"/>
      <c r="T596" s="286"/>
      <c r="U596" s="14"/>
      <c r="V596" s="14"/>
      <c r="W596" s="14"/>
      <c r="X596" s="14"/>
      <c r="Y596" s="14"/>
      <c r="Z596" s="14"/>
      <c r="AA596" s="14"/>
      <c r="AB596" s="14"/>
      <c r="AC596" s="14"/>
      <c r="AD596" s="14"/>
      <c r="AE596" s="14"/>
      <c r="AT596" s="287" t="s">
        <v>236</v>
      </c>
      <c r="AU596" s="287" t="s">
        <v>89</v>
      </c>
      <c r="AV596" s="14" t="s">
        <v>89</v>
      </c>
      <c r="AW596" s="14" t="s">
        <v>34</v>
      </c>
      <c r="AX596" s="14" t="s">
        <v>81</v>
      </c>
      <c r="AY596" s="287" t="s">
        <v>211</v>
      </c>
    </row>
    <row r="597" s="15" customFormat="1">
      <c r="A597" s="15"/>
      <c r="B597" s="295"/>
      <c r="C597" s="296"/>
      <c r="D597" s="268" t="s">
        <v>236</v>
      </c>
      <c r="E597" s="297" t="s">
        <v>309</v>
      </c>
      <c r="F597" s="298" t="s">
        <v>435</v>
      </c>
      <c r="G597" s="296"/>
      <c r="H597" s="299">
        <v>961</v>
      </c>
      <c r="I597" s="300"/>
      <c r="J597" s="296"/>
      <c r="K597" s="296"/>
      <c r="L597" s="301"/>
      <c r="M597" s="302"/>
      <c r="N597" s="303"/>
      <c r="O597" s="303"/>
      <c r="P597" s="303"/>
      <c r="Q597" s="303"/>
      <c r="R597" s="303"/>
      <c r="S597" s="303"/>
      <c r="T597" s="304"/>
      <c r="U597" s="15"/>
      <c r="V597" s="15"/>
      <c r="W597" s="15"/>
      <c r="X597" s="15"/>
      <c r="Y597" s="15"/>
      <c r="Z597" s="15"/>
      <c r="AA597" s="15"/>
      <c r="AB597" s="15"/>
      <c r="AC597" s="15"/>
      <c r="AD597" s="15"/>
      <c r="AE597" s="15"/>
      <c r="AT597" s="305" t="s">
        <v>236</v>
      </c>
      <c r="AU597" s="305" t="s">
        <v>89</v>
      </c>
      <c r="AV597" s="15" t="s">
        <v>100</v>
      </c>
      <c r="AW597" s="15" t="s">
        <v>34</v>
      </c>
      <c r="AX597" s="15" t="s">
        <v>87</v>
      </c>
      <c r="AY597" s="305" t="s">
        <v>211</v>
      </c>
    </row>
    <row r="598" s="2" customFormat="1" ht="33" customHeight="1">
      <c r="A598" s="41"/>
      <c r="B598" s="42"/>
      <c r="C598" s="253" t="s">
        <v>1036</v>
      </c>
      <c r="D598" s="253" t="s">
        <v>214</v>
      </c>
      <c r="E598" s="254" t="s">
        <v>1037</v>
      </c>
      <c r="F598" s="255" t="s">
        <v>1038</v>
      </c>
      <c r="G598" s="256" t="s">
        <v>269</v>
      </c>
      <c r="H598" s="257">
        <v>115320</v>
      </c>
      <c r="I598" s="258"/>
      <c r="J598" s="259">
        <f>ROUND(I598*H598,2)</f>
        <v>0</v>
      </c>
      <c r="K598" s="260"/>
      <c r="L598" s="44"/>
      <c r="M598" s="261" t="s">
        <v>1</v>
      </c>
      <c r="N598" s="262" t="s">
        <v>46</v>
      </c>
      <c r="O598" s="94"/>
      <c r="P598" s="263">
        <f>O598*H598</f>
        <v>0</v>
      </c>
      <c r="Q598" s="263">
        <v>0</v>
      </c>
      <c r="R598" s="263">
        <f>Q598*H598</f>
        <v>0</v>
      </c>
      <c r="S598" s="263">
        <v>0</v>
      </c>
      <c r="T598" s="264">
        <f>S598*H598</f>
        <v>0</v>
      </c>
      <c r="U598" s="41"/>
      <c r="V598" s="41"/>
      <c r="W598" s="41"/>
      <c r="X598" s="41"/>
      <c r="Y598" s="41"/>
      <c r="Z598" s="41"/>
      <c r="AA598" s="41"/>
      <c r="AB598" s="41"/>
      <c r="AC598" s="41"/>
      <c r="AD598" s="41"/>
      <c r="AE598" s="41"/>
      <c r="AR598" s="265" t="s">
        <v>100</v>
      </c>
      <c r="AT598" s="265" t="s">
        <v>214</v>
      </c>
      <c r="AU598" s="265" t="s">
        <v>89</v>
      </c>
      <c r="AY598" s="18" t="s">
        <v>211</v>
      </c>
      <c r="BE598" s="155">
        <f>IF(N598="základní",J598,0)</f>
        <v>0</v>
      </c>
      <c r="BF598" s="155">
        <f>IF(N598="snížená",J598,0)</f>
        <v>0</v>
      </c>
      <c r="BG598" s="155">
        <f>IF(N598="zákl. přenesená",J598,0)</f>
        <v>0</v>
      </c>
      <c r="BH598" s="155">
        <f>IF(N598="sníž. přenesená",J598,0)</f>
        <v>0</v>
      </c>
      <c r="BI598" s="155">
        <f>IF(N598="nulová",J598,0)</f>
        <v>0</v>
      </c>
      <c r="BJ598" s="18" t="s">
        <v>87</v>
      </c>
      <c r="BK598" s="155">
        <f>ROUND(I598*H598,2)</f>
        <v>0</v>
      </c>
      <c r="BL598" s="18" t="s">
        <v>100</v>
      </c>
      <c r="BM598" s="265" t="s">
        <v>1039</v>
      </c>
    </row>
    <row r="599" s="14" customFormat="1">
      <c r="A599" s="14"/>
      <c r="B599" s="277"/>
      <c r="C599" s="278"/>
      <c r="D599" s="268" t="s">
        <v>236</v>
      </c>
      <c r="E599" s="279" t="s">
        <v>1</v>
      </c>
      <c r="F599" s="280" t="s">
        <v>1040</v>
      </c>
      <c r="G599" s="278"/>
      <c r="H599" s="281">
        <v>115320</v>
      </c>
      <c r="I599" s="282"/>
      <c r="J599" s="278"/>
      <c r="K599" s="278"/>
      <c r="L599" s="283"/>
      <c r="M599" s="284"/>
      <c r="N599" s="285"/>
      <c r="O599" s="285"/>
      <c r="P599" s="285"/>
      <c r="Q599" s="285"/>
      <c r="R599" s="285"/>
      <c r="S599" s="285"/>
      <c r="T599" s="286"/>
      <c r="U599" s="14"/>
      <c r="V599" s="14"/>
      <c r="W599" s="14"/>
      <c r="X599" s="14"/>
      <c r="Y599" s="14"/>
      <c r="Z599" s="14"/>
      <c r="AA599" s="14"/>
      <c r="AB599" s="14"/>
      <c r="AC599" s="14"/>
      <c r="AD599" s="14"/>
      <c r="AE599" s="14"/>
      <c r="AT599" s="287" t="s">
        <v>236</v>
      </c>
      <c r="AU599" s="287" t="s">
        <v>89</v>
      </c>
      <c r="AV599" s="14" t="s">
        <v>89</v>
      </c>
      <c r="AW599" s="14" t="s">
        <v>34</v>
      </c>
      <c r="AX599" s="14" t="s">
        <v>87</v>
      </c>
      <c r="AY599" s="287" t="s">
        <v>211</v>
      </c>
    </row>
    <row r="600" s="2" customFormat="1" ht="33" customHeight="1">
      <c r="A600" s="41"/>
      <c r="B600" s="42"/>
      <c r="C600" s="253" t="s">
        <v>1041</v>
      </c>
      <c r="D600" s="253" t="s">
        <v>214</v>
      </c>
      <c r="E600" s="254" t="s">
        <v>1042</v>
      </c>
      <c r="F600" s="255" t="s">
        <v>1043</v>
      </c>
      <c r="G600" s="256" t="s">
        <v>269</v>
      </c>
      <c r="H600" s="257">
        <v>961</v>
      </c>
      <c r="I600" s="258"/>
      <c r="J600" s="259">
        <f>ROUND(I600*H600,2)</f>
        <v>0</v>
      </c>
      <c r="K600" s="260"/>
      <c r="L600" s="44"/>
      <c r="M600" s="261" t="s">
        <v>1</v>
      </c>
      <c r="N600" s="262" t="s">
        <v>46</v>
      </c>
      <c r="O600" s="94"/>
      <c r="P600" s="263">
        <f>O600*H600</f>
        <v>0</v>
      </c>
      <c r="Q600" s="263">
        <v>0</v>
      </c>
      <c r="R600" s="263">
        <f>Q600*H600</f>
        <v>0</v>
      </c>
      <c r="S600" s="263">
        <v>0</v>
      </c>
      <c r="T600" s="264">
        <f>S600*H600</f>
        <v>0</v>
      </c>
      <c r="U600" s="41"/>
      <c r="V600" s="41"/>
      <c r="W600" s="41"/>
      <c r="X600" s="41"/>
      <c r="Y600" s="41"/>
      <c r="Z600" s="41"/>
      <c r="AA600" s="41"/>
      <c r="AB600" s="41"/>
      <c r="AC600" s="41"/>
      <c r="AD600" s="41"/>
      <c r="AE600" s="41"/>
      <c r="AR600" s="265" t="s">
        <v>100</v>
      </c>
      <c r="AT600" s="265" t="s">
        <v>214</v>
      </c>
      <c r="AU600" s="265" t="s">
        <v>89</v>
      </c>
      <c r="AY600" s="18" t="s">
        <v>211</v>
      </c>
      <c r="BE600" s="155">
        <f>IF(N600="základní",J600,0)</f>
        <v>0</v>
      </c>
      <c r="BF600" s="155">
        <f>IF(N600="snížená",J600,0)</f>
        <v>0</v>
      </c>
      <c r="BG600" s="155">
        <f>IF(N600="zákl. přenesená",J600,0)</f>
        <v>0</v>
      </c>
      <c r="BH600" s="155">
        <f>IF(N600="sníž. přenesená",J600,0)</f>
        <v>0</v>
      </c>
      <c r="BI600" s="155">
        <f>IF(N600="nulová",J600,0)</f>
        <v>0</v>
      </c>
      <c r="BJ600" s="18" t="s">
        <v>87</v>
      </c>
      <c r="BK600" s="155">
        <f>ROUND(I600*H600,2)</f>
        <v>0</v>
      </c>
      <c r="BL600" s="18" t="s">
        <v>100</v>
      </c>
      <c r="BM600" s="265" t="s">
        <v>1044</v>
      </c>
    </row>
    <row r="601" s="14" customFormat="1">
      <c r="A601" s="14"/>
      <c r="B601" s="277"/>
      <c r="C601" s="278"/>
      <c r="D601" s="268" t="s">
        <v>236</v>
      </c>
      <c r="E601" s="279" t="s">
        <v>1</v>
      </c>
      <c r="F601" s="280" t="s">
        <v>309</v>
      </c>
      <c r="G601" s="278"/>
      <c r="H601" s="281">
        <v>961</v>
      </c>
      <c r="I601" s="282"/>
      <c r="J601" s="278"/>
      <c r="K601" s="278"/>
      <c r="L601" s="283"/>
      <c r="M601" s="284"/>
      <c r="N601" s="285"/>
      <c r="O601" s="285"/>
      <c r="P601" s="285"/>
      <c r="Q601" s="285"/>
      <c r="R601" s="285"/>
      <c r="S601" s="285"/>
      <c r="T601" s="286"/>
      <c r="U601" s="14"/>
      <c r="V601" s="14"/>
      <c r="W601" s="14"/>
      <c r="X601" s="14"/>
      <c r="Y601" s="14"/>
      <c r="Z601" s="14"/>
      <c r="AA601" s="14"/>
      <c r="AB601" s="14"/>
      <c r="AC601" s="14"/>
      <c r="AD601" s="14"/>
      <c r="AE601" s="14"/>
      <c r="AT601" s="287" t="s">
        <v>236</v>
      </c>
      <c r="AU601" s="287" t="s">
        <v>89</v>
      </c>
      <c r="AV601" s="14" t="s">
        <v>89</v>
      </c>
      <c r="AW601" s="14" t="s">
        <v>34</v>
      </c>
      <c r="AX601" s="14" t="s">
        <v>87</v>
      </c>
      <c r="AY601" s="287" t="s">
        <v>211</v>
      </c>
    </row>
    <row r="602" s="2" customFormat="1" ht="16.5" customHeight="1">
      <c r="A602" s="41"/>
      <c r="B602" s="42"/>
      <c r="C602" s="253" t="s">
        <v>1045</v>
      </c>
      <c r="D602" s="253" t="s">
        <v>214</v>
      </c>
      <c r="E602" s="254" t="s">
        <v>1046</v>
      </c>
      <c r="F602" s="255" t="s">
        <v>1047</v>
      </c>
      <c r="G602" s="256" t="s">
        <v>269</v>
      </c>
      <c r="H602" s="257">
        <v>961</v>
      </c>
      <c r="I602" s="258"/>
      <c r="J602" s="259">
        <f>ROUND(I602*H602,2)</f>
        <v>0</v>
      </c>
      <c r="K602" s="260"/>
      <c r="L602" s="44"/>
      <c r="M602" s="261" t="s">
        <v>1</v>
      </c>
      <c r="N602" s="262" t="s">
        <v>46</v>
      </c>
      <c r="O602" s="94"/>
      <c r="P602" s="263">
        <f>O602*H602</f>
        <v>0</v>
      </c>
      <c r="Q602" s="263">
        <v>0</v>
      </c>
      <c r="R602" s="263">
        <f>Q602*H602</f>
        <v>0</v>
      </c>
      <c r="S602" s="263">
        <v>0</v>
      </c>
      <c r="T602" s="264">
        <f>S602*H602</f>
        <v>0</v>
      </c>
      <c r="U602" s="41"/>
      <c r="V602" s="41"/>
      <c r="W602" s="41"/>
      <c r="X602" s="41"/>
      <c r="Y602" s="41"/>
      <c r="Z602" s="41"/>
      <c r="AA602" s="41"/>
      <c r="AB602" s="41"/>
      <c r="AC602" s="41"/>
      <c r="AD602" s="41"/>
      <c r="AE602" s="41"/>
      <c r="AR602" s="265" t="s">
        <v>100</v>
      </c>
      <c r="AT602" s="265" t="s">
        <v>214</v>
      </c>
      <c r="AU602" s="265" t="s">
        <v>89</v>
      </c>
      <c r="AY602" s="18" t="s">
        <v>211</v>
      </c>
      <c r="BE602" s="155">
        <f>IF(N602="základní",J602,0)</f>
        <v>0</v>
      </c>
      <c r="BF602" s="155">
        <f>IF(N602="snížená",J602,0)</f>
        <v>0</v>
      </c>
      <c r="BG602" s="155">
        <f>IF(N602="zákl. přenesená",J602,0)</f>
        <v>0</v>
      </c>
      <c r="BH602" s="155">
        <f>IF(N602="sníž. přenesená",J602,0)</f>
        <v>0</v>
      </c>
      <c r="BI602" s="155">
        <f>IF(N602="nulová",J602,0)</f>
        <v>0</v>
      </c>
      <c r="BJ602" s="18" t="s">
        <v>87</v>
      </c>
      <c r="BK602" s="155">
        <f>ROUND(I602*H602,2)</f>
        <v>0</v>
      </c>
      <c r="BL602" s="18" t="s">
        <v>100</v>
      </c>
      <c r="BM602" s="265" t="s">
        <v>1048</v>
      </c>
    </row>
    <row r="603" s="14" customFormat="1">
      <c r="A603" s="14"/>
      <c r="B603" s="277"/>
      <c r="C603" s="278"/>
      <c r="D603" s="268" t="s">
        <v>236</v>
      </c>
      <c r="E603" s="279" t="s">
        <v>1</v>
      </c>
      <c r="F603" s="280" t="s">
        <v>309</v>
      </c>
      <c r="G603" s="278"/>
      <c r="H603" s="281">
        <v>961</v>
      </c>
      <c r="I603" s="282"/>
      <c r="J603" s="278"/>
      <c r="K603" s="278"/>
      <c r="L603" s="283"/>
      <c r="M603" s="284"/>
      <c r="N603" s="285"/>
      <c r="O603" s="285"/>
      <c r="P603" s="285"/>
      <c r="Q603" s="285"/>
      <c r="R603" s="285"/>
      <c r="S603" s="285"/>
      <c r="T603" s="286"/>
      <c r="U603" s="14"/>
      <c r="V603" s="14"/>
      <c r="W603" s="14"/>
      <c r="X603" s="14"/>
      <c r="Y603" s="14"/>
      <c r="Z603" s="14"/>
      <c r="AA603" s="14"/>
      <c r="AB603" s="14"/>
      <c r="AC603" s="14"/>
      <c r="AD603" s="14"/>
      <c r="AE603" s="14"/>
      <c r="AT603" s="287" t="s">
        <v>236</v>
      </c>
      <c r="AU603" s="287" t="s">
        <v>89</v>
      </c>
      <c r="AV603" s="14" t="s">
        <v>89</v>
      </c>
      <c r="AW603" s="14" t="s">
        <v>34</v>
      </c>
      <c r="AX603" s="14" t="s">
        <v>87</v>
      </c>
      <c r="AY603" s="287" t="s">
        <v>211</v>
      </c>
    </row>
    <row r="604" s="2" customFormat="1" ht="21.75" customHeight="1">
      <c r="A604" s="41"/>
      <c r="B604" s="42"/>
      <c r="C604" s="253" t="s">
        <v>1049</v>
      </c>
      <c r="D604" s="253" t="s">
        <v>214</v>
      </c>
      <c r="E604" s="254" t="s">
        <v>1050</v>
      </c>
      <c r="F604" s="255" t="s">
        <v>1051</v>
      </c>
      <c r="G604" s="256" t="s">
        <v>269</v>
      </c>
      <c r="H604" s="257">
        <v>86490</v>
      </c>
      <c r="I604" s="258"/>
      <c r="J604" s="259">
        <f>ROUND(I604*H604,2)</f>
        <v>0</v>
      </c>
      <c r="K604" s="260"/>
      <c r="L604" s="44"/>
      <c r="M604" s="261" t="s">
        <v>1</v>
      </c>
      <c r="N604" s="262" t="s">
        <v>46</v>
      </c>
      <c r="O604" s="94"/>
      <c r="P604" s="263">
        <f>O604*H604</f>
        <v>0</v>
      </c>
      <c r="Q604" s="263">
        <v>0</v>
      </c>
      <c r="R604" s="263">
        <f>Q604*H604</f>
        <v>0</v>
      </c>
      <c r="S604" s="263">
        <v>0</v>
      </c>
      <c r="T604" s="264">
        <f>S604*H604</f>
        <v>0</v>
      </c>
      <c r="U604" s="41"/>
      <c r="V604" s="41"/>
      <c r="W604" s="41"/>
      <c r="X604" s="41"/>
      <c r="Y604" s="41"/>
      <c r="Z604" s="41"/>
      <c r="AA604" s="41"/>
      <c r="AB604" s="41"/>
      <c r="AC604" s="41"/>
      <c r="AD604" s="41"/>
      <c r="AE604" s="41"/>
      <c r="AR604" s="265" t="s">
        <v>100</v>
      </c>
      <c r="AT604" s="265" t="s">
        <v>214</v>
      </c>
      <c r="AU604" s="265" t="s">
        <v>89</v>
      </c>
      <c r="AY604" s="18" t="s">
        <v>211</v>
      </c>
      <c r="BE604" s="155">
        <f>IF(N604="základní",J604,0)</f>
        <v>0</v>
      </c>
      <c r="BF604" s="155">
        <f>IF(N604="snížená",J604,0)</f>
        <v>0</v>
      </c>
      <c r="BG604" s="155">
        <f>IF(N604="zákl. přenesená",J604,0)</f>
        <v>0</v>
      </c>
      <c r="BH604" s="155">
        <f>IF(N604="sníž. přenesená",J604,0)</f>
        <v>0</v>
      </c>
      <c r="BI604" s="155">
        <f>IF(N604="nulová",J604,0)</f>
        <v>0</v>
      </c>
      <c r="BJ604" s="18" t="s">
        <v>87</v>
      </c>
      <c r="BK604" s="155">
        <f>ROUND(I604*H604,2)</f>
        <v>0</v>
      </c>
      <c r="BL604" s="18" t="s">
        <v>100</v>
      </c>
      <c r="BM604" s="265" t="s">
        <v>1052</v>
      </c>
    </row>
    <row r="605" s="14" customFormat="1">
      <c r="A605" s="14"/>
      <c r="B605" s="277"/>
      <c r="C605" s="278"/>
      <c r="D605" s="268" t="s">
        <v>236</v>
      </c>
      <c r="E605" s="279" t="s">
        <v>1</v>
      </c>
      <c r="F605" s="280" t="s">
        <v>1053</v>
      </c>
      <c r="G605" s="278"/>
      <c r="H605" s="281">
        <v>86490</v>
      </c>
      <c r="I605" s="282"/>
      <c r="J605" s="278"/>
      <c r="K605" s="278"/>
      <c r="L605" s="283"/>
      <c r="M605" s="284"/>
      <c r="N605" s="285"/>
      <c r="O605" s="285"/>
      <c r="P605" s="285"/>
      <c r="Q605" s="285"/>
      <c r="R605" s="285"/>
      <c r="S605" s="285"/>
      <c r="T605" s="286"/>
      <c r="U605" s="14"/>
      <c r="V605" s="14"/>
      <c r="W605" s="14"/>
      <c r="X605" s="14"/>
      <c r="Y605" s="14"/>
      <c r="Z605" s="14"/>
      <c r="AA605" s="14"/>
      <c r="AB605" s="14"/>
      <c r="AC605" s="14"/>
      <c r="AD605" s="14"/>
      <c r="AE605" s="14"/>
      <c r="AT605" s="287" t="s">
        <v>236</v>
      </c>
      <c r="AU605" s="287" t="s">
        <v>89</v>
      </c>
      <c r="AV605" s="14" t="s">
        <v>89</v>
      </c>
      <c r="AW605" s="14" t="s">
        <v>34</v>
      </c>
      <c r="AX605" s="14" t="s">
        <v>87</v>
      </c>
      <c r="AY605" s="287" t="s">
        <v>211</v>
      </c>
    </row>
    <row r="606" s="2" customFormat="1" ht="21.75" customHeight="1">
      <c r="A606" s="41"/>
      <c r="B606" s="42"/>
      <c r="C606" s="253" t="s">
        <v>1054</v>
      </c>
      <c r="D606" s="253" t="s">
        <v>214</v>
      </c>
      <c r="E606" s="254" t="s">
        <v>1055</v>
      </c>
      <c r="F606" s="255" t="s">
        <v>1056</v>
      </c>
      <c r="G606" s="256" t="s">
        <v>269</v>
      </c>
      <c r="H606" s="257">
        <v>961</v>
      </c>
      <c r="I606" s="258"/>
      <c r="J606" s="259">
        <f>ROUND(I606*H606,2)</f>
        <v>0</v>
      </c>
      <c r="K606" s="260"/>
      <c r="L606" s="44"/>
      <c r="M606" s="261" t="s">
        <v>1</v>
      </c>
      <c r="N606" s="262" t="s">
        <v>46</v>
      </c>
      <c r="O606" s="94"/>
      <c r="P606" s="263">
        <f>O606*H606</f>
        <v>0</v>
      </c>
      <c r="Q606" s="263">
        <v>0</v>
      </c>
      <c r="R606" s="263">
        <f>Q606*H606</f>
        <v>0</v>
      </c>
      <c r="S606" s="263">
        <v>0</v>
      </c>
      <c r="T606" s="264">
        <f>S606*H606</f>
        <v>0</v>
      </c>
      <c r="U606" s="41"/>
      <c r="V606" s="41"/>
      <c r="W606" s="41"/>
      <c r="X606" s="41"/>
      <c r="Y606" s="41"/>
      <c r="Z606" s="41"/>
      <c r="AA606" s="41"/>
      <c r="AB606" s="41"/>
      <c r="AC606" s="41"/>
      <c r="AD606" s="41"/>
      <c r="AE606" s="41"/>
      <c r="AR606" s="265" t="s">
        <v>100</v>
      </c>
      <c r="AT606" s="265" t="s">
        <v>214</v>
      </c>
      <c r="AU606" s="265" t="s">
        <v>89</v>
      </c>
      <c r="AY606" s="18" t="s">
        <v>211</v>
      </c>
      <c r="BE606" s="155">
        <f>IF(N606="základní",J606,0)</f>
        <v>0</v>
      </c>
      <c r="BF606" s="155">
        <f>IF(N606="snížená",J606,0)</f>
        <v>0</v>
      </c>
      <c r="BG606" s="155">
        <f>IF(N606="zákl. přenesená",J606,0)</f>
        <v>0</v>
      </c>
      <c r="BH606" s="155">
        <f>IF(N606="sníž. přenesená",J606,0)</f>
        <v>0</v>
      </c>
      <c r="BI606" s="155">
        <f>IF(N606="nulová",J606,0)</f>
        <v>0</v>
      </c>
      <c r="BJ606" s="18" t="s">
        <v>87</v>
      </c>
      <c r="BK606" s="155">
        <f>ROUND(I606*H606,2)</f>
        <v>0</v>
      </c>
      <c r="BL606" s="18" t="s">
        <v>100</v>
      </c>
      <c r="BM606" s="265" t="s">
        <v>1057</v>
      </c>
    </row>
    <row r="607" s="14" customFormat="1">
      <c r="A607" s="14"/>
      <c r="B607" s="277"/>
      <c r="C607" s="278"/>
      <c r="D607" s="268" t="s">
        <v>236</v>
      </c>
      <c r="E607" s="279" t="s">
        <v>1</v>
      </c>
      <c r="F607" s="280" t="s">
        <v>309</v>
      </c>
      <c r="G607" s="278"/>
      <c r="H607" s="281">
        <v>961</v>
      </c>
      <c r="I607" s="282"/>
      <c r="J607" s="278"/>
      <c r="K607" s="278"/>
      <c r="L607" s="283"/>
      <c r="M607" s="284"/>
      <c r="N607" s="285"/>
      <c r="O607" s="285"/>
      <c r="P607" s="285"/>
      <c r="Q607" s="285"/>
      <c r="R607" s="285"/>
      <c r="S607" s="285"/>
      <c r="T607" s="286"/>
      <c r="U607" s="14"/>
      <c r="V607" s="14"/>
      <c r="W607" s="14"/>
      <c r="X607" s="14"/>
      <c r="Y607" s="14"/>
      <c r="Z607" s="14"/>
      <c r="AA607" s="14"/>
      <c r="AB607" s="14"/>
      <c r="AC607" s="14"/>
      <c r="AD607" s="14"/>
      <c r="AE607" s="14"/>
      <c r="AT607" s="287" t="s">
        <v>236</v>
      </c>
      <c r="AU607" s="287" t="s">
        <v>89</v>
      </c>
      <c r="AV607" s="14" t="s">
        <v>89</v>
      </c>
      <c r="AW607" s="14" t="s">
        <v>34</v>
      </c>
      <c r="AX607" s="14" t="s">
        <v>87</v>
      </c>
      <c r="AY607" s="287" t="s">
        <v>211</v>
      </c>
    </row>
    <row r="608" s="2" customFormat="1" ht="24.15" customHeight="1">
      <c r="A608" s="41"/>
      <c r="B608" s="42"/>
      <c r="C608" s="253" t="s">
        <v>1058</v>
      </c>
      <c r="D608" s="253" t="s">
        <v>214</v>
      </c>
      <c r="E608" s="254" t="s">
        <v>1059</v>
      </c>
      <c r="F608" s="255" t="s">
        <v>1060</v>
      </c>
      <c r="G608" s="256" t="s">
        <v>695</v>
      </c>
      <c r="H608" s="257">
        <v>45</v>
      </c>
      <c r="I608" s="258"/>
      <c r="J608" s="259">
        <f>ROUND(I608*H608,2)</f>
        <v>0</v>
      </c>
      <c r="K608" s="260"/>
      <c r="L608" s="44"/>
      <c r="M608" s="261" t="s">
        <v>1</v>
      </c>
      <c r="N608" s="262" t="s">
        <v>46</v>
      </c>
      <c r="O608" s="94"/>
      <c r="P608" s="263">
        <f>O608*H608</f>
        <v>0</v>
      </c>
      <c r="Q608" s="263">
        <v>0</v>
      </c>
      <c r="R608" s="263">
        <f>Q608*H608</f>
        <v>0</v>
      </c>
      <c r="S608" s="263">
        <v>0</v>
      </c>
      <c r="T608" s="264">
        <f>S608*H608</f>
        <v>0</v>
      </c>
      <c r="U608" s="41"/>
      <c r="V608" s="41"/>
      <c r="W608" s="41"/>
      <c r="X608" s="41"/>
      <c r="Y608" s="41"/>
      <c r="Z608" s="41"/>
      <c r="AA608" s="41"/>
      <c r="AB608" s="41"/>
      <c r="AC608" s="41"/>
      <c r="AD608" s="41"/>
      <c r="AE608" s="41"/>
      <c r="AR608" s="265" t="s">
        <v>100</v>
      </c>
      <c r="AT608" s="265" t="s">
        <v>214</v>
      </c>
      <c r="AU608" s="265" t="s">
        <v>89</v>
      </c>
      <c r="AY608" s="18" t="s">
        <v>211</v>
      </c>
      <c r="BE608" s="155">
        <f>IF(N608="základní",J608,0)</f>
        <v>0</v>
      </c>
      <c r="BF608" s="155">
        <f>IF(N608="snížená",J608,0)</f>
        <v>0</v>
      </c>
      <c r="BG608" s="155">
        <f>IF(N608="zákl. přenesená",J608,0)</f>
        <v>0</v>
      </c>
      <c r="BH608" s="155">
        <f>IF(N608="sníž. přenesená",J608,0)</f>
        <v>0</v>
      </c>
      <c r="BI608" s="155">
        <f>IF(N608="nulová",J608,0)</f>
        <v>0</v>
      </c>
      <c r="BJ608" s="18" t="s">
        <v>87</v>
      </c>
      <c r="BK608" s="155">
        <f>ROUND(I608*H608,2)</f>
        <v>0</v>
      </c>
      <c r="BL608" s="18" t="s">
        <v>100</v>
      </c>
      <c r="BM608" s="265" t="s">
        <v>1061</v>
      </c>
    </row>
    <row r="609" s="14" customFormat="1">
      <c r="A609" s="14"/>
      <c r="B609" s="277"/>
      <c r="C609" s="278"/>
      <c r="D609" s="268" t="s">
        <v>236</v>
      </c>
      <c r="E609" s="279" t="s">
        <v>1</v>
      </c>
      <c r="F609" s="280" t="s">
        <v>725</v>
      </c>
      <c r="G609" s="278"/>
      <c r="H609" s="281">
        <v>45</v>
      </c>
      <c r="I609" s="282"/>
      <c r="J609" s="278"/>
      <c r="K609" s="278"/>
      <c r="L609" s="283"/>
      <c r="M609" s="284"/>
      <c r="N609" s="285"/>
      <c r="O609" s="285"/>
      <c r="P609" s="285"/>
      <c r="Q609" s="285"/>
      <c r="R609" s="285"/>
      <c r="S609" s="285"/>
      <c r="T609" s="286"/>
      <c r="U609" s="14"/>
      <c r="V609" s="14"/>
      <c r="W609" s="14"/>
      <c r="X609" s="14"/>
      <c r="Y609" s="14"/>
      <c r="Z609" s="14"/>
      <c r="AA609" s="14"/>
      <c r="AB609" s="14"/>
      <c r="AC609" s="14"/>
      <c r="AD609" s="14"/>
      <c r="AE609" s="14"/>
      <c r="AT609" s="287" t="s">
        <v>236</v>
      </c>
      <c r="AU609" s="287" t="s">
        <v>89</v>
      </c>
      <c r="AV609" s="14" t="s">
        <v>89</v>
      </c>
      <c r="AW609" s="14" t="s">
        <v>34</v>
      </c>
      <c r="AX609" s="14" t="s">
        <v>87</v>
      </c>
      <c r="AY609" s="287" t="s">
        <v>211</v>
      </c>
    </row>
    <row r="610" s="2" customFormat="1" ht="33" customHeight="1">
      <c r="A610" s="41"/>
      <c r="B610" s="42"/>
      <c r="C610" s="253" t="s">
        <v>1062</v>
      </c>
      <c r="D610" s="253" t="s">
        <v>214</v>
      </c>
      <c r="E610" s="254" t="s">
        <v>1063</v>
      </c>
      <c r="F610" s="255" t="s">
        <v>1064</v>
      </c>
      <c r="G610" s="256" t="s">
        <v>695</v>
      </c>
      <c r="H610" s="257">
        <v>400</v>
      </c>
      <c r="I610" s="258"/>
      <c r="J610" s="259">
        <f>ROUND(I610*H610,2)</f>
        <v>0</v>
      </c>
      <c r="K610" s="260"/>
      <c r="L610" s="44"/>
      <c r="M610" s="261" t="s">
        <v>1</v>
      </c>
      <c r="N610" s="262" t="s">
        <v>46</v>
      </c>
      <c r="O610" s="94"/>
      <c r="P610" s="263">
        <f>O610*H610</f>
        <v>0</v>
      </c>
      <c r="Q610" s="263">
        <v>0</v>
      </c>
      <c r="R610" s="263">
        <f>Q610*H610</f>
        <v>0</v>
      </c>
      <c r="S610" s="263">
        <v>0</v>
      </c>
      <c r="T610" s="264">
        <f>S610*H610</f>
        <v>0</v>
      </c>
      <c r="U610" s="41"/>
      <c r="V610" s="41"/>
      <c r="W610" s="41"/>
      <c r="X610" s="41"/>
      <c r="Y610" s="41"/>
      <c r="Z610" s="41"/>
      <c r="AA610" s="41"/>
      <c r="AB610" s="41"/>
      <c r="AC610" s="41"/>
      <c r="AD610" s="41"/>
      <c r="AE610" s="41"/>
      <c r="AR610" s="265" t="s">
        <v>100</v>
      </c>
      <c r="AT610" s="265" t="s">
        <v>214</v>
      </c>
      <c r="AU610" s="265" t="s">
        <v>89</v>
      </c>
      <c r="AY610" s="18" t="s">
        <v>211</v>
      </c>
      <c r="BE610" s="155">
        <f>IF(N610="základní",J610,0)</f>
        <v>0</v>
      </c>
      <c r="BF610" s="155">
        <f>IF(N610="snížená",J610,0)</f>
        <v>0</v>
      </c>
      <c r="BG610" s="155">
        <f>IF(N610="zákl. přenesená",J610,0)</f>
        <v>0</v>
      </c>
      <c r="BH610" s="155">
        <f>IF(N610="sníž. přenesená",J610,0)</f>
        <v>0</v>
      </c>
      <c r="BI610" s="155">
        <f>IF(N610="nulová",J610,0)</f>
        <v>0</v>
      </c>
      <c r="BJ610" s="18" t="s">
        <v>87</v>
      </c>
      <c r="BK610" s="155">
        <f>ROUND(I610*H610,2)</f>
        <v>0</v>
      </c>
      <c r="BL610" s="18" t="s">
        <v>100</v>
      </c>
      <c r="BM610" s="265" t="s">
        <v>1065</v>
      </c>
    </row>
    <row r="611" s="14" customFormat="1">
      <c r="A611" s="14"/>
      <c r="B611" s="277"/>
      <c r="C611" s="278"/>
      <c r="D611" s="268" t="s">
        <v>236</v>
      </c>
      <c r="E611" s="279" t="s">
        <v>1</v>
      </c>
      <c r="F611" s="280" t="s">
        <v>1066</v>
      </c>
      <c r="G611" s="278"/>
      <c r="H611" s="281">
        <v>400</v>
      </c>
      <c r="I611" s="282"/>
      <c r="J611" s="278"/>
      <c r="K611" s="278"/>
      <c r="L611" s="283"/>
      <c r="M611" s="284"/>
      <c r="N611" s="285"/>
      <c r="O611" s="285"/>
      <c r="P611" s="285"/>
      <c r="Q611" s="285"/>
      <c r="R611" s="285"/>
      <c r="S611" s="285"/>
      <c r="T611" s="286"/>
      <c r="U611" s="14"/>
      <c r="V611" s="14"/>
      <c r="W611" s="14"/>
      <c r="X611" s="14"/>
      <c r="Y611" s="14"/>
      <c r="Z611" s="14"/>
      <c r="AA611" s="14"/>
      <c r="AB611" s="14"/>
      <c r="AC611" s="14"/>
      <c r="AD611" s="14"/>
      <c r="AE611" s="14"/>
      <c r="AT611" s="287" t="s">
        <v>236</v>
      </c>
      <c r="AU611" s="287" t="s">
        <v>89</v>
      </c>
      <c r="AV611" s="14" t="s">
        <v>89</v>
      </c>
      <c r="AW611" s="14" t="s">
        <v>34</v>
      </c>
      <c r="AX611" s="14" t="s">
        <v>87</v>
      </c>
      <c r="AY611" s="287" t="s">
        <v>211</v>
      </c>
    </row>
    <row r="612" s="2" customFormat="1" ht="24.15" customHeight="1">
      <c r="A612" s="41"/>
      <c r="B612" s="42"/>
      <c r="C612" s="253" t="s">
        <v>1067</v>
      </c>
      <c r="D612" s="253" t="s">
        <v>214</v>
      </c>
      <c r="E612" s="254" t="s">
        <v>1068</v>
      </c>
      <c r="F612" s="255" t="s">
        <v>1069</v>
      </c>
      <c r="G612" s="256" t="s">
        <v>695</v>
      </c>
      <c r="H612" s="257">
        <v>45</v>
      </c>
      <c r="I612" s="258"/>
      <c r="J612" s="259">
        <f>ROUND(I612*H612,2)</f>
        <v>0</v>
      </c>
      <c r="K612" s="260"/>
      <c r="L612" s="44"/>
      <c r="M612" s="261" t="s">
        <v>1</v>
      </c>
      <c r="N612" s="262" t="s">
        <v>46</v>
      </c>
      <c r="O612" s="94"/>
      <c r="P612" s="263">
        <f>O612*H612</f>
        <v>0</v>
      </c>
      <c r="Q612" s="263">
        <v>0</v>
      </c>
      <c r="R612" s="263">
        <f>Q612*H612</f>
        <v>0</v>
      </c>
      <c r="S612" s="263">
        <v>0</v>
      </c>
      <c r="T612" s="264">
        <f>S612*H612</f>
        <v>0</v>
      </c>
      <c r="U612" s="41"/>
      <c r="V612" s="41"/>
      <c r="W612" s="41"/>
      <c r="X612" s="41"/>
      <c r="Y612" s="41"/>
      <c r="Z612" s="41"/>
      <c r="AA612" s="41"/>
      <c r="AB612" s="41"/>
      <c r="AC612" s="41"/>
      <c r="AD612" s="41"/>
      <c r="AE612" s="41"/>
      <c r="AR612" s="265" t="s">
        <v>100</v>
      </c>
      <c r="AT612" s="265" t="s">
        <v>214</v>
      </c>
      <c r="AU612" s="265" t="s">
        <v>89</v>
      </c>
      <c r="AY612" s="18" t="s">
        <v>211</v>
      </c>
      <c r="BE612" s="155">
        <f>IF(N612="základní",J612,0)</f>
        <v>0</v>
      </c>
      <c r="BF612" s="155">
        <f>IF(N612="snížená",J612,0)</f>
        <v>0</v>
      </c>
      <c r="BG612" s="155">
        <f>IF(N612="zákl. přenesená",J612,0)</f>
        <v>0</v>
      </c>
      <c r="BH612" s="155">
        <f>IF(N612="sníž. přenesená",J612,0)</f>
        <v>0</v>
      </c>
      <c r="BI612" s="155">
        <f>IF(N612="nulová",J612,0)</f>
        <v>0</v>
      </c>
      <c r="BJ612" s="18" t="s">
        <v>87</v>
      </c>
      <c r="BK612" s="155">
        <f>ROUND(I612*H612,2)</f>
        <v>0</v>
      </c>
      <c r="BL612" s="18" t="s">
        <v>100</v>
      </c>
      <c r="BM612" s="265" t="s">
        <v>1070</v>
      </c>
    </row>
    <row r="613" s="14" customFormat="1">
      <c r="A613" s="14"/>
      <c r="B613" s="277"/>
      <c r="C613" s="278"/>
      <c r="D613" s="268" t="s">
        <v>236</v>
      </c>
      <c r="E613" s="279" t="s">
        <v>1</v>
      </c>
      <c r="F613" s="280" t="s">
        <v>725</v>
      </c>
      <c r="G613" s="278"/>
      <c r="H613" s="281">
        <v>45</v>
      </c>
      <c r="I613" s="282"/>
      <c r="J613" s="278"/>
      <c r="K613" s="278"/>
      <c r="L613" s="283"/>
      <c r="M613" s="284"/>
      <c r="N613" s="285"/>
      <c r="O613" s="285"/>
      <c r="P613" s="285"/>
      <c r="Q613" s="285"/>
      <c r="R613" s="285"/>
      <c r="S613" s="285"/>
      <c r="T613" s="286"/>
      <c r="U613" s="14"/>
      <c r="V613" s="14"/>
      <c r="W613" s="14"/>
      <c r="X613" s="14"/>
      <c r="Y613" s="14"/>
      <c r="Z613" s="14"/>
      <c r="AA613" s="14"/>
      <c r="AB613" s="14"/>
      <c r="AC613" s="14"/>
      <c r="AD613" s="14"/>
      <c r="AE613" s="14"/>
      <c r="AT613" s="287" t="s">
        <v>236</v>
      </c>
      <c r="AU613" s="287" t="s">
        <v>89</v>
      </c>
      <c r="AV613" s="14" t="s">
        <v>89</v>
      </c>
      <c r="AW613" s="14" t="s">
        <v>34</v>
      </c>
      <c r="AX613" s="14" t="s">
        <v>87</v>
      </c>
      <c r="AY613" s="287" t="s">
        <v>211</v>
      </c>
    </row>
    <row r="614" s="12" customFormat="1" ht="22.8" customHeight="1">
      <c r="A614" s="12"/>
      <c r="B614" s="237"/>
      <c r="C614" s="238"/>
      <c r="D614" s="239" t="s">
        <v>80</v>
      </c>
      <c r="E614" s="251" t="s">
        <v>1071</v>
      </c>
      <c r="F614" s="251" t="s">
        <v>1072</v>
      </c>
      <c r="G614" s="238"/>
      <c r="H614" s="238"/>
      <c r="I614" s="241"/>
      <c r="J614" s="252">
        <f>BK614</f>
        <v>0</v>
      </c>
      <c r="K614" s="238"/>
      <c r="L614" s="243"/>
      <c r="M614" s="244"/>
      <c r="N614" s="245"/>
      <c r="O614" s="245"/>
      <c r="P614" s="246">
        <f>P615</f>
        <v>0</v>
      </c>
      <c r="Q614" s="245"/>
      <c r="R614" s="246">
        <f>R615</f>
        <v>0</v>
      </c>
      <c r="S614" s="245"/>
      <c r="T614" s="247">
        <f>T615</f>
        <v>0</v>
      </c>
      <c r="U614" s="12"/>
      <c r="V614" s="12"/>
      <c r="W614" s="12"/>
      <c r="X614" s="12"/>
      <c r="Y614" s="12"/>
      <c r="Z614" s="12"/>
      <c r="AA614" s="12"/>
      <c r="AB614" s="12"/>
      <c r="AC614" s="12"/>
      <c r="AD614" s="12"/>
      <c r="AE614" s="12"/>
      <c r="AR614" s="248" t="s">
        <v>87</v>
      </c>
      <c r="AT614" s="249" t="s">
        <v>80</v>
      </c>
      <c r="AU614" s="249" t="s">
        <v>87</v>
      </c>
      <c r="AY614" s="248" t="s">
        <v>211</v>
      </c>
      <c r="BK614" s="250">
        <f>BK615</f>
        <v>0</v>
      </c>
    </row>
    <row r="615" s="2" customFormat="1" ht="16.5" customHeight="1">
      <c r="A615" s="41"/>
      <c r="B615" s="42"/>
      <c r="C615" s="253" t="s">
        <v>1073</v>
      </c>
      <c r="D615" s="253" t="s">
        <v>214</v>
      </c>
      <c r="E615" s="254" t="s">
        <v>1074</v>
      </c>
      <c r="F615" s="255" t="s">
        <v>1075</v>
      </c>
      <c r="G615" s="256" t="s">
        <v>505</v>
      </c>
      <c r="H615" s="257">
        <v>2691.3209999999999</v>
      </c>
      <c r="I615" s="258"/>
      <c r="J615" s="259">
        <f>ROUND(I615*H615,2)</f>
        <v>0</v>
      </c>
      <c r="K615" s="260"/>
      <c r="L615" s="44"/>
      <c r="M615" s="261" t="s">
        <v>1</v>
      </c>
      <c r="N615" s="262" t="s">
        <v>46</v>
      </c>
      <c r="O615" s="94"/>
      <c r="P615" s="263">
        <f>O615*H615</f>
        <v>0</v>
      </c>
      <c r="Q615" s="263">
        <v>0</v>
      </c>
      <c r="R615" s="263">
        <f>Q615*H615</f>
        <v>0</v>
      </c>
      <c r="S615" s="263">
        <v>0</v>
      </c>
      <c r="T615" s="264">
        <f>S615*H615</f>
        <v>0</v>
      </c>
      <c r="U615" s="41"/>
      <c r="V615" s="41"/>
      <c r="W615" s="41"/>
      <c r="X615" s="41"/>
      <c r="Y615" s="41"/>
      <c r="Z615" s="41"/>
      <c r="AA615" s="41"/>
      <c r="AB615" s="41"/>
      <c r="AC615" s="41"/>
      <c r="AD615" s="41"/>
      <c r="AE615" s="41"/>
      <c r="AR615" s="265" t="s">
        <v>100</v>
      </c>
      <c r="AT615" s="265" t="s">
        <v>214</v>
      </c>
      <c r="AU615" s="265" t="s">
        <v>89</v>
      </c>
      <c r="AY615" s="18" t="s">
        <v>211</v>
      </c>
      <c r="BE615" s="155">
        <f>IF(N615="základní",J615,0)</f>
        <v>0</v>
      </c>
      <c r="BF615" s="155">
        <f>IF(N615="snížená",J615,0)</f>
        <v>0</v>
      </c>
      <c r="BG615" s="155">
        <f>IF(N615="zákl. přenesená",J615,0)</f>
        <v>0</v>
      </c>
      <c r="BH615" s="155">
        <f>IF(N615="sníž. přenesená",J615,0)</f>
        <v>0</v>
      </c>
      <c r="BI615" s="155">
        <f>IF(N615="nulová",J615,0)</f>
        <v>0</v>
      </c>
      <c r="BJ615" s="18" t="s">
        <v>87</v>
      </c>
      <c r="BK615" s="155">
        <f>ROUND(I615*H615,2)</f>
        <v>0</v>
      </c>
      <c r="BL615" s="18" t="s">
        <v>100</v>
      </c>
      <c r="BM615" s="265" t="s">
        <v>1076</v>
      </c>
    </row>
    <row r="616" s="12" customFormat="1" ht="25.92" customHeight="1">
      <c r="A616" s="12"/>
      <c r="B616" s="237"/>
      <c r="C616" s="238"/>
      <c r="D616" s="239" t="s">
        <v>80</v>
      </c>
      <c r="E616" s="240" t="s">
        <v>1077</v>
      </c>
      <c r="F616" s="240" t="s">
        <v>1078</v>
      </c>
      <c r="G616" s="238"/>
      <c r="H616" s="238"/>
      <c r="I616" s="241"/>
      <c r="J616" s="242">
        <f>BK616</f>
        <v>0</v>
      </c>
      <c r="K616" s="238"/>
      <c r="L616" s="243"/>
      <c r="M616" s="244"/>
      <c r="N616" s="245"/>
      <c r="O616" s="245"/>
      <c r="P616" s="246">
        <f>P617+P685+P714+P774+P778+P783+P788+P832+P1031+P1072</f>
        <v>0</v>
      </c>
      <c r="Q616" s="245"/>
      <c r="R616" s="246">
        <f>R617+R685+R714+R774+R778+R783+R788+R832+R1031+R1072</f>
        <v>110.12082618</v>
      </c>
      <c r="S616" s="245"/>
      <c r="T616" s="247">
        <f>T617+T685+T714+T774+T778+T783+T788+T832+T1031+T1072</f>
        <v>0</v>
      </c>
      <c r="U616" s="12"/>
      <c r="V616" s="12"/>
      <c r="W616" s="12"/>
      <c r="X616" s="12"/>
      <c r="Y616" s="12"/>
      <c r="Z616" s="12"/>
      <c r="AA616" s="12"/>
      <c r="AB616" s="12"/>
      <c r="AC616" s="12"/>
      <c r="AD616" s="12"/>
      <c r="AE616" s="12"/>
      <c r="AR616" s="248" t="s">
        <v>89</v>
      </c>
      <c r="AT616" s="249" t="s">
        <v>80</v>
      </c>
      <c r="AU616" s="249" t="s">
        <v>81</v>
      </c>
      <c r="AY616" s="248" t="s">
        <v>211</v>
      </c>
      <c r="BK616" s="250">
        <f>BK617+BK685+BK714+BK774+BK778+BK783+BK788+BK832+BK1031+BK1072</f>
        <v>0</v>
      </c>
    </row>
    <row r="617" s="12" customFormat="1" ht="22.8" customHeight="1">
      <c r="A617" s="12"/>
      <c r="B617" s="237"/>
      <c r="C617" s="238"/>
      <c r="D617" s="239" t="s">
        <v>80</v>
      </c>
      <c r="E617" s="251" t="s">
        <v>1079</v>
      </c>
      <c r="F617" s="251" t="s">
        <v>1080</v>
      </c>
      <c r="G617" s="238"/>
      <c r="H617" s="238"/>
      <c r="I617" s="241"/>
      <c r="J617" s="252">
        <f>BK617</f>
        <v>0</v>
      </c>
      <c r="K617" s="238"/>
      <c r="L617" s="243"/>
      <c r="M617" s="244"/>
      <c r="N617" s="245"/>
      <c r="O617" s="245"/>
      <c r="P617" s="246">
        <f>SUM(P618:P684)</f>
        <v>0</v>
      </c>
      <c r="Q617" s="245"/>
      <c r="R617" s="246">
        <f>SUM(R618:R684)</f>
        <v>16.910796869999999</v>
      </c>
      <c r="S617" s="245"/>
      <c r="T617" s="247">
        <f>SUM(T618:T684)</f>
        <v>0</v>
      </c>
      <c r="U617" s="12"/>
      <c r="V617" s="12"/>
      <c r="W617" s="12"/>
      <c r="X617" s="12"/>
      <c r="Y617" s="12"/>
      <c r="Z617" s="12"/>
      <c r="AA617" s="12"/>
      <c r="AB617" s="12"/>
      <c r="AC617" s="12"/>
      <c r="AD617" s="12"/>
      <c r="AE617" s="12"/>
      <c r="AR617" s="248" t="s">
        <v>89</v>
      </c>
      <c r="AT617" s="249" t="s">
        <v>80</v>
      </c>
      <c r="AU617" s="249" t="s">
        <v>87</v>
      </c>
      <c r="AY617" s="248" t="s">
        <v>211</v>
      </c>
      <c r="BK617" s="250">
        <f>SUM(BK618:BK684)</f>
        <v>0</v>
      </c>
    </row>
    <row r="618" s="2" customFormat="1" ht="24.15" customHeight="1">
      <c r="A618" s="41"/>
      <c r="B618" s="42"/>
      <c r="C618" s="253" t="s">
        <v>1081</v>
      </c>
      <c r="D618" s="253" t="s">
        <v>214</v>
      </c>
      <c r="E618" s="254" t="s">
        <v>1082</v>
      </c>
      <c r="F618" s="255" t="s">
        <v>1083</v>
      </c>
      <c r="G618" s="256" t="s">
        <v>269</v>
      </c>
      <c r="H618" s="257">
        <v>618.76199999999994</v>
      </c>
      <c r="I618" s="258"/>
      <c r="J618" s="259">
        <f>ROUND(I618*H618,2)</f>
        <v>0</v>
      </c>
      <c r="K618" s="260"/>
      <c r="L618" s="44"/>
      <c r="M618" s="261" t="s">
        <v>1</v>
      </c>
      <c r="N618" s="262" t="s">
        <v>46</v>
      </c>
      <c r="O618" s="94"/>
      <c r="P618" s="263">
        <f>O618*H618</f>
        <v>0</v>
      </c>
      <c r="Q618" s="263">
        <v>0</v>
      </c>
      <c r="R618" s="263">
        <f>Q618*H618</f>
        <v>0</v>
      </c>
      <c r="S618" s="263">
        <v>0</v>
      </c>
      <c r="T618" s="264">
        <f>S618*H618</f>
        <v>0</v>
      </c>
      <c r="U618" s="41"/>
      <c r="V618" s="41"/>
      <c r="W618" s="41"/>
      <c r="X618" s="41"/>
      <c r="Y618" s="41"/>
      <c r="Z618" s="41"/>
      <c r="AA618" s="41"/>
      <c r="AB618" s="41"/>
      <c r="AC618" s="41"/>
      <c r="AD618" s="41"/>
      <c r="AE618" s="41"/>
      <c r="AR618" s="265" t="s">
        <v>526</v>
      </c>
      <c r="AT618" s="265" t="s">
        <v>214</v>
      </c>
      <c r="AU618" s="265" t="s">
        <v>89</v>
      </c>
      <c r="AY618" s="18" t="s">
        <v>211</v>
      </c>
      <c r="BE618" s="155">
        <f>IF(N618="základní",J618,0)</f>
        <v>0</v>
      </c>
      <c r="BF618" s="155">
        <f>IF(N618="snížená",J618,0)</f>
        <v>0</v>
      </c>
      <c r="BG618" s="155">
        <f>IF(N618="zákl. přenesená",J618,0)</f>
        <v>0</v>
      </c>
      <c r="BH618" s="155">
        <f>IF(N618="sníž. přenesená",J618,0)</f>
        <v>0</v>
      </c>
      <c r="BI618" s="155">
        <f>IF(N618="nulová",J618,0)</f>
        <v>0</v>
      </c>
      <c r="BJ618" s="18" t="s">
        <v>87</v>
      </c>
      <c r="BK618" s="155">
        <f>ROUND(I618*H618,2)</f>
        <v>0</v>
      </c>
      <c r="BL618" s="18" t="s">
        <v>526</v>
      </c>
      <c r="BM618" s="265" t="s">
        <v>1084</v>
      </c>
    </row>
    <row r="619" s="13" customFormat="1">
      <c r="A619" s="13"/>
      <c r="B619" s="266"/>
      <c r="C619" s="267"/>
      <c r="D619" s="268" t="s">
        <v>236</v>
      </c>
      <c r="E619" s="269" t="s">
        <v>1</v>
      </c>
      <c r="F619" s="270" t="s">
        <v>367</v>
      </c>
      <c r="G619" s="267"/>
      <c r="H619" s="269" t="s">
        <v>1</v>
      </c>
      <c r="I619" s="271"/>
      <c r="J619" s="267"/>
      <c r="K619" s="267"/>
      <c r="L619" s="272"/>
      <c r="M619" s="273"/>
      <c r="N619" s="274"/>
      <c r="O619" s="274"/>
      <c r="P619" s="274"/>
      <c r="Q619" s="274"/>
      <c r="R619" s="274"/>
      <c r="S619" s="274"/>
      <c r="T619" s="275"/>
      <c r="U619" s="13"/>
      <c r="V619" s="13"/>
      <c r="W619" s="13"/>
      <c r="X619" s="13"/>
      <c r="Y619" s="13"/>
      <c r="Z619" s="13"/>
      <c r="AA619" s="13"/>
      <c r="AB619" s="13"/>
      <c r="AC619" s="13"/>
      <c r="AD619" s="13"/>
      <c r="AE619" s="13"/>
      <c r="AT619" s="276" t="s">
        <v>236</v>
      </c>
      <c r="AU619" s="276" t="s">
        <v>89</v>
      </c>
      <c r="AV619" s="13" t="s">
        <v>87</v>
      </c>
      <c r="AW619" s="13" t="s">
        <v>34</v>
      </c>
      <c r="AX619" s="13" t="s">
        <v>81</v>
      </c>
      <c r="AY619" s="276" t="s">
        <v>211</v>
      </c>
    </row>
    <row r="620" s="14" customFormat="1">
      <c r="A620" s="14"/>
      <c r="B620" s="277"/>
      <c r="C620" s="278"/>
      <c r="D620" s="268" t="s">
        <v>236</v>
      </c>
      <c r="E620" s="279" t="s">
        <v>1</v>
      </c>
      <c r="F620" s="280" t="s">
        <v>366</v>
      </c>
      <c r="G620" s="278"/>
      <c r="H620" s="281">
        <v>118.065</v>
      </c>
      <c r="I620" s="282"/>
      <c r="J620" s="278"/>
      <c r="K620" s="278"/>
      <c r="L620" s="283"/>
      <c r="M620" s="284"/>
      <c r="N620" s="285"/>
      <c r="O620" s="285"/>
      <c r="P620" s="285"/>
      <c r="Q620" s="285"/>
      <c r="R620" s="285"/>
      <c r="S620" s="285"/>
      <c r="T620" s="286"/>
      <c r="U620" s="14"/>
      <c r="V620" s="14"/>
      <c r="W620" s="14"/>
      <c r="X620" s="14"/>
      <c r="Y620" s="14"/>
      <c r="Z620" s="14"/>
      <c r="AA620" s="14"/>
      <c r="AB620" s="14"/>
      <c r="AC620" s="14"/>
      <c r="AD620" s="14"/>
      <c r="AE620" s="14"/>
      <c r="AT620" s="287" t="s">
        <v>236</v>
      </c>
      <c r="AU620" s="287" t="s">
        <v>89</v>
      </c>
      <c r="AV620" s="14" t="s">
        <v>89</v>
      </c>
      <c r="AW620" s="14" t="s">
        <v>34</v>
      </c>
      <c r="AX620" s="14" t="s">
        <v>81</v>
      </c>
      <c r="AY620" s="287" t="s">
        <v>211</v>
      </c>
    </row>
    <row r="621" s="13" customFormat="1">
      <c r="A621" s="13"/>
      <c r="B621" s="266"/>
      <c r="C621" s="267"/>
      <c r="D621" s="268" t="s">
        <v>236</v>
      </c>
      <c r="E621" s="269" t="s">
        <v>1</v>
      </c>
      <c r="F621" s="270" t="s">
        <v>1085</v>
      </c>
      <c r="G621" s="267"/>
      <c r="H621" s="269" t="s">
        <v>1</v>
      </c>
      <c r="I621" s="271"/>
      <c r="J621" s="267"/>
      <c r="K621" s="267"/>
      <c r="L621" s="272"/>
      <c r="M621" s="273"/>
      <c r="N621" s="274"/>
      <c r="O621" s="274"/>
      <c r="P621" s="274"/>
      <c r="Q621" s="274"/>
      <c r="R621" s="274"/>
      <c r="S621" s="274"/>
      <c r="T621" s="275"/>
      <c r="U621" s="13"/>
      <c r="V621" s="13"/>
      <c r="W621" s="13"/>
      <c r="X621" s="13"/>
      <c r="Y621" s="13"/>
      <c r="Z621" s="13"/>
      <c r="AA621" s="13"/>
      <c r="AB621" s="13"/>
      <c r="AC621" s="13"/>
      <c r="AD621" s="13"/>
      <c r="AE621" s="13"/>
      <c r="AT621" s="276" t="s">
        <v>236</v>
      </c>
      <c r="AU621" s="276" t="s">
        <v>89</v>
      </c>
      <c r="AV621" s="13" t="s">
        <v>87</v>
      </c>
      <c r="AW621" s="13" t="s">
        <v>34</v>
      </c>
      <c r="AX621" s="13" t="s">
        <v>81</v>
      </c>
      <c r="AY621" s="276" t="s">
        <v>211</v>
      </c>
    </row>
    <row r="622" s="14" customFormat="1">
      <c r="A622" s="14"/>
      <c r="B622" s="277"/>
      <c r="C622" s="278"/>
      <c r="D622" s="268" t="s">
        <v>236</v>
      </c>
      <c r="E622" s="279" t="s">
        <v>1</v>
      </c>
      <c r="F622" s="280" t="s">
        <v>1086</v>
      </c>
      <c r="G622" s="278"/>
      <c r="H622" s="281">
        <v>430.77699999999999</v>
      </c>
      <c r="I622" s="282"/>
      <c r="J622" s="278"/>
      <c r="K622" s="278"/>
      <c r="L622" s="283"/>
      <c r="M622" s="284"/>
      <c r="N622" s="285"/>
      <c r="O622" s="285"/>
      <c r="P622" s="285"/>
      <c r="Q622" s="285"/>
      <c r="R622" s="285"/>
      <c r="S622" s="285"/>
      <c r="T622" s="286"/>
      <c r="U622" s="14"/>
      <c r="V622" s="14"/>
      <c r="W622" s="14"/>
      <c r="X622" s="14"/>
      <c r="Y622" s="14"/>
      <c r="Z622" s="14"/>
      <c r="AA622" s="14"/>
      <c r="AB622" s="14"/>
      <c r="AC622" s="14"/>
      <c r="AD622" s="14"/>
      <c r="AE622" s="14"/>
      <c r="AT622" s="287" t="s">
        <v>236</v>
      </c>
      <c r="AU622" s="287" t="s">
        <v>89</v>
      </c>
      <c r="AV622" s="14" t="s">
        <v>89</v>
      </c>
      <c r="AW622" s="14" t="s">
        <v>34</v>
      </c>
      <c r="AX622" s="14" t="s">
        <v>81</v>
      </c>
      <c r="AY622" s="287" t="s">
        <v>211</v>
      </c>
    </row>
    <row r="623" s="13" customFormat="1">
      <c r="A623" s="13"/>
      <c r="B623" s="266"/>
      <c r="C623" s="267"/>
      <c r="D623" s="268" t="s">
        <v>236</v>
      </c>
      <c r="E623" s="269" t="s">
        <v>1</v>
      </c>
      <c r="F623" s="270" t="s">
        <v>1087</v>
      </c>
      <c r="G623" s="267"/>
      <c r="H623" s="269" t="s">
        <v>1</v>
      </c>
      <c r="I623" s="271"/>
      <c r="J623" s="267"/>
      <c r="K623" s="267"/>
      <c r="L623" s="272"/>
      <c r="M623" s="273"/>
      <c r="N623" s="274"/>
      <c r="O623" s="274"/>
      <c r="P623" s="274"/>
      <c r="Q623" s="274"/>
      <c r="R623" s="274"/>
      <c r="S623" s="274"/>
      <c r="T623" s="275"/>
      <c r="U623" s="13"/>
      <c r="V623" s="13"/>
      <c r="W623" s="13"/>
      <c r="X623" s="13"/>
      <c r="Y623" s="13"/>
      <c r="Z623" s="13"/>
      <c r="AA623" s="13"/>
      <c r="AB623" s="13"/>
      <c r="AC623" s="13"/>
      <c r="AD623" s="13"/>
      <c r="AE623" s="13"/>
      <c r="AT623" s="276" t="s">
        <v>236</v>
      </c>
      <c r="AU623" s="276" t="s">
        <v>89</v>
      </c>
      <c r="AV623" s="13" t="s">
        <v>87</v>
      </c>
      <c r="AW623" s="13" t="s">
        <v>34</v>
      </c>
      <c r="AX623" s="13" t="s">
        <v>81</v>
      </c>
      <c r="AY623" s="276" t="s">
        <v>211</v>
      </c>
    </row>
    <row r="624" s="14" customFormat="1">
      <c r="A624" s="14"/>
      <c r="B624" s="277"/>
      <c r="C624" s="278"/>
      <c r="D624" s="268" t="s">
        <v>236</v>
      </c>
      <c r="E624" s="279" t="s">
        <v>1</v>
      </c>
      <c r="F624" s="280" t="s">
        <v>1088</v>
      </c>
      <c r="G624" s="278"/>
      <c r="H624" s="281">
        <v>60.799999999999997</v>
      </c>
      <c r="I624" s="282"/>
      <c r="J624" s="278"/>
      <c r="K624" s="278"/>
      <c r="L624" s="283"/>
      <c r="M624" s="284"/>
      <c r="N624" s="285"/>
      <c r="O624" s="285"/>
      <c r="P624" s="285"/>
      <c r="Q624" s="285"/>
      <c r="R624" s="285"/>
      <c r="S624" s="285"/>
      <c r="T624" s="286"/>
      <c r="U624" s="14"/>
      <c r="V624" s="14"/>
      <c r="W624" s="14"/>
      <c r="X624" s="14"/>
      <c r="Y624" s="14"/>
      <c r="Z624" s="14"/>
      <c r="AA624" s="14"/>
      <c r="AB624" s="14"/>
      <c r="AC624" s="14"/>
      <c r="AD624" s="14"/>
      <c r="AE624" s="14"/>
      <c r="AT624" s="287" t="s">
        <v>236</v>
      </c>
      <c r="AU624" s="287" t="s">
        <v>89</v>
      </c>
      <c r="AV624" s="14" t="s">
        <v>89</v>
      </c>
      <c r="AW624" s="14" t="s">
        <v>34</v>
      </c>
      <c r="AX624" s="14" t="s">
        <v>81</v>
      </c>
      <c r="AY624" s="287" t="s">
        <v>211</v>
      </c>
    </row>
    <row r="625" s="13" customFormat="1">
      <c r="A625" s="13"/>
      <c r="B625" s="266"/>
      <c r="C625" s="267"/>
      <c r="D625" s="268" t="s">
        <v>236</v>
      </c>
      <c r="E625" s="269" t="s">
        <v>1</v>
      </c>
      <c r="F625" s="270" t="s">
        <v>1089</v>
      </c>
      <c r="G625" s="267"/>
      <c r="H625" s="269" t="s">
        <v>1</v>
      </c>
      <c r="I625" s="271"/>
      <c r="J625" s="267"/>
      <c r="K625" s="267"/>
      <c r="L625" s="272"/>
      <c r="M625" s="273"/>
      <c r="N625" s="274"/>
      <c r="O625" s="274"/>
      <c r="P625" s="274"/>
      <c r="Q625" s="274"/>
      <c r="R625" s="274"/>
      <c r="S625" s="274"/>
      <c r="T625" s="275"/>
      <c r="U625" s="13"/>
      <c r="V625" s="13"/>
      <c r="W625" s="13"/>
      <c r="X625" s="13"/>
      <c r="Y625" s="13"/>
      <c r="Z625" s="13"/>
      <c r="AA625" s="13"/>
      <c r="AB625" s="13"/>
      <c r="AC625" s="13"/>
      <c r="AD625" s="13"/>
      <c r="AE625" s="13"/>
      <c r="AT625" s="276" t="s">
        <v>236</v>
      </c>
      <c r="AU625" s="276" t="s">
        <v>89</v>
      </c>
      <c r="AV625" s="13" t="s">
        <v>87</v>
      </c>
      <c r="AW625" s="13" t="s">
        <v>34</v>
      </c>
      <c r="AX625" s="13" t="s">
        <v>81</v>
      </c>
      <c r="AY625" s="276" t="s">
        <v>211</v>
      </c>
    </row>
    <row r="626" s="14" customFormat="1">
      <c r="A626" s="14"/>
      <c r="B626" s="277"/>
      <c r="C626" s="278"/>
      <c r="D626" s="268" t="s">
        <v>236</v>
      </c>
      <c r="E626" s="279" t="s">
        <v>1</v>
      </c>
      <c r="F626" s="280" t="s">
        <v>1090</v>
      </c>
      <c r="G626" s="278"/>
      <c r="H626" s="281">
        <v>9.1199999999999992</v>
      </c>
      <c r="I626" s="282"/>
      <c r="J626" s="278"/>
      <c r="K626" s="278"/>
      <c r="L626" s="283"/>
      <c r="M626" s="284"/>
      <c r="N626" s="285"/>
      <c r="O626" s="285"/>
      <c r="P626" s="285"/>
      <c r="Q626" s="285"/>
      <c r="R626" s="285"/>
      <c r="S626" s="285"/>
      <c r="T626" s="286"/>
      <c r="U626" s="14"/>
      <c r="V626" s="14"/>
      <c r="W626" s="14"/>
      <c r="X626" s="14"/>
      <c r="Y626" s="14"/>
      <c r="Z626" s="14"/>
      <c r="AA626" s="14"/>
      <c r="AB626" s="14"/>
      <c r="AC626" s="14"/>
      <c r="AD626" s="14"/>
      <c r="AE626" s="14"/>
      <c r="AT626" s="287" t="s">
        <v>236</v>
      </c>
      <c r="AU626" s="287" t="s">
        <v>89</v>
      </c>
      <c r="AV626" s="14" t="s">
        <v>89</v>
      </c>
      <c r="AW626" s="14" t="s">
        <v>34</v>
      </c>
      <c r="AX626" s="14" t="s">
        <v>81</v>
      </c>
      <c r="AY626" s="287" t="s">
        <v>211</v>
      </c>
    </row>
    <row r="627" s="15" customFormat="1">
      <c r="A627" s="15"/>
      <c r="B627" s="295"/>
      <c r="C627" s="296"/>
      <c r="D627" s="268" t="s">
        <v>236</v>
      </c>
      <c r="E627" s="297" t="s">
        <v>1</v>
      </c>
      <c r="F627" s="298" t="s">
        <v>435</v>
      </c>
      <c r="G627" s="296"/>
      <c r="H627" s="299">
        <v>618.76199999999994</v>
      </c>
      <c r="I627" s="300"/>
      <c r="J627" s="296"/>
      <c r="K627" s="296"/>
      <c r="L627" s="301"/>
      <c r="M627" s="302"/>
      <c r="N627" s="303"/>
      <c r="O627" s="303"/>
      <c r="P627" s="303"/>
      <c r="Q627" s="303"/>
      <c r="R627" s="303"/>
      <c r="S627" s="303"/>
      <c r="T627" s="304"/>
      <c r="U627" s="15"/>
      <c r="V627" s="15"/>
      <c r="W627" s="15"/>
      <c r="X627" s="15"/>
      <c r="Y627" s="15"/>
      <c r="Z627" s="15"/>
      <c r="AA627" s="15"/>
      <c r="AB627" s="15"/>
      <c r="AC627" s="15"/>
      <c r="AD627" s="15"/>
      <c r="AE627" s="15"/>
      <c r="AT627" s="305" t="s">
        <v>236</v>
      </c>
      <c r="AU627" s="305" t="s">
        <v>89</v>
      </c>
      <c r="AV627" s="15" t="s">
        <v>100</v>
      </c>
      <c r="AW627" s="15" t="s">
        <v>34</v>
      </c>
      <c r="AX627" s="15" t="s">
        <v>87</v>
      </c>
      <c r="AY627" s="305" t="s">
        <v>211</v>
      </c>
    </row>
    <row r="628" s="2" customFormat="1" ht="16.5" customHeight="1">
      <c r="A628" s="41"/>
      <c r="B628" s="42"/>
      <c r="C628" s="317" t="s">
        <v>1091</v>
      </c>
      <c r="D628" s="317" t="s">
        <v>587</v>
      </c>
      <c r="E628" s="318" t="s">
        <v>1092</v>
      </c>
      <c r="F628" s="319" t="s">
        <v>1093</v>
      </c>
      <c r="G628" s="320" t="s">
        <v>505</v>
      </c>
      <c r="H628" s="321">
        <v>0.217</v>
      </c>
      <c r="I628" s="322"/>
      <c r="J628" s="323">
        <f>ROUND(I628*H628,2)</f>
        <v>0</v>
      </c>
      <c r="K628" s="324"/>
      <c r="L628" s="325"/>
      <c r="M628" s="326" t="s">
        <v>1</v>
      </c>
      <c r="N628" s="327" t="s">
        <v>46</v>
      </c>
      <c r="O628" s="94"/>
      <c r="P628" s="263">
        <f>O628*H628</f>
        <v>0</v>
      </c>
      <c r="Q628" s="263">
        <v>1</v>
      </c>
      <c r="R628" s="263">
        <f>Q628*H628</f>
        <v>0.217</v>
      </c>
      <c r="S628" s="263">
        <v>0</v>
      </c>
      <c r="T628" s="264">
        <f>S628*H628</f>
        <v>0</v>
      </c>
      <c r="U628" s="41"/>
      <c r="V628" s="41"/>
      <c r="W628" s="41"/>
      <c r="X628" s="41"/>
      <c r="Y628" s="41"/>
      <c r="Z628" s="41"/>
      <c r="AA628" s="41"/>
      <c r="AB628" s="41"/>
      <c r="AC628" s="41"/>
      <c r="AD628" s="41"/>
      <c r="AE628" s="41"/>
      <c r="AR628" s="265" t="s">
        <v>632</v>
      </c>
      <c r="AT628" s="265" t="s">
        <v>587</v>
      </c>
      <c r="AU628" s="265" t="s">
        <v>89</v>
      </c>
      <c r="AY628" s="18" t="s">
        <v>211</v>
      </c>
      <c r="BE628" s="155">
        <f>IF(N628="základní",J628,0)</f>
        <v>0</v>
      </c>
      <c r="BF628" s="155">
        <f>IF(N628="snížená",J628,0)</f>
        <v>0</v>
      </c>
      <c r="BG628" s="155">
        <f>IF(N628="zákl. přenesená",J628,0)</f>
        <v>0</v>
      </c>
      <c r="BH628" s="155">
        <f>IF(N628="sníž. přenesená",J628,0)</f>
        <v>0</v>
      </c>
      <c r="BI628" s="155">
        <f>IF(N628="nulová",J628,0)</f>
        <v>0</v>
      </c>
      <c r="BJ628" s="18" t="s">
        <v>87</v>
      </c>
      <c r="BK628" s="155">
        <f>ROUND(I628*H628,2)</f>
        <v>0</v>
      </c>
      <c r="BL628" s="18" t="s">
        <v>526</v>
      </c>
      <c r="BM628" s="265" t="s">
        <v>1094</v>
      </c>
    </row>
    <row r="629" s="14" customFormat="1">
      <c r="A629" s="14"/>
      <c r="B629" s="277"/>
      <c r="C629" s="278"/>
      <c r="D629" s="268" t="s">
        <v>236</v>
      </c>
      <c r="E629" s="278"/>
      <c r="F629" s="280" t="s">
        <v>1095</v>
      </c>
      <c r="G629" s="278"/>
      <c r="H629" s="281">
        <v>0.217</v>
      </c>
      <c r="I629" s="282"/>
      <c r="J629" s="278"/>
      <c r="K629" s="278"/>
      <c r="L629" s="283"/>
      <c r="M629" s="284"/>
      <c r="N629" s="285"/>
      <c r="O629" s="285"/>
      <c r="P629" s="285"/>
      <c r="Q629" s="285"/>
      <c r="R629" s="285"/>
      <c r="S629" s="285"/>
      <c r="T629" s="286"/>
      <c r="U629" s="14"/>
      <c r="V629" s="14"/>
      <c r="W629" s="14"/>
      <c r="X629" s="14"/>
      <c r="Y629" s="14"/>
      <c r="Z629" s="14"/>
      <c r="AA629" s="14"/>
      <c r="AB629" s="14"/>
      <c r="AC629" s="14"/>
      <c r="AD629" s="14"/>
      <c r="AE629" s="14"/>
      <c r="AT629" s="287" t="s">
        <v>236</v>
      </c>
      <c r="AU629" s="287" t="s">
        <v>89</v>
      </c>
      <c r="AV629" s="14" t="s">
        <v>89</v>
      </c>
      <c r="AW629" s="14" t="s">
        <v>4</v>
      </c>
      <c r="AX629" s="14" t="s">
        <v>87</v>
      </c>
      <c r="AY629" s="287" t="s">
        <v>211</v>
      </c>
    </row>
    <row r="630" s="2" customFormat="1" ht="24.15" customHeight="1">
      <c r="A630" s="41"/>
      <c r="B630" s="42"/>
      <c r="C630" s="253" t="s">
        <v>1096</v>
      </c>
      <c r="D630" s="253" t="s">
        <v>214</v>
      </c>
      <c r="E630" s="254" t="s">
        <v>1097</v>
      </c>
      <c r="F630" s="255" t="s">
        <v>1098</v>
      </c>
      <c r="G630" s="256" t="s">
        <v>269</v>
      </c>
      <c r="H630" s="257">
        <v>488.17700000000002</v>
      </c>
      <c r="I630" s="258"/>
      <c r="J630" s="259">
        <f>ROUND(I630*H630,2)</f>
        <v>0</v>
      </c>
      <c r="K630" s="260"/>
      <c r="L630" s="44"/>
      <c r="M630" s="261" t="s">
        <v>1</v>
      </c>
      <c r="N630" s="262" t="s">
        <v>46</v>
      </c>
      <c r="O630" s="94"/>
      <c r="P630" s="263">
        <f>O630*H630</f>
        <v>0</v>
      </c>
      <c r="Q630" s="263">
        <v>0</v>
      </c>
      <c r="R630" s="263">
        <f>Q630*H630</f>
        <v>0</v>
      </c>
      <c r="S630" s="263">
        <v>0</v>
      </c>
      <c r="T630" s="264">
        <f>S630*H630</f>
        <v>0</v>
      </c>
      <c r="U630" s="41"/>
      <c r="V630" s="41"/>
      <c r="W630" s="41"/>
      <c r="X630" s="41"/>
      <c r="Y630" s="41"/>
      <c r="Z630" s="41"/>
      <c r="AA630" s="41"/>
      <c r="AB630" s="41"/>
      <c r="AC630" s="41"/>
      <c r="AD630" s="41"/>
      <c r="AE630" s="41"/>
      <c r="AR630" s="265" t="s">
        <v>526</v>
      </c>
      <c r="AT630" s="265" t="s">
        <v>214</v>
      </c>
      <c r="AU630" s="265" t="s">
        <v>89</v>
      </c>
      <c r="AY630" s="18" t="s">
        <v>211</v>
      </c>
      <c r="BE630" s="155">
        <f>IF(N630="základní",J630,0)</f>
        <v>0</v>
      </c>
      <c r="BF630" s="155">
        <f>IF(N630="snížená",J630,0)</f>
        <v>0</v>
      </c>
      <c r="BG630" s="155">
        <f>IF(N630="zákl. přenesená",J630,0)</f>
        <v>0</v>
      </c>
      <c r="BH630" s="155">
        <f>IF(N630="sníž. přenesená",J630,0)</f>
        <v>0</v>
      </c>
      <c r="BI630" s="155">
        <f>IF(N630="nulová",J630,0)</f>
        <v>0</v>
      </c>
      <c r="BJ630" s="18" t="s">
        <v>87</v>
      </c>
      <c r="BK630" s="155">
        <f>ROUND(I630*H630,2)</f>
        <v>0</v>
      </c>
      <c r="BL630" s="18" t="s">
        <v>526</v>
      </c>
      <c r="BM630" s="265" t="s">
        <v>1099</v>
      </c>
    </row>
    <row r="631" s="13" customFormat="1">
      <c r="A631" s="13"/>
      <c r="B631" s="266"/>
      <c r="C631" s="267"/>
      <c r="D631" s="268" t="s">
        <v>236</v>
      </c>
      <c r="E631" s="269" t="s">
        <v>1</v>
      </c>
      <c r="F631" s="270" t="s">
        <v>484</v>
      </c>
      <c r="G631" s="267"/>
      <c r="H631" s="269" t="s">
        <v>1</v>
      </c>
      <c r="I631" s="271"/>
      <c r="J631" s="267"/>
      <c r="K631" s="267"/>
      <c r="L631" s="272"/>
      <c r="M631" s="273"/>
      <c r="N631" s="274"/>
      <c r="O631" s="274"/>
      <c r="P631" s="274"/>
      <c r="Q631" s="274"/>
      <c r="R631" s="274"/>
      <c r="S631" s="274"/>
      <c r="T631" s="275"/>
      <c r="U631" s="13"/>
      <c r="V631" s="13"/>
      <c r="W631" s="13"/>
      <c r="X631" s="13"/>
      <c r="Y631" s="13"/>
      <c r="Z631" s="13"/>
      <c r="AA631" s="13"/>
      <c r="AB631" s="13"/>
      <c r="AC631" s="13"/>
      <c r="AD631" s="13"/>
      <c r="AE631" s="13"/>
      <c r="AT631" s="276" t="s">
        <v>236</v>
      </c>
      <c r="AU631" s="276" t="s">
        <v>89</v>
      </c>
      <c r="AV631" s="13" t="s">
        <v>87</v>
      </c>
      <c r="AW631" s="13" t="s">
        <v>34</v>
      </c>
      <c r="AX631" s="13" t="s">
        <v>81</v>
      </c>
      <c r="AY631" s="276" t="s">
        <v>211</v>
      </c>
    </row>
    <row r="632" s="14" customFormat="1">
      <c r="A632" s="14"/>
      <c r="B632" s="277"/>
      <c r="C632" s="278"/>
      <c r="D632" s="268" t="s">
        <v>236</v>
      </c>
      <c r="E632" s="279" t="s">
        <v>1</v>
      </c>
      <c r="F632" s="280" t="s">
        <v>1100</v>
      </c>
      <c r="G632" s="278"/>
      <c r="H632" s="281">
        <v>318.22199999999998</v>
      </c>
      <c r="I632" s="282"/>
      <c r="J632" s="278"/>
      <c r="K632" s="278"/>
      <c r="L632" s="283"/>
      <c r="M632" s="284"/>
      <c r="N632" s="285"/>
      <c r="O632" s="285"/>
      <c r="P632" s="285"/>
      <c r="Q632" s="285"/>
      <c r="R632" s="285"/>
      <c r="S632" s="285"/>
      <c r="T632" s="286"/>
      <c r="U632" s="14"/>
      <c r="V632" s="14"/>
      <c r="W632" s="14"/>
      <c r="X632" s="14"/>
      <c r="Y632" s="14"/>
      <c r="Z632" s="14"/>
      <c r="AA632" s="14"/>
      <c r="AB632" s="14"/>
      <c r="AC632" s="14"/>
      <c r="AD632" s="14"/>
      <c r="AE632" s="14"/>
      <c r="AT632" s="287" t="s">
        <v>236</v>
      </c>
      <c r="AU632" s="287" t="s">
        <v>89</v>
      </c>
      <c r="AV632" s="14" t="s">
        <v>89</v>
      </c>
      <c r="AW632" s="14" t="s">
        <v>34</v>
      </c>
      <c r="AX632" s="14" t="s">
        <v>81</v>
      </c>
      <c r="AY632" s="287" t="s">
        <v>211</v>
      </c>
    </row>
    <row r="633" s="13" customFormat="1">
      <c r="A633" s="13"/>
      <c r="B633" s="266"/>
      <c r="C633" s="267"/>
      <c r="D633" s="268" t="s">
        <v>236</v>
      </c>
      <c r="E633" s="269" t="s">
        <v>1</v>
      </c>
      <c r="F633" s="270" t="s">
        <v>1101</v>
      </c>
      <c r="G633" s="267"/>
      <c r="H633" s="269" t="s">
        <v>1</v>
      </c>
      <c r="I633" s="271"/>
      <c r="J633" s="267"/>
      <c r="K633" s="267"/>
      <c r="L633" s="272"/>
      <c r="M633" s="273"/>
      <c r="N633" s="274"/>
      <c r="O633" s="274"/>
      <c r="P633" s="274"/>
      <c r="Q633" s="274"/>
      <c r="R633" s="274"/>
      <c r="S633" s="274"/>
      <c r="T633" s="275"/>
      <c r="U633" s="13"/>
      <c r="V633" s="13"/>
      <c r="W633" s="13"/>
      <c r="X633" s="13"/>
      <c r="Y633" s="13"/>
      <c r="Z633" s="13"/>
      <c r="AA633" s="13"/>
      <c r="AB633" s="13"/>
      <c r="AC633" s="13"/>
      <c r="AD633" s="13"/>
      <c r="AE633" s="13"/>
      <c r="AT633" s="276" t="s">
        <v>236</v>
      </c>
      <c r="AU633" s="276" t="s">
        <v>89</v>
      </c>
      <c r="AV633" s="13" t="s">
        <v>87</v>
      </c>
      <c r="AW633" s="13" t="s">
        <v>34</v>
      </c>
      <c r="AX633" s="13" t="s">
        <v>81</v>
      </c>
      <c r="AY633" s="276" t="s">
        <v>211</v>
      </c>
    </row>
    <row r="634" s="14" customFormat="1">
      <c r="A634" s="14"/>
      <c r="B634" s="277"/>
      <c r="C634" s="278"/>
      <c r="D634" s="268" t="s">
        <v>236</v>
      </c>
      <c r="E634" s="279" t="s">
        <v>1</v>
      </c>
      <c r="F634" s="280" t="s">
        <v>1102</v>
      </c>
      <c r="G634" s="278"/>
      <c r="H634" s="281">
        <v>112.455</v>
      </c>
      <c r="I634" s="282"/>
      <c r="J634" s="278"/>
      <c r="K634" s="278"/>
      <c r="L634" s="283"/>
      <c r="M634" s="284"/>
      <c r="N634" s="285"/>
      <c r="O634" s="285"/>
      <c r="P634" s="285"/>
      <c r="Q634" s="285"/>
      <c r="R634" s="285"/>
      <c r="S634" s="285"/>
      <c r="T634" s="286"/>
      <c r="U634" s="14"/>
      <c r="V634" s="14"/>
      <c r="W634" s="14"/>
      <c r="X634" s="14"/>
      <c r="Y634" s="14"/>
      <c r="Z634" s="14"/>
      <c r="AA634" s="14"/>
      <c r="AB634" s="14"/>
      <c r="AC634" s="14"/>
      <c r="AD634" s="14"/>
      <c r="AE634" s="14"/>
      <c r="AT634" s="287" t="s">
        <v>236</v>
      </c>
      <c r="AU634" s="287" t="s">
        <v>89</v>
      </c>
      <c r="AV634" s="14" t="s">
        <v>89</v>
      </c>
      <c r="AW634" s="14" t="s">
        <v>34</v>
      </c>
      <c r="AX634" s="14" t="s">
        <v>81</v>
      </c>
      <c r="AY634" s="287" t="s">
        <v>211</v>
      </c>
    </row>
    <row r="635" s="13" customFormat="1">
      <c r="A635" s="13"/>
      <c r="B635" s="266"/>
      <c r="C635" s="267"/>
      <c r="D635" s="268" t="s">
        <v>236</v>
      </c>
      <c r="E635" s="269" t="s">
        <v>1</v>
      </c>
      <c r="F635" s="270" t="s">
        <v>367</v>
      </c>
      <c r="G635" s="267"/>
      <c r="H635" s="269" t="s">
        <v>1</v>
      </c>
      <c r="I635" s="271"/>
      <c r="J635" s="267"/>
      <c r="K635" s="267"/>
      <c r="L635" s="272"/>
      <c r="M635" s="273"/>
      <c r="N635" s="274"/>
      <c r="O635" s="274"/>
      <c r="P635" s="274"/>
      <c r="Q635" s="274"/>
      <c r="R635" s="274"/>
      <c r="S635" s="274"/>
      <c r="T635" s="275"/>
      <c r="U635" s="13"/>
      <c r="V635" s="13"/>
      <c r="W635" s="13"/>
      <c r="X635" s="13"/>
      <c r="Y635" s="13"/>
      <c r="Z635" s="13"/>
      <c r="AA635" s="13"/>
      <c r="AB635" s="13"/>
      <c r="AC635" s="13"/>
      <c r="AD635" s="13"/>
      <c r="AE635" s="13"/>
      <c r="AT635" s="276" t="s">
        <v>236</v>
      </c>
      <c r="AU635" s="276" t="s">
        <v>89</v>
      </c>
      <c r="AV635" s="13" t="s">
        <v>87</v>
      </c>
      <c r="AW635" s="13" t="s">
        <v>34</v>
      </c>
      <c r="AX635" s="13" t="s">
        <v>81</v>
      </c>
      <c r="AY635" s="276" t="s">
        <v>211</v>
      </c>
    </row>
    <row r="636" s="14" customFormat="1">
      <c r="A636" s="14"/>
      <c r="B636" s="277"/>
      <c r="C636" s="278"/>
      <c r="D636" s="268" t="s">
        <v>236</v>
      </c>
      <c r="E636" s="279" t="s">
        <v>1</v>
      </c>
      <c r="F636" s="280" t="s">
        <v>1103</v>
      </c>
      <c r="G636" s="278"/>
      <c r="H636" s="281">
        <v>16</v>
      </c>
      <c r="I636" s="282"/>
      <c r="J636" s="278"/>
      <c r="K636" s="278"/>
      <c r="L636" s="283"/>
      <c r="M636" s="284"/>
      <c r="N636" s="285"/>
      <c r="O636" s="285"/>
      <c r="P636" s="285"/>
      <c r="Q636" s="285"/>
      <c r="R636" s="285"/>
      <c r="S636" s="285"/>
      <c r="T636" s="286"/>
      <c r="U636" s="14"/>
      <c r="V636" s="14"/>
      <c r="W636" s="14"/>
      <c r="X636" s="14"/>
      <c r="Y636" s="14"/>
      <c r="Z636" s="14"/>
      <c r="AA636" s="14"/>
      <c r="AB636" s="14"/>
      <c r="AC636" s="14"/>
      <c r="AD636" s="14"/>
      <c r="AE636" s="14"/>
      <c r="AT636" s="287" t="s">
        <v>236</v>
      </c>
      <c r="AU636" s="287" t="s">
        <v>89</v>
      </c>
      <c r="AV636" s="14" t="s">
        <v>89</v>
      </c>
      <c r="AW636" s="14" t="s">
        <v>34</v>
      </c>
      <c r="AX636" s="14" t="s">
        <v>81</v>
      </c>
      <c r="AY636" s="287" t="s">
        <v>211</v>
      </c>
    </row>
    <row r="637" s="13" customFormat="1">
      <c r="A637" s="13"/>
      <c r="B637" s="266"/>
      <c r="C637" s="267"/>
      <c r="D637" s="268" t="s">
        <v>236</v>
      </c>
      <c r="E637" s="269" t="s">
        <v>1</v>
      </c>
      <c r="F637" s="270" t="s">
        <v>1104</v>
      </c>
      <c r="G637" s="267"/>
      <c r="H637" s="269" t="s">
        <v>1</v>
      </c>
      <c r="I637" s="271"/>
      <c r="J637" s="267"/>
      <c r="K637" s="267"/>
      <c r="L637" s="272"/>
      <c r="M637" s="273"/>
      <c r="N637" s="274"/>
      <c r="O637" s="274"/>
      <c r="P637" s="274"/>
      <c r="Q637" s="274"/>
      <c r="R637" s="274"/>
      <c r="S637" s="274"/>
      <c r="T637" s="275"/>
      <c r="U637" s="13"/>
      <c r="V637" s="13"/>
      <c r="W637" s="13"/>
      <c r="X637" s="13"/>
      <c r="Y637" s="13"/>
      <c r="Z637" s="13"/>
      <c r="AA637" s="13"/>
      <c r="AB637" s="13"/>
      <c r="AC637" s="13"/>
      <c r="AD637" s="13"/>
      <c r="AE637" s="13"/>
      <c r="AT637" s="276" t="s">
        <v>236</v>
      </c>
      <c r="AU637" s="276" t="s">
        <v>89</v>
      </c>
      <c r="AV637" s="13" t="s">
        <v>87</v>
      </c>
      <c r="AW637" s="13" t="s">
        <v>34</v>
      </c>
      <c r="AX637" s="13" t="s">
        <v>81</v>
      </c>
      <c r="AY637" s="276" t="s">
        <v>211</v>
      </c>
    </row>
    <row r="638" s="14" customFormat="1">
      <c r="A638" s="14"/>
      <c r="B638" s="277"/>
      <c r="C638" s="278"/>
      <c r="D638" s="268" t="s">
        <v>236</v>
      </c>
      <c r="E638" s="279" t="s">
        <v>1</v>
      </c>
      <c r="F638" s="280" t="s">
        <v>1105</v>
      </c>
      <c r="G638" s="278"/>
      <c r="H638" s="281">
        <v>41.5</v>
      </c>
      <c r="I638" s="282"/>
      <c r="J638" s="278"/>
      <c r="K638" s="278"/>
      <c r="L638" s="283"/>
      <c r="M638" s="284"/>
      <c r="N638" s="285"/>
      <c r="O638" s="285"/>
      <c r="P638" s="285"/>
      <c r="Q638" s="285"/>
      <c r="R638" s="285"/>
      <c r="S638" s="285"/>
      <c r="T638" s="286"/>
      <c r="U638" s="14"/>
      <c r="V638" s="14"/>
      <c r="W638" s="14"/>
      <c r="X638" s="14"/>
      <c r="Y638" s="14"/>
      <c r="Z638" s="14"/>
      <c r="AA638" s="14"/>
      <c r="AB638" s="14"/>
      <c r="AC638" s="14"/>
      <c r="AD638" s="14"/>
      <c r="AE638" s="14"/>
      <c r="AT638" s="287" t="s">
        <v>236</v>
      </c>
      <c r="AU638" s="287" t="s">
        <v>89</v>
      </c>
      <c r="AV638" s="14" t="s">
        <v>89</v>
      </c>
      <c r="AW638" s="14" t="s">
        <v>34</v>
      </c>
      <c r="AX638" s="14" t="s">
        <v>81</v>
      </c>
      <c r="AY638" s="287" t="s">
        <v>211</v>
      </c>
    </row>
    <row r="639" s="15" customFormat="1">
      <c r="A639" s="15"/>
      <c r="B639" s="295"/>
      <c r="C639" s="296"/>
      <c r="D639" s="268" t="s">
        <v>236</v>
      </c>
      <c r="E639" s="297" t="s">
        <v>302</v>
      </c>
      <c r="F639" s="298" t="s">
        <v>435</v>
      </c>
      <c r="G639" s="296"/>
      <c r="H639" s="299">
        <v>488.17700000000002</v>
      </c>
      <c r="I639" s="300"/>
      <c r="J639" s="296"/>
      <c r="K639" s="296"/>
      <c r="L639" s="301"/>
      <c r="M639" s="302"/>
      <c r="N639" s="303"/>
      <c r="O639" s="303"/>
      <c r="P639" s="303"/>
      <c r="Q639" s="303"/>
      <c r="R639" s="303"/>
      <c r="S639" s="303"/>
      <c r="T639" s="304"/>
      <c r="U639" s="15"/>
      <c r="V639" s="15"/>
      <c r="W639" s="15"/>
      <c r="X639" s="15"/>
      <c r="Y639" s="15"/>
      <c r="Z639" s="15"/>
      <c r="AA639" s="15"/>
      <c r="AB639" s="15"/>
      <c r="AC639" s="15"/>
      <c r="AD639" s="15"/>
      <c r="AE639" s="15"/>
      <c r="AT639" s="305" t="s">
        <v>236</v>
      </c>
      <c r="AU639" s="305" t="s">
        <v>89</v>
      </c>
      <c r="AV639" s="15" t="s">
        <v>100</v>
      </c>
      <c r="AW639" s="15" t="s">
        <v>34</v>
      </c>
      <c r="AX639" s="15" t="s">
        <v>87</v>
      </c>
      <c r="AY639" s="305" t="s">
        <v>211</v>
      </c>
    </row>
    <row r="640" s="2" customFormat="1" ht="16.5" customHeight="1">
      <c r="A640" s="41"/>
      <c r="B640" s="42"/>
      <c r="C640" s="317" t="s">
        <v>1106</v>
      </c>
      <c r="D640" s="317" t="s">
        <v>587</v>
      </c>
      <c r="E640" s="318" t="s">
        <v>1092</v>
      </c>
      <c r="F640" s="319" t="s">
        <v>1093</v>
      </c>
      <c r="G640" s="320" t="s">
        <v>505</v>
      </c>
      <c r="H640" s="321">
        <v>0.22</v>
      </c>
      <c r="I640" s="322"/>
      <c r="J640" s="323">
        <f>ROUND(I640*H640,2)</f>
        <v>0</v>
      </c>
      <c r="K640" s="324"/>
      <c r="L640" s="325"/>
      <c r="M640" s="326" t="s">
        <v>1</v>
      </c>
      <c r="N640" s="327" t="s">
        <v>46</v>
      </c>
      <c r="O640" s="94"/>
      <c r="P640" s="263">
        <f>O640*H640</f>
        <v>0</v>
      </c>
      <c r="Q640" s="263">
        <v>1</v>
      </c>
      <c r="R640" s="263">
        <f>Q640*H640</f>
        <v>0.22</v>
      </c>
      <c r="S640" s="263">
        <v>0</v>
      </c>
      <c r="T640" s="264">
        <f>S640*H640</f>
        <v>0</v>
      </c>
      <c r="U640" s="41"/>
      <c r="V640" s="41"/>
      <c r="W640" s="41"/>
      <c r="X640" s="41"/>
      <c r="Y640" s="41"/>
      <c r="Z640" s="41"/>
      <c r="AA640" s="41"/>
      <c r="AB640" s="41"/>
      <c r="AC640" s="41"/>
      <c r="AD640" s="41"/>
      <c r="AE640" s="41"/>
      <c r="AR640" s="265" t="s">
        <v>632</v>
      </c>
      <c r="AT640" s="265" t="s">
        <v>587</v>
      </c>
      <c r="AU640" s="265" t="s">
        <v>89</v>
      </c>
      <c r="AY640" s="18" t="s">
        <v>211</v>
      </c>
      <c r="BE640" s="155">
        <f>IF(N640="základní",J640,0)</f>
        <v>0</v>
      </c>
      <c r="BF640" s="155">
        <f>IF(N640="snížená",J640,0)</f>
        <v>0</v>
      </c>
      <c r="BG640" s="155">
        <f>IF(N640="zákl. přenesená",J640,0)</f>
        <v>0</v>
      </c>
      <c r="BH640" s="155">
        <f>IF(N640="sníž. přenesená",J640,0)</f>
        <v>0</v>
      </c>
      <c r="BI640" s="155">
        <f>IF(N640="nulová",J640,0)</f>
        <v>0</v>
      </c>
      <c r="BJ640" s="18" t="s">
        <v>87</v>
      </c>
      <c r="BK640" s="155">
        <f>ROUND(I640*H640,2)</f>
        <v>0</v>
      </c>
      <c r="BL640" s="18" t="s">
        <v>526</v>
      </c>
      <c r="BM640" s="265" t="s">
        <v>1107</v>
      </c>
    </row>
    <row r="641" s="14" customFormat="1">
      <c r="A641" s="14"/>
      <c r="B641" s="277"/>
      <c r="C641" s="278"/>
      <c r="D641" s="268" t="s">
        <v>236</v>
      </c>
      <c r="E641" s="278"/>
      <c r="F641" s="280" t="s">
        <v>1108</v>
      </c>
      <c r="G641" s="278"/>
      <c r="H641" s="281">
        <v>0.22</v>
      </c>
      <c r="I641" s="282"/>
      <c r="J641" s="278"/>
      <c r="K641" s="278"/>
      <c r="L641" s="283"/>
      <c r="M641" s="284"/>
      <c r="N641" s="285"/>
      <c r="O641" s="285"/>
      <c r="P641" s="285"/>
      <c r="Q641" s="285"/>
      <c r="R641" s="285"/>
      <c r="S641" s="285"/>
      <c r="T641" s="286"/>
      <c r="U641" s="14"/>
      <c r="V641" s="14"/>
      <c r="W641" s="14"/>
      <c r="X641" s="14"/>
      <c r="Y641" s="14"/>
      <c r="Z641" s="14"/>
      <c r="AA641" s="14"/>
      <c r="AB641" s="14"/>
      <c r="AC641" s="14"/>
      <c r="AD641" s="14"/>
      <c r="AE641" s="14"/>
      <c r="AT641" s="287" t="s">
        <v>236</v>
      </c>
      <c r="AU641" s="287" t="s">
        <v>89</v>
      </c>
      <c r="AV641" s="14" t="s">
        <v>89</v>
      </c>
      <c r="AW641" s="14" t="s">
        <v>4</v>
      </c>
      <c r="AX641" s="14" t="s">
        <v>87</v>
      </c>
      <c r="AY641" s="287" t="s">
        <v>211</v>
      </c>
    </row>
    <row r="642" s="2" customFormat="1" ht="24.15" customHeight="1">
      <c r="A642" s="41"/>
      <c r="B642" s="42"/>
      <c r="C642" s="253" t="s">
        <v>1109</v>
      </c>
      <c r="D642" s="253" t="s">
        <v>214</v>
      </c>
      <c r="E642" s="254" t="s">
        <v>1110</v>
      </c>
      <c r="F642" s="255" t="s">
        <v>1111</v>
      </c>
      <c r="G642" s="256" t="s">
        <v>269</v>
      </c>
      <c r="H642" s="257">
        <v>1177.444</v>
      </c>
      <c r="I642" s="258"/>
      <c r="J642" s="259">
        <f>ROUND(I642*H642,2)</f>
        <v>0</v>
      </c>
      <c r="K642" s="260"/>
      <c r="L642" s="44"/>
      <c r="M642" s="261" t="s">
        <v>1</v>
      </c>
      <c r="N642" s="262" t="s">
        <v>46</v>
      </c>
      <c r="O642" s="94"/>
      <c r="P642" s="263">
        <f>O642*H642</f>
        <v>0</v>
      </c>
      <c r="Q642" s="263">
        <v>0.00040000000000000002</v>
      </c>
      <c r="R642" s="263">
        <f>Q642*H642</f>
        <v>0.4709776</v>
      </c>
      <c r="S642" s="263">
        <v>0</v>
      </c>
      <c r="T642" s="264">
        <f>S642*H642</f>
        <v>0</v>
      </c>
      <c r="U642" s="41"/>
      <c r="V642" s="41"/>
      <c r="W642" s="41"/>
      <c r="X642" s="41"/>
      <c r="Y642" s="41"/>
      <c r="Z642" s="41"/>
      <c r="AA642" s="41"/>
      <c r="AB642" s="41"/>
      <c r="AC642" s="41"/>
      <c r="AD642" s="41"/>
      <c r="AE642" s="41"/>
      <c r="AR642" s="265" t="s">
        <v>526</v>
      </c>
      <c r="AT642" s="265" t="s">
        <v>214</v>
      </c>
      <c r="AU642" s="265" t="s">
        <v>89</v>
      </c>
      <c r="AY642" s="18" t="s">
        <v>211</v>
      </c>
      <c r="BE642" s="155">
        <f>IF(N642="základní",J642,0)</f>
        <v>0</v>
      </c>
      <c r="BF642" s="155">
        <f>IF(N642="snížená",J642,0)</f>
        <v>0</v>
      </c>
      <c r="BG642" s="155">
        <f>IF(N642="zákl. přenesená",J642,0)</f>
        <v>0</v>
      </c>
      <c r="BH642" s="155">
        <f>IF(N642="sníž. přenesená",J642,0)</f>
        <v>0</v>
      </c>
      <c r="BI642" s="155">
        <f>IF(N642="nulová",J642,0)</f>
        <v>0</v>
      </c>
      <c r="BJ642" s="18" t="s">
        <v>87</v>
      </c>
      <c r="BK642" s="155">
        <f>ROUND(I642*H642,2)</f>
        <v>0</v>
      </c>
      <c r="BL642" s="18" t="s">
        <v>526</v>
      </c>
      <c r="BM642" s="265" t="s">
        <v>1112</v>
      </c>
    </row>
    <row r="643" s="14" customFormat="1">
      <c r="A643" s="14"/>
      <c r="B643" s="277"/>
      <c r="C643" s="278"/>
      <c r="D643" s="268" t="s">
        <v>236</v>
      </c>
      <c r="E643" s="279" t="s">
        <v>1</v>
      </c>
      <c r="F643" s="280" t="s">
        <v>1113</v>
      </c>
      <c r="G643" s="278"/>
      <c r="H643" s="281">
        <v>1177.444</v>
      </c>
      <c r="I643" s="282"/>
      <c r="J643" s="278"/>
      <c r="K643" s="278"/>
      <c r="L643" s="283"/>
      <c r="M643" s="284"/>
      <c r="N643" s="285"/>
      <c r="O643" s="285"/>
      <c r="P643" s="285"/>
      <c r="Q643" s="285"/>
      <c r="R643" s="285"/>
      <c r="S643" s="285"/>
      <c r="T643" s="286"/>
      <c r="U643" s="14"/>
      <c r="V643" s="14"/>
      <c r="W643" s="14"/>
      <c r="X643" s="14"/>
      <c r="Y643" s="14"/>
      <c r="Z643" s="14"/>
      <c r="AA643" s="14"/>
      <c r="AB643" s="14"/>
      <c r="AC643" s="14"/>
      <c r="AD643" s="14"/>
      <c r="AE643" s="14"/>
      <c r="AT643" s="287" t="s">
        <v>236</v>
      </c>
      <c r="AU643" s="287" t="s">
        <v>89</v>
      </c>
      <c r="AV643" s="14" t="s">
        <v>89</v>
      </c>
      <c r="AW643" s="14" t="s">
        <v>34</v>
      </c>
      <c r="AX643" s="14" t="s">
        <v>87</v>
      </c>
      <c r="AY643" s="287" t="s">
        <v>211</v>
      </c>
    </row>
    <row r="644" s="2" customFormat="1" ht="21.75" customHeight="1">
      <c r="A644" s="41"/>
      <c r="B644" s="42"/>
      <c r="C644" s="317" t="s">
        <v>1114</v>
      </c>
      <c r="D644" s="317" t="s">
        <v>587</v>
      </c>
      <c r="E644" s="318" t="s">
        <v>1115</v>
      </c>
      <c r="F644" s="319" t="s">
        <v>1116</v>
      </c>
      <c r="G644" s="320" t="s">
        <v>269</v>
      </c>
      <c r="H644" s="321">
        <v>1354.0609999999999</v>
      </c>
      <c r="I644" s="322"/>
      <c r="J644" s="323">
        <f>ROUND(I644*H644,2)</f>
        <v>0</v>
      </c>
      <c r="K644" s="324"/>
      <c r="L644" s="325"/>
      <c r="M644" s="326" t="s">
        <v>1</v>
      </c>
      <c r="N644" s="327" t="s">
        <v>46</v>
      </c>
      <c r="O644" s="94"/>
      <c r="P644" s="263">
        <f>O644*H644</f>
        <v>0</v>
      </c>
      <c r="Q644" s="263">
        <v>0.0041999999999999997</v>
      </c>
      <c r="R644" s="263">
        <f>Q644*H644</f>
        <v>5.6870561999999989</v>
      </c>
      <c r="S644" s="263">
        <v>0</v>
      </c>
      <c r="T644" s="264">
        <f>S644*H644</f>
        <v>0</v>
      </c>
      <c r="U644" s="41"/>
      <c r="V644" s="41"/>
      <c r="W644" s="41"/>
      <c r="X644" s="41"/>
      <c r="Y644" s="41"/>
      <c r="Z644" s="41"/>
      <c r="AA644" s="41"/>
      <c r="AB644" s="41"/>
      <c r="AC644" s="41"/>
      <c r="AD644" s="41"/>
      <c r="AE644" s="41"/>
      <c r="AR644" s="265" t="s">
        <v>632</v>
      </c>
      <c r="AT644" s="265" t="s">
        <v>587</v>
      </c>
      <c r="AU644" s="265" t="s">
        <v>89</v>
      </c>
      <c r="AY644" s="18" t="s">
        <v>211</v>
      </c>
      <c r="BE644" s="155">
        <f>IF(N644="základní",J644,0)</f>
        <v>0</v>
      </c>
      <c r="BF644" s="155">
        <f>IF(N644="snížená",J644,0)</f>
        <v>0</v>
      </c>
      <c r="BG644" s="155">
        <f>IF(N644="zákl. přenesená",J644,0)</f>
        <v>0</v>
      </c>
      <c r="BH644" s="155">
        <f>IF(N644="sníž. přenesená",J644,0)</f>
        <v>0</v>
      </c>
      <c r="BI644" s="155">
        <f>IF(N644="nulová",J644,0)</f>
        <v>0</v>
      </c>
      <c r="BJ644" s="18" t="s">
        <v>87</v>
      </c>
      <c r="BK644" s="155">
        <f>ROUND(I644*H644,2)</f>
        <v>0</v>
      </c>
      <c r="BL644" s="18" t="s">
        <v>526</v>
      </c>
      <c r="BM644" s="265" t="s">
        <v>1117</v>
      </c>
    </row>
    <row r="645" s="14" customFormat="1">
      <c r="A645" s="14"/>
      <c r="B645" s="277"/>
      <c r="C645" s="278"/>
      <c r="D645" s="268" t="s">
        <v>236</v>
      </c>
      <c r="E645" s="278"/>
      <c r="F645" s="280" t="s">
        <v>1118</v>
      </c>
      <c r="G645" s="278"/>
      <c r="H645" s="281">
        <v>1354.0609999999999</v>
      </c>
      <c r="I645" s="282"/>
      <c r="J645" s="278"/>
      <c r="K645" s="278"/>
      <c r="L645" s="283"/>
      <c r="M645" s="284"/>
      <c r="N645" s="285"/>
      <c r="O645" s="285"/>
      <c r="P645" s="285"/>
      <c r="Q645" s="285"/>
      <c r="R645" s="285"/>
      <c r="S645" s="285"/>
      <c r="T645" s="286"/>
      <c r="U645" s="14"/>
      <c r="V645" s="14"/>
      <c r="W645" s="14"/>
      <c r="X645" s="14"/>
      <c r="Y645" s="14"/>
      <c r="Z645" s="14"/>
      <c r="AA645" s="14"/>
      <c r="AB645" s="14"/>
      <c r="AC645" s="14"/>
      <c r="AD645" s="14"/>
      <c r="AE645" s="14"/>
      <c r="AT645" s="287" t="s">
        <v>236</v>
      </c>
      <c r="AU645" s="287" t="s">
        <v>89</v>
      </c>
      <c r="AV645" s="14" t="s">
        <v>89</v>
      </c>
      <c r="AW645" s="14" t="s">
        <v>4</v>
      </c>
      <c r="AX645" s="14" t="s">
        <v>87</v>
      </c>
      <c r="AY645" s="287" t="s">
        <v>211</v>
      </c>
    </row>
    <row r="646" s="2" customFormat="1" ht="24.15" customHeight="1">
      <c r="A646" s="41"/>
      <c r="B646" s="42"/>
      <c r="C646" s="253" t="s">
        <v>1119</v>
      </c>
      <c r="D646" s="253" t="s">
        <v>214</v>
      </c>
      <c r="E646" s="254" t="s">
        <v>1120</v>
      </c>
      <c r="F646" s="255" t="s">
        <v>1121</v>
      </c>
      <c r="G646" s="256" t="s">
        <v>269</v>
      </c>
      <c r="H646" s="257">
        <v>1128.354</v>
      </c>
      <c r="I646" s="258"/>
      <c r="J646" s="259">
        <f>ROUND(I646*H646,2)</f>
        <v>0</v>
      </c>
      <c r="K646" s="260"/>
      <c r="L646" s="44"/>
      <c r="M646" s="261" t="s">
        <v>1</v>
      </c>
      <c r="N646" s="262" t="s">
        <v>46</v>
      </c>
      <c r="O646" s="94"/>
      <c r="P646" s="263">
        <f>O646*H646</f>
        <v>0</v>
      </c>
      <c r="Q646" s="263">
        <v>0.00040000000000000002</v>
      </c>
      <c r="R646" s="263">
        <f>Q646*H646</f>
        <v>0.45134160000000006</v>
      </c>
      <c r="S646" s="263">
        <v>0</v>
      </c>
      <c r="T646" s="264">
        <f>S646*H646</f>
        <v>0</v>
      </c>
      <c r="U646" s="41"/>
      <c r="V646" s="41"/>
      <c r="W646" s="41"/>
      <c r="X646" s="41"/>
      <c r="Y646" s="41"/>
      <c r="Z646" s="41"/>
      <c r="AA646" s="41"/>
      <c r="AB646" s="41"/>
      <c r="AC646" s="41"/>
      <c r="AD646" s="41"/>
      <c r="AE646" s="41"/>
      <c r="AR646" s="265" t="s">
        <v>526</v>
      </c>
      <c r="AT646" s="265" t="s">
        <v>214</v>
      </c>
      <c r="AU646" s="265" t="s">
        <v>89</v>
      </c>
      <c r="AY646" s="18" t="s">
        <v>211</v>
      </c>
      <c r="BE646" s="155">
        <f>IF(N646="základní",J646,0)</f>
        <v>0</v>
      </c>
      <c r="BF646" s="155">
        <f>IF(N646="snížená",J646,0)</f>
        <v>0</v>
      </c>
      <c r="BG646" s="155">
        <f>IF(N646="zákl. přenesená",J646,0)</f>
        <v>0</v>
      </c>
      <c r="BH646" s="155">
        <f>IF(N646="sníž. přenesená",J646,0)</f>
        <v>0</v>
      </c>
      <c r="BI646" s="155">
        <f>IF(N646="nulová",J646,0)</f>
        <v>0</v>
      </c>
      <c r="BJ646" s="18" t="s">
        <v>87</v>
      </c>
      <c r="BK646" s="155">
        <f>ROUND(I646*H646,2)</f>
        <v>0</v>
      </c>
      <c r="BL646" s="18" t="s">
        <v>526</v>
      </c>
      <c r="BM646" s="265" t="s">
        <v>1122</v>
      </c>
    </row>
    <row r="647" s="14" customFormat="1">
      <c r="A647" s="14"/>
      <c r="B647" s="277"/>
      <c r="C647" s="278"/>
      <c r="D647" s="268" t="s">
        <v>236</v>
      </c>
      <c r="E647" s="279" t="s">
        <v>1</v>
      </c>
      <c r="F647" s="280" t="s">
        <v>1123</v>
      </c>
      <c r="G647" s="278"/>
      <c r="H647" s="281">
        <v>564.17700000000002</v>
      </c>
      <c r="I647" s="282"/>
      <c r="J647" s="278"/>
      <c r="K647" s="278"/>
      <c r="L647" s="283"/>
      <c r="M647" s="284"/>
      <c r="N647" s="285"/>
      <c r="O647" s="285"/>
      <c r="P647" s="285"/>
      <c r="Q647" s="285"/>
      <c r="R647" s="285"/>
      <c r="S647" s="285"/>
      <c r="T647" s="286"/>
      <c r="U647" s="14"/>
      <c r="V647" s="14"/>
      <c r="W647" s="14"/>
      <c r="X647" s="14"/>
      <c r="Y647" s="14"/>
      <c r="Z647" s="14"/>
      <c r="AA647" s="14"/>
      <c r="AB647" s="14"/>
      <c r="AC647" s="14"/>
      <c r="AD647" s="14"/>
      <c r="AE647" s="14"/>
      <c r="AT647" s="287" t="s">
        <v>236</v>
      </c>
      <c r="AU647" s="287" t="s">
        <v>89</v>
      </c>
      <c r="AV647" s="14" t="s">
        <v>89</v>
      </c>
      <c r="AW647" s="14" t="s">
        <v>34</v>
      </c>
      <c r="AX647" s="14" t="s">
        <v>87</v>
      </c>
      <c r="AY647" s="287" t="s">
        <v>211</v>
      </c>
    </row>
    <row r="648" s="14" customFormat="1">
      <c r="A648" s="14"/>
      <c r="B648" s="277"/>
      <c r="C648" s="278"/>
      <c r="D648" s="268" t="s">
        <v>236</v>
      </c>
      <c r="E648" s="278"/>
      <c r="F648" s="280" t="s">
        <v>1124</v>
      </c>
      <c r="G648" s="278"/>
      <c r="H648" s="281">
        <v>1128.354</v>
      </c>
      <c r="I648" s="282"/>
      <c r="J648" s="278"/>
      <c r="K648" s="278"/>
      <c r="L648" s="283"/>
      <c r="M648" s="284"/>
      <c r="N648" s="285"/>
      <c r="O648" s="285"/>
      <c r="P648" s="285"/>
      <c r="Q648" s="285"/>
      <c r="R648" s="285"/>
      <c r="S648" s="285"/>
      <c r="T648" s="286"/>
      <c r="U648" s="14"/>
      <c r="V648" s="14"/>
      <c r="W648" s="14"/>
      <c r="X648" s="14"/>
      <c r="Y648" s="14"/>
      <c r="Z648" s="14"/>
      <c r="AA648" s="14"/>
      <c r="AB648" s="14"/>
      <c r="AC648" s="14"/>
      <c r="AD648" s="14"/>
      <c r="AE648" s="14"/>
      <c r="AT648" s="287" t="s">
        <v>236</v>
      </c>
      <c r="AU648" s="287" t="s">
        <v>89</v>
      </c>
      <c r="AV648" s="14" t="s">
        <v>89</v>
      </c>
      <c r="AW648" s="14" t="s">
        <v>4</v>
      </c>
      <c r="AX648" s="14" t="s">
        <v>87</v>
      </c>
      <c r="AY648" s="287" t="s">
        <v>211</v>
      </c>
    </row>
    <row r="649" s="2" customFormat="1" ht="21.75" customHeight="1">
      <c r="A649" s="41"/>
      <c r="B649" s="42"/>
      <c r="C649" s="317" t="s">
        <v>1125</v>
      </c>
      <c r="D649" s="317" t="s">
        <v>587</v>
      </c>
      <c r="E649" s="318" t="s">
        <v>1115</v>
      </c>
      <c r="F649" s="319" t="s">
        <v>1116</v>
      </c>
      <c r="G649" s="320" t="s">
        <v>269</v>
      </c>
      <c r="H649" s="321">
        <v>1150.9210000000001</v>
      </c>
      <c r="I649" s="322"/>
      <c r="J649" s="323">
        <f>ROUND(I649*H649,2)</f>
        <v>0</v>
      </c>
      <c r="K649" s="324"/>
      <c r="L649" s="325"/>
      <c r="M649" s="326" t="s">
        <v>1</v>
      </c>
      <c r="N649" s="327" t="s">
        <v>46</v>
      </c>
      <c r="O649" s="94"/>
      <c r="P649" s="263">
        <f>O649*H649</f>
        <v>0</v>
      </c>
      <c r="Q649" s="263">
        <v>0.0041999999999999997</v>
      </c>
      <c r="R649" s="263">
        <f>Q649*H649</f>
        <v>4.8338681999999995</v>
      </c>
      <c r="S649" s="263">
        <v>0</v>
      </c>
      <c r="T649" s="264">
        <f>S649*H649</f>
        <v>0</v>
      </c>
      <c r="U649" s="41"/>
      <c r="V649" s="41"/>
      <c r="W649" s="41"/>
      <c r="X649" s="41"/>
      <c r="Y649" s="41"/>
      <c r="Z649" s="41"/>
      <c r="AA649" s="41"/>
      <c r="AB649" s="41"/>
      <c r="AC649" s="41"/>
      <c r="AD649" s="41"/>
      <c r="AE649" s="41"/>
      <c r="AR649" s="265" t="s">
        <v>632</v>
      </c>
      <c r="AT649" s="265" t="s">
        <v>587</v>
      </c>
      <c r="AU649" s="265" t="s">
        <v>89</v>
      </c>
      <c r="AY649" s="18" t="s">
        <v>211</v>
      </c>
      <c r="BE649" s="155">
        <f>IF(N649="základní",J649,0)</f>
        <v>0</v>
      </c>
      <c r="BF649" s="155">
        <f>IF(N649="snížená",J649,0)</f>
        <v>0</v>
      </c>
      <c r="BG649" s="155">
        <f>IF(N649="zákl. přenesená",J649,0)</f>
        <v>0</v>
      </c>
      <c r="BH649" s="155">
        <f>IF(N649="sníž. přenesená",J649,0)</f>
        <v>0</v>
      </c>
      <c r="BI649" s="155">
        <f>IF(N649="nulová",J649,0)</f>
        <v>0</v>
      </c>
      <c r="BJ649" s="18" t="s">
        <v>87</v>
      </c>
      <c r="BK649" s="155">
        <f>ROUND(I649*H649,2)</f>
        <v>0</v>
      </c>
      <c r="BL649" s="18" t="s">
        <v>526</v>
      </c>
      <c r="BM649" s="265" t="s">
        <v>1126</v>
      </c>
    </row>
    <row r="650" s="14" customFormat="1">
      <c r="A650" s="14"/>
      <c r="B650" s="277"/>
      <c r="C650" s="278"/>
      <c r="D650" s="268" t="s">
        <v>236</v>
      </c>
      <c r="E650" s="278"/>
      <c r="F650" s="280" t="s">
        <v>1127</v>
      </c>
      <c r="G650" s="278"/>
      <c r="H650" s="281">
        <v>1150.9210000000001</v>
      </c>
      <c r="I650" s="282"/>
      <c r="J650" s="278"/>
      <c r="K650" s="278"/>
      <c r="L650" s="283"/>
      <c r="M650" s="284"/>
      <c r="N650" s="285"/>
      <c r="O650" s="285"/>
      <c r="P650" s="285"/>
      <c r="Q650" s="285"/>
      <c r="R650" s="285"/>
      <c r="S650" s="285"/>
      <c r="T650" s="286"/>
      <c r="U650" s="14"/>
      <c r="V650" s="14"/>
      <c r="W650" s="14"/>
      <c r="X650" s="14"/>
      <c r="Y650" s="14"/>
      <c r="Z650" s="14"/>
      <c r="AA650" s="14"/>
      <c r="AB650" s="14"/>
      <c r="AC650" s="14"/>
      <c r="AD650" s="14"/>
      <c r="AE650" s="14"/>
      <c r="AT650" s="287" t="s">
        <v>236</v>
      </c>
      <c r="AU650" s="287" t="s">
        <v>89</v>
      </c>
      <c r="AV650" s="14" t="s">
        <v>89</v>
      </c>
      <c r="AW650" s="14" t="s">
        <v>4</v>
      </c>
      <c r="AX650" s="14" t="s">
        <v>87</v>
      </c>
      <c r="AY650" s="287" t="s">
        <v>211</v>
      </c>
    </row>
    <row r="651" s="2" customFormat="1" ht="24.15" customHeight="1">
      <c r="A651" s="41"/>
      <c r="B651" s="42"/>
      <c r="C651" s="253" t="s">
        <v>1128</v>
      </c>
      <c r="D651" s="253" t="s">
        <v>214</v>
      </c>
      <c r="E651" s="254" t="s">
        <v>1129</v>
      </c>
      <c r="F651" s="255" t="s">
        <v>1130</v>
      </c>
      <c r="G651" s="256" t="s">
        <v>269</v>
      </c>
      <c r="H651" s="257">
        <v>512.58600000000001</v>
      </c>
      <c r="I651" s="258"/>
      <c r="J651" s="259">
        <f>ROUND(I651*H651,2)</f>
        <v>0</v>
      </c>
      <c r="K651" s="260"/>
      <c r="L651" s="44"/>
      <c r="M651" s="261" t="s">
        <v>1</v>
      </c>
      <c r="N651" s="262" t="s">
        <v>46</v>
      </c>
      <c r="O651" s="94"/>
      <c r="P651" s="263">
        <f>O651*H651</f>
        <v>0</v>
      </c>
      <c r="Q651" s="263">
        <v>0.00079000000000000001</v>
      </c>
      <c r="R651" s="263">
        <f>Q651*H651</f>
        <v>0.40494294000000003</v>
      </c>
      <c r="S651" s="263">
        <v>0</v>
      </c>
      <c r="T651" s="264">
        <f>S651*H651</f>
        <v>0</v>
      </c>
      <c r="U651" s="41"/>
      <c r="V651" s="41"/>
      <c r="W651" s="41"/>
      <c r="X651" s="41"/>
      <c r="Y651" s="41"/>
      <c r="Z651" s="41"/>
      <c r="AA651" s="41"/>
      <c r="AB651" s="41"/>
      <c r="AC651" s="41"/>
      <c r="AD651" s="41"/>
      <c r="AE651" s="41"/>
      <c r="AR651" s="265" t="s">
        <v>526</v>
      </c>
      <c r="AT651" s="265" t="s">
        <v>214</v>
      </c>
      <c r="AU651" s="265" t="s">
        <v>89</v>
      </c>
      <c r="AY651" s="18" t="s">
        <v>211</v>
      </c>
      <c r="BE651" s="155">
        <f>IF(N651="základní",J651,0)</f>
        <v>0</v>
      </c>
      <c r="BF651" s="155">
        <f>IF(N651="snížená",J651,0)</f>
        <v>0</v>
      </c>
      <c r="BG651" s="155">
        <f>IF(N651="zákl. přenesená",J651,0)</f>
        <v>0</v>
      </c>
      <c r="BH651" s="155">
        <f>IF(N651="sníž. přenesená",J651,0)</f>
        <v>0</v>
      </c>
      <c r="BI651" s="155">
        <f>IF(N651="nulová",J651,0)</f>
        <v>0</v>
      </c>
      <c r="BJ651" s="18" t="s">
        <v>87</v>
      </c>
      <c r="BK651" s="155">
        <f>ROUND(I651*H651,2)</f>
        <v>0</v>
      </c>
      <c r="BL651" s="18" t="s">
        <v>526</v>
      </c>
      <c r="BM651" s="265" t="s">
        <v>1131</v>
      </c>
    </row>
    <row r="652" s="14" customFormat="1">
      <c r="A652" s="14"/>
      <c r="B652" s="277"/>
      <c r="C652" s="278"/>
      <c r="D652" s="268" t="s">
        <v>236</v>
      </c>
      <c r="E652" s="279" t="s">
        <v>1</v>
      </c>
      <c r="F652" s="280" t="s">
        <v>1132</v>
      </c>
      <c r="G652" s="278"/>
      <c r="H652" s="281">
        <v>512.58600000000001</v>
      </c>
      <c r="I652" s="282"/>
      <c r="J652" s="278"/>
      <c r="K652" s="278"/>
      <c r="L652" s="283"/>
      <c r="M652" s="284"/>
      <c r="N652" s="285"/>
      <c r="O652" s="285"/>
      <c r="P652" s="285"/>
      <c r="Q652" s="285"/>
      <c r="R652" s="285"/>
      <c r="S652" s="285"/>
      <c r="T652" s="286"/>
      <c r="U652" s="14"/>
      <c r="V652" s="14"/>
      <c r="W652" s="14"/>
      <c r="X652" s="14"/>
      <c r="Y652" s="14"/>
      <c r="Z652" s="14"/>
      <c r="AA652" s="14"/>
      <c r="AB652" s="14"/>
      <c r="AC652" s="14"/>
      <c r="AD652" s="14"/>
      <c r="AE652" s="14"/>
      <c r="AT652" s="287" t="s">
        <v>236</v>
      </c>
      <c r="AU652" s="287" t="s">
        <v>89</v>
      </c>
      <c r="AV652" s="14" t="s">
        <v>89</v>
      </c>
      <c r="AW652" s="14" t="s">
        <v>34</v>
      </c>
      <c r="AX652" s="14" t="s">
        <v>87</v>
      </c>
      <c r="AY652" s="287" t="s">
        <v>211</v>
      </c>
    </row>
    <row r="653" s="2" customFormat="1" ht="33" customHeight="1">
      <c r="A653" s="41"/>
      <c r="B653" s="42"/>
      <c r="C653" s="253" t="s">
        <v>1133</v>
      </c>
      <c r="D653" s="253" t="s">
        <v>214</v>
      </c>
      <c r="E653" s="254" t="s">
        <v>1134</v>
      </c>
      <c r="F653" s="255" t="s">
        <v>1135</v>
      </c>
      <c r="G653" s="256" t="s">
        <v>269</v>
      </c>
      <c r="H653" s="257">
        <v>118.065</v>
      </c>
      <c r="I653" s="258"/>
      <c r="J653" s="259">
        <f>ROUND(I653*H653,2)</f>
        <v>0</v>
      </c>
      <c r="K653" s="260"/>
      <c r="L653" s="44"/>
      <c r="M653" s="261" t="s">
        <v>1</v>
      </c>
      <c r="N653" s="262" t="s">
        <v>46</v>
      </c>
      <c r="O653" s="94"/>
      <c r="P653" s="263">
        <f>O653*H653</f>
        <v>0</v>
      </c>
      <c r="Q653" s="263">
        <v>0.00069999999999999999</v>
      </c>
      <c r="R653" s="263">
        <f>Q653*H653</f>
        <v>0.082645499999999997</v>
      </c>
      <c r="S653" s="263">
        <v>0</v>
      </c>
      <c r="T653" s="264">
        <f>S653*H653</f>
        <v>0</v>
      </c>
      <c r="U653" s="41"/>
      <c r="V653" s="41"/>
      <c r="W653" s="41"/>
      <c r="X653" s="41"/>
      <c r="Y653" s="41"/>
      <c r="Z653" s="41"/>
      <c r="AA653" s="41"/>
      <c r="AB653" s="41"/>
      <c r="AC653" s="41"/>
      <c r="AD653" s="41"/>
      <c r="AE653" s="41"/>
      <c r="AR653" s="265" t="s">
        <v>526</v>
      </c>
      <c r="AT653" s="265" t="s">
        <v>214</v>
      </c>
      <c r="AU653" s="265" t="s">
        <v>89</v>
      </c>
      <c r="AY653" s="18" t="s">
        <v>211</v>
      </c>
      <c r="BE653" s="155">
        <f>IF(N653="základní",J653,0)</f>
        <v>0</v>
      </c>
      <c r="BF653" s="155">
        <f>IF(N653="snížená",J653,0)</f>
        <v>0</v>
      </c>
      <c r="BG653" s="155">
        <f>IF(N653="zákl. přenesená",J653,0)</f>
        <v>0</v>
      </c>
      <c r="BH653" s="155">
        <f>IF(N653="sníž. přenesená",J653,0)</f>
        <v>0</v>
      </c>
      <c r="BI653" s="155">
        <f>IF(N653="nulová",J653,0)</f>
        <v>0</v>
      </c>
      <c r="BJ653" s="18" t="s">
        <v>87</v>
      </c>
      <c r="BK653" s="155">
        <f>ROUND(I653*H653,2)</f>
        <v>0</v>
      </c>
      <c r="BL653" s="18" t="s">
        <v>526</v>
      </c>
      <c r="BM653" s="265" t="s">
        <v>1136</v>
      </c>
    </row>
    <row r="654" s="13" customFormat="1">
      <c r="A654" s="13"/>
      <c r="B654" s="266"/>
      <c r="C654" s="267"/>
      <c r="D654" s="268" t="s">
        <v>236</v>
      </c>
      <c r="E654" s="269" t="s">
        <v>1</v>
      </c>
      <c r="F654" s="270" t="s">
        <v>1137</v>
      </c>
      <c r="G654" s="267"/>
      <c r="H654" s="269" t="s">
        <v>1</v>
      </c>
      <c r="I654" s="271"/>
      <c r="J654" s="267"/>
      <c r="K654" s="267"/>
      <c r="L654" s="272"/>
      <c r="M654" s="273"/>
      <c r="N654" s="274"/>
      <c r="O654" s="274"/>
      <c r="P654" s="274"/>
      <c r="Q654" s="274"/>
      <c r="R654" s="274"/>
      <c r="S654" s="274"/>
      <c r="T654" s="275"/>
      <c r="U654" s="13"/>
      <c r="V654" s="13"/>
      <c r="W654" s="13"/>
      <c r="X654" s="13"/>
      <c r="Y654" s="13"/>
      <c r="Z654" s="13"/>
      <c r="AA654" s="13"/>
      <c r="AB654" s="13"/>
      <c r="AC654" s="13"/>
      <c r="AD654" s="13"/>
      <c r="AE654" s="13"/>
      <c r="AT654" s="276" t="s">
        <v>236</v>
      </c>
      <c r="AU654" s="276" t="s">
        <v>89</v>
      </c>
      <c r="AV654" s="13" t="s">
        <v>87</v>
      </c>
      <c r="AW654" s="13" t="s">
        <v>34</v>
      </c>
      <c r="AX654" s="13" t="s">
        <v>81</v>
      </c>
      <c r="AY654" s="276" t="s">
        <v>211</v>
      </c>
    </row>
    <row r="655" s="14" customFormat="1">
      <c r="A655" s="14"/>
      <c r="B655" s="277"/>
      <c r="C655" s="278"/>
      <c r="D655" s="268" t="s">
        <v>236</v>
      </c>
      <c r="E655" s="279" t="s">
        <v>366</v>
      </c>
      <c r="F655" s="280" t="s">
        <v>1138</v>
      </c>
      <c r="G655" s="278"/>
      <c r="H655" s="281">
        <v>118.065</v>
      </c>
      <c r="I655" s="282"/>
      <c r="J655" s="278"/>
      <c r="K655" s="278"/>
      <c r="L655" s="283"/>
      <c r="M655" s="284"/>
      <c r="N655" s="285"/>
      <c r="O655" s="285"/>
      <c r="P655" s="285"/>
      <c r="Q655" s="285"/>
      <c r="R655" s="285"/>
      <c r="S655" s="285"/>
      <c r="T655" s="286"/>
      <c r="U655" s="14"/>
      <c r="V655" s="14"/>
      <c r="W655" s="14"/>
      <c r="X655" s="14"/>
      <c r="Y655" s="14"/>
      <c r="Z655" s="14"/>
      <c r="AA655" s="14"/>
      <c r="AB655" s="14"/>
      <c r="AC655" s="14"/>
      <c r="AD655" s="14"/>
      <c r="AE655" s="14"/>
      <c r="AT655" s="287" t="s">
        <v>236</v>
      </c>
      <c r="AU655" s="287" t="s">
        <v>89</v>
      </c>
      <c r="AV655" s="14" t="s">
        <v>89</v>
      </c>
      <c r="AW655" s="14" t="s">
        <v>34</v>
      </c>
      <c r="AX655" s="14" t="s">
        <v>87</v>
      </c>
      <c r="AY655" s="287" t="s">
        <v>211</v>
      </c>
    </row>
    <row r="656" s="2" customFormat="1" ht="24.15" customHeight="1">
      <c r="A656" s="41"/>
      <c r="B656" s="42"/>
      <c r="C656" s="253" t="s">
        <v>1139</v>
      </c>
      <c r="D656" s="253" t="s">
        <v>214</v>
      </c>
      <c r="E656" s="254" t="s">
        <v>1140</v>
      </c>
      <c r="F656" s="255" t="s">
        <v>1141</v>
      </c>
      <c r="G656" s="256" t="s">
        <v>269</v>
      </c>
      <c r="H656" s="257">
        <v>144.5</v>
      </c>
      <c r="I656" s="258"/>
      <c r="J656" s="259">
        <f>ROUND(I656*H656,2)</f>
        <v>0</v>
      </c>
      <c r="K656" s="260"/>
      <c r="L656" s="44"/>
      <c r="M656" s="261" t="s">
        <v>1</v>
      </c>
      <c r="N656" s="262" t="s">
        <v>46</v>
      </c>
      <c r="O656" s="94"/>
      <c r="P656" s="263">
        <f>O656*H656</f>
        <v>0</v>
      </c>
      <c r="Q656" s="263">
        <v>0</v>
      </c>
      <c r="R656" s="263">
        <f>Q656*H656</f>
        <v>0</v>
      </c>
      <c r="S656" s="263">
        <v>0</v>
      </c>
      <c r="T656" s="264">
        <f>S656*H656</f>
        <v>0</v>
      </c>
      <c r="U656" s="41"/>
      <c r="V656" s="41"/>
      <c r="W656" s="41"/>
      <c r="X656" s="41"/>
      <c r="Y656" s="41"/>
      <c r="Z656" s="41"/>
      <c r="AA656" s="41"/>
      <c r="AB656" s="41"/>
      <c r="AC656" s="41"/>
      <c r="AD656" s="41"/>
      <c r="AE656" s="41"/>
      <c r="AR656" s="265" t="s">
        <v>526</v>
      </c>
      <c r="AT656" s="265" t="s">
        <v>214</v>
      </c>
      <c r="AU656" s="265" t="s">
        <v>89</v>
      </c>
      <c r="AY656" s="18" t="s">
        <v>211</v>
      </c>
      <c r="BE656" s="155">
        <f>IF(N656="základní",J656,0)</f>
        <v>0</v>
      </c>
      <c r="BF656" s="155">
        <f>IF(N656="snížená",J656,0)</f>
        <v>0</v>
      </c>
      <c r="BG656" s="155">
        <f>IF(N656="zákl. přenesená",J656,0)</f>
        <v>0</v>
      </c>
      <c r="BH656" s="155">
        <f>IF(N656="sníž. přenesená",J656,0)</f>
        <v>0</v>
      </c>
      <c r="BI656" s="155">
        <f>IF(N656="nulová",J656,0)</f>
        <v>0</v>
      </c>
      <c r="BJ656" s="18" t="s">
        <v>87</v>
      </c>
      <c r="BK656" s="155">
        <f>ROUND(I656*H656,2)</f>
        <v>0</v>
      </c>
      <c r="BL656" s="18" t="s">
        <v>526</v>
      </c>
      <c r="BM656" s="265" t="s">
        <v>1142</v>
      </c>
    </row>
    <row r="657" s="13" customFormat="1">
      <c r="A657" s="13"/>
      <c r="B657" s="266"/>
      <c r="C657" s="267"/>
      <c r="D657" s="268" t="s">
        <v>236</v>
      </c>
      <c r="E657" s="269" t="s">
        <v>1</v>
      </c>
      <c r="F657" s="270" t="s">
        <v>1143</v>
      </c>
      <c r="G657" s="267"/>
      <c r="H657" s="269" t="s">
        <v>1</v>
      </c>
      <c r="I657" s="271"/>
      <c r="J657" s="267"/>
      <c r="K657" s="267"/>
      <c r="L657" s="272"/>
      <c r="M657" s="273"/>
      <c r="N657" s="274"/>
      <c r="O657" s="274"/>
      <c r="P657" s="274"/>
      <c r="Q657" s="274"/>
      <c r="R657" s="274"/>
      <c r="S657" s="274"/>
      <c r="T657" s="275"/>
      <c r="U657" s="13"/>
      <c r="V657" s="13"/>
      <c r="W657" s="13"/>
      <c r="X657" s="13"/>
      <c r="Y657" s="13"/>
      <c r="Z657" s="13"/>
      <c r="AA657" s="13"/>
      <c r="AB657" s="13"/>
      <c r="AC657" s="13"/>
      <c r="AD657" s="13"/>
      <c r="AE657" s="13"/>
      <c r="AT657" s="276" t="s">
        <v>236</v>
      </c>
      <c r="AU657" s="276" t="s">
        <v>89</v>
      </c>
      <c r="AV657" s="13" t="s">
        <v>87</v>
      </c>
      <c r="AW657" s="13" t="s">
        <v>34</v>
      </c>
      <c r="AX657" s="13" t="s">
        <v>81</v>
      </c>
      <c r="AY657" s="276" t="s">
        <v>211</v>
      </c>
    </row>
    <row r="658" s="14" customFormat="1">
      <c r="A658" s="14"/>
      <c r="B658" s="277"/>
      <c r="C658" s="278"/>
      <c r="D658" s="268" t="s">
        <v>236</v>
      </c>
      <c r="E658" s="279" t="s">
        <v>1</v>
      </c>
      <c r="F658" s="280" t="s">
        <v>1144</v>
      </c>
      <c r="G658" s="278"/>
      <c r="H658" s="281">
        <v>144.5</v>
      </c>
      <c r="I658" s="282"/>
      <c r="J658" s="278"/>
      <c r="K658" s="278"/>
      <c r="L658" s="283"/>
      <c r="M658" s="284"/>
      <c r="N658" s="285"/>
      <c r="O658" s="285"/>
      <c r="P658" s="285"/>
      <c r="Q658" s="285"/>
      <c r="R658" s="285"/>
      <c r="S658" s="285"/>
      <c r="T658" s="286"/>
      <c r="U658" s="14"/>
      <c r="V658" s="14"/>
      <c r="W658" s="14"/>
      <c r="X658" s="14"/>
      <c r="Y658" s="14"/>
      <c r="Z658" s="14"/>
      <c r="AA658" s="14"/>
      <c r="AB658" s="14"/>
      <c r="AC658" s="14"/>
      <c r="AD658" s="14"/>
      <c r="AE658" s="14"/>
      <c r="AT658" s="287" t="s">
        <v>236</v>
      </c>
      <c r="AU658" s="287" t="s">
        <v>89</v>
      </c>
      <c r="AV658" s="14" t="s">
        <v>89</v>
      </c>
      <c r="AW658" s="14" t="s">
        <v>34</v>
      </c>
      <c r="AX658" s="14" t="s">
        <v>87</v>
      </c>
      <c r="AY658" s="287" t="s">
        <v>211</v>
      </c>
    </row>
    <row r="659" s="2" customFormat="1" ht="16.5" customHeight="1">
      <c r="A659" s="41"/>
      <c r="B659" s="42"/>
      <c r="C659" s="317" t="s">
        <v>1145</v>
      </c>
      <c r="D659" s="317" t="s">
        <v>587</v>
      </c>
      <c r="E659" s="318" t="s">
        <v>1146</v>
      </c>
      <c r="F659" s="319" t="s">
        <v>1147</v>
      </c>
      <c r="G659" s="320" t="s">
        <v>1148</v>
      </c>
      <c r="H659" s="321">
        <v>144.5</v>
      </c>
      <c r="I659" s="322"/>
      <c r="J659" s="323">
        <f>ROUND(I659*H659,2)</f>
        <v>0</v>
      </c>
      <c r="K659" s="324"/>
      <c r="L659" s="325"/>
      <c r="M659" s="326" t="s">
        <v>1</v>
      </c>
      <c r="N659" s="327" t="s">
        <v>46</v>
      </c>
      <c r="O659" s="94"/>
      <c r="P659" s="263">
        <f>O659*H659</f>
        <v>0</v>
      </c>
      <c r="Q659" s="263">
        <v>0.001</v>
      </c>
      <c r="R659" s="263">
        <f>Q659*H659</f>
        <v>0.14449999999999999</v>
      </c>
      <c r="S659" s="263">
        <v>0</v>
      </c>
      <c r="T659" s="264">
        <f>S659*H659</f>
        <v>0</v>
      </c>
      <c r="U659" s="41"/>
      <c r="V659" s="41"/>
      <c r="W659" s="41"/>
      <c r="X659" s="41"/>
      <c r="Y659" s="41"/>
      <c r="Z659" s="41"/>
      <c r="AA659" s="41"/>
      <c r="AB659" s="41"/>
      <c r="AC659" s="41"/>
      <c r="AD659" s="41"/>
      <c r="AE659" s="41"/>
      <c r="AR659" s="265" t="s">
        <v>632</v>
      </c>
      <c r="AT659" s="265" t="s">
        <v>587</v>
      </c>
      <c r="AU659" s="265" t="s">
        <v>89</v>
      </c>
      <c r="AY659" s="18" t="s">
        <v>211</v>
      </c>
      <c r="BE659" s="155">
        <f>IF(N659="základní",J659,0)</f>
        <v>0</v>
      </c>
      <c r="BF659" s="155">
        <f>IF(N659="snížená",J659,0)</f>
        <v>0</v>
      </c>
      <c r="BG659" s="155">
        <f>IF(N659="zákl. přenesená",J659,0)</f>
        <v>0</v>
      </c>
      <c r="BH659" s="155">
        <f>IF(N659="sníž. přenesená",J659,0)</f>
        <v>0</v>
      </c>
      <c r="BI659" s="155">
        <f>IF(N659="nulová",J659,0)</f>
        <v>0</v>
      </c>
      <c r="BJ659" s="18" t="s">
        <v>87</v>
      </c>
      <c r="BK659" s="155">
        <f>ROUND(I659*H659,2)</f>
        <v>0</v>
      </c>
      <c r="BL659" s="18" t="s">
        <v>526</v>
      </c>
      <c r="BM659" s="265" t="s">
        <v>1149</v>
      </c>
    </row>
    <row r="660" s="2" customFormat="1" ht="33" customHeight="1">
      <c r="A660" s="41"/>
      <c r="B660" s="42"/>
      <c r="C660" s="253" t="s">
        <v>1150</v>
      </c>
      <c r="D660" s="253" t="s">
        <v>214</v>
      </c>
      <c r="E660" s="254" t="s">
        <v>1151</v>
      </c>
      <c r="F660" s="255" t="s">
        <v>1152</v>
      </c>
      <c r="G660" s="256" t="s">
        <v>269</v>
      </c>
      <c r="H660" s="257">
        <v>918.95399999999995</v>
      </c>
      <c r="I660" s="258"/>
      <c r="J660" s="259">
        <f>ROUND(I660*H660,2)</f>
        <v>0</v>
      </c>
      <c r="K660" s="260"/>
      <c r="L660" s="44"/>
      <c r="M660" s="261" t="s">
        <v>1</v>
      </c>
      <c r="N660" s="262" t="s">
        <v>46</v>
      </c>
      <c r="O660" s="94"/>
      <c r="P660" s="263">
        <f>O660*H660</f>
        <v>0</v>
      </c>
      <c r="Q660" s="263">
        <v>0.00091</v>
      </c>
      <c r="R660" s="263">
        <f>Q660*H660</f>
        <v>0.83624813999999992</v>
      </c>
      <c r="S660" s="263">
        <v>0</v>
      </c>
      <c r="T660" s="264">
        <f>S660*H660</f>
        <v>0</v>
      </c>
      <c r="U660" s="41"/>
      <c r="V660" s="41"/>
      <c r="W660" s="41"/>
      <c r="X660" s="41"/>
      <c r="Y660" s="41"/>
      <c r="Z660" s="41"/>
      <c r="AA660" s="41"/>
      <c r="AB660" s="41"/>
      <c r="AC660" s="41"/>
      <c r="AD660" s="41"/>
      <c r="AE660" s="41"/>
      <c r="AR660" s="265" t="s">
        <v>526</v>
      </c>
      <c r="AT660" s="265" t="s">
        <v>214</v>
      </c>
      <c r="AU660" s="265" t="s">
        <v>89</v>
      </c>
      <c r="AY660" s="18" t="s">
        <v>211</v>
      </c>
      <c r="BE660" s="155">
        <f>IF(N660="základní",J660,0)</f>
        <v>0</v>
      </c>
      <c r="BF660" s="155">
        <f>IF(N660="snížená",J660,0)</f>
        <v>0</v>
      </c>
      <c r="BG660" s="155">
        <f>IF(N660="zákl. přenesená",J660,0)</f>
        <v>0</v>
      </c>
      <c r="BH660" s="155">
        <f>IF(N660="sníž. přenesená",J660,0)</f>
        <v>0</v>
      </c>
      <c r="BI660" s="155">
        <f>IF(N660="nulová",J660,0)</f>
        <v>0</v>
      </c>
      <c r="BJ660" s="18" t="s">
        <v>87</v>
      </c>
      <c r="BK660" s="155">
        <f>ROUND(I660*H660,2)</f>
        <v>0</v>
      </c>
      <c r="BL660" s="18" t="s">
        <v>526</v>
      </c>
      <c r="BM660" s="265" t="s">
        <v>1153</v>
      </c>
    </row>
    <row r="661" s="14" customFormat="1">
      <c r="A661" s="14"/>
      <c r="B661" s="277"/>
      <c r="C661" s="278"/>
      <c r="D661" s="268" t="s">
        <v>236</v>
      </c>
      <c r="E661" s="279" t="s">
        <v>1</v>
      </c>
      <c r="F661" s="280" t="s">
        <v>1154</v>
      </c>
      <c r="G661" s="278"/>
      <c r="H661" s="281">
        <v>918.95399999999995</v>
      </c>
      <c r="I661" s="282"/>
      <c r="J661" s="278"/>
      <c r="K661" s="278"/>
      <c r="L661" s="283"/>
      <c r="M661" s="284"/>
      <c r="N661" s="285"/>
      <c r="O661" s="285"/>
      <c r="P661" s="285"/>
      <c r="Q661" s="285"/>
      <c r="R661" s="285"/>
      <c r="S661" s="285"/>
      <c r="T661" s="286"/>
      <c r="U661" s="14"/>
      <c r="V661" s="14"/>
      <c r="W661" s="14"/>
      <c r="X661" s="14"/>
      <c r="Y661" s="14"/>
      <c r="Z661" s="14"/>
      <c r="AA661" s="14"/>
      <c r="AB661" s="14"/>
      <c r="AC661" s="14"/>
      <c r="AD661" s="14"/>
      <c r="AE661" s="14"/>
      <c r="AT661" s="287" t="s">
        <v>236</v>
      </c>
      <c r="AU661" s="287" t="s">
        <v>89</v>
      </c>
      <c r="AV661" s="14" t="s">
        <v>89</v>
      </c>
      <c r="AW661" s="14" t="s">
        <v>34</v>
      </c>
      <c r="AX661" s="14" t="s">
        <v>87</v>
      </c>
      <c r="AY661" s="287" t="s">
        <v>211</v>
      </c>
    </row>
    <row r="662" s="2" customFormat="1" ht="24.15" customHeight="1">
      <c r="A662" s="41"/>
      <c r="B662" s="42"/>
      <c r="C662" s="317" t="s">
        <v>1155</v>
      </c>
      <c r="D662" s="317" t="s">
        <v>587</v>
      </c>
      <c r="E662" s="318" t="s">
        <v>1156</v>
      </c>
      <c r="F662" s="319" t="s">
        <v>1157</v>
      </c>
      <c r="G662" s="320" t="s">
        <v>1158</v>
      </c>
      <c r="H662" s="321">
        <v>3335.8029999999999</v>
      </c>
      <c r="I662" s="322"/>
      <c r="J662" s="323">
        <f>ROUND(I662*H662,2)</f>
        <v>0</v>
      </c>
      <c r="K662" s="324"/>
      <c r="L662" s="325"/>
      <c r="M662" s="326" t="s">
        <v>1</v>
      </c>
      <c r="N662" s="327" t="s">
        <v>46</v>
      </c>
      <c r="O662" s="94"/>
      <c r="P662" s="263">
        <f>O662*H662</f>
        <v>0</v>
      </c>
      <c r="Q662" s="263">
        <v>0.001</v>
      </c>
      <c r="R662" s="263">
        <f>Q662*H662</f>
        <v>3.3358029999999999</v>
      </c>
      <c r="S662" s="263">
        <v>0</v>
      </c>
      <c r="T662" s="264">
        <f>S662*H662</f>
        <v>0</v>
      </c>
      <c r="U662" s="41"/>
      <c r="V662" s="41"/>
      <c r="W662" s="41"/>
      <c r="X662" s="41"/>
      <c r="Y662" s="41"/>
      <c r="Z662" s="41"/>
      <c r="AA662" s="41"/>
      <c r="AB662" s="41"/>
      <c r="AC662" s="41"/>
      <c r="AD662" s="41"/>
      <c r="AE662" s="41"/>
      <c r="AR662" s="265" t="s">
        <v>632</v>
      </c>
      <c r="AT662" s="265" t="s">
        <v>587</v>
      </c>
      <c r="AU662" s="265" t="s">
        <v>89</v>
      </c>
      <c r="AY662" s="18" t="s">
        <v>211</v>
      </c>
      <c r="BE662" s="155">
        <f>IF(N662="základní",J662,0)</f>
        <v>0</v>
      </c>
      <c r="BF662" s="155">
        <f>IF(N662="snížená",J662,0)</f>
        <v>0</v>
      </c>
      <c r="BG662" s="155">
        <f>IF(N662="zákl. přenesená",J662,0)</f>
        <v>0</v>
      </c>
      <c r="BH662" s="155">
        <f>IF(N662="sníž. přenesená",J662,0)</f>
        <v>0</v>
      </c>
      <c r="BI662" s="155">
        <f>IF(N662="nulová",J662,0)</f>
        <v>0</v>
      </c>
      <c r="BJ662" s="18" t="s">
        <v>87</v>
      </c>
      <c r="BK662" s="155">
        <f>ROUND(I662*H662,2)</f>
        <v>0</v>
      </c>
      <c r="BL662" s="18" t="s">
        <v>526</v>
      </c>
      <c r="BM662" s="265" t="s">
        <v>1159</v>
      </c>
    </row>
    <row r="663" s="14" customFormat="1">
      <c r="A663" s="14"/>
      <c r="B663" s="277"/>
      <c r="C663" s="278"/>
      <c r="D663" s="268" t="s">
        <v>236</v>
      </c>
      <c r="E663" s="278"/>
      <c r="F663" s="280" t="s">
        <v>1160</v>
      </c>
      <c r="G663" s="278"/>
      <c r="H663" s="281">
        <v>3335.8029999999999</v>
      </c>
      <c r="I663" s="282"/>
      <c r="J663" s="278"/>
      <c r="K663" s="278"/>
      <c r="L663" s="283"/>
      <c r="M663" s="284"/>
      <c r="N663" s="285"/>
      <c r="O663" s="285"/>
      <c r="P663" s="285"/>
      <c r="Q663" s="285"/>
      <c r="R663" s="285"/>
      <c r="S663" s="285"/>
      <c r="T663" s="286"/>
      <c r="U663" s="14"/>
      <c r="V663" s="14"/>
      <c r="W663" s="14"/>
      <c r="X663" s="14"/>
      <c r="Y663" s="14"/>
      <c r="Z663" s="14"/>
      <c r="AA663" s="14"/>
      <c r="AB663" s="14"/>
      <c r="AC663" s="14"/>
      <c r="AD663" s="14"/>
      <c r="AE663" s="14"/>
      <c r="AT663" s="287" t="s">
        <v>236</v>
      </c>
      <c r="AU663" s="287" t="s">
        <v>89</v>
      </c>
      <c r="AV663" s="14" t="s">
        <v>89</v>
      </c>
      <c r="AW663" s="14" t="s">
        <v>4</v>
      </c>
      <c r="AX663" s="14" t="s">
        <v>87</v>
      </c>
      <c r="AY663" s="287" t="s">
        <v>211</v>
      </c>
    </row>
    <row r="664" s="2" customFormat="1" ht="24.15" customHeight="1">
      <c r="A664" s="41"/>
      <c r="B664" s="42"/>
      <c r="C664" s="253" t="s">
        <v>1161</v>
      </c>
      <c r="D664" s="253" t="s">
        <v>214</v>
      </c>
      <c r="E664" s="254" t="s">
        <v>1162</v>
      </c>
      <c r="F664" s="255" t="s">
        <v>1163</v>
      </c>
      <c r="G664" s="256" t="s">
        <v>269</v>
      </c>
      <c r="H664" s="257">
        <v>236.13</v>
      </c>
      <c r="I664" s="258"/>
      <c r="J664" s="259">
        <f>ROUND(I664*H664,2)</f>
        <v>0</v>
      </c>
      <c r="K664" s="260"/>
      <c r="L664" s="44"/>
      <c r="M664" s="261" t="s">
        <v>1</v>
      </c>
      <c r="N664" s="262" t="s">
        <v>46</v>
      </c>
      <c r="O664" s="94"/>
      <c r="P664" s="263">
        <f>O664*H664</f>
        <v>0</v>
      </c>
      <c r="Q664" s="263">
        <v>0</v>
      </c>
      <c r="R664" s="263">
        <f>Q664*H664</f>
        <v>0</v>
      </c>
      <c r="S664" s="263">
        <v>0</v>
      </c>
      <c r="T664" s="264">
        <f>S664*H664</f>
        <v>0</v>
      </c>
      <c r="U664" s="41"/>
      <c r="V664" s="41"/>
      <c r="W664" s="41"/>
      <c r="X664" s="41"/>
      <c r="Y664" s="41"/>
      <c r="Z664" s="41"/>
      <c r="AA664" s="41"/>
      <c r="AB664" s="41"/>
      <c r="AC664" s="41"/>
      <c r="AD664" s="41"/>
      <c r="AE664" s="41"/>
      <c r="AR664" s="265" t="s">
        <v>526</v>
      </c>
      <c r="AT664" s="265" t="s">
        <v>214</v>
      </c>
      <c r="AU664" s="265" t="s">
        <v>89</v>
      </c>
      <c r="AY664" s="18" t="s">
        <v>211</v>
      </c>
      <c r="BE664" s="155">
        <f>IF(N664="základní",J664,0)</f>
        <v>0</v>
      </c>
      <c r="BF664" s="155">
        <f>IF(N664="snížená",J664,0)</f>
        <v>0</v>
      </c>
      <c r="BG664" s="155">
        <f>IF(N664="zákl. přenesená",J664,0)</f>
        <v>0</v>
      </c>
      <c r="BH664" s="155">
        <f>IF(N664="sníž. přenesená",J664,0)</f>
        <v>0</v>
      </c>
      <c r="BI664" s="155">
        <f>IF(N664="nulová",J664,0)</f>
        <v>0</v>
      </c>
      <c r="BJ664" s="18" t="s">
        <v>87</v>
      </c>
      <c r="BK664" s="155">
        <f>ROUND(I664*H664,2)</f>
        <v>0</v>
      </c>
      <c r="BL664" s="18" t="s">
        <v>526</v>
      </c>
      <c r="BM664" s="265" t="s">
        <v>1164</v>
      </c>
    </row>
    <row r="665" s="14" customFormat="1">
      <c r="A665" s="14"/>
      <c r="B665" s="277"/>
      <c r="C665" s="278"/>
      <c r="D665" s="268" t="s">
        <v>236</v>
      </c>
      <c r="E665" s="279" t="s">
        <v>1</v>
      </c>
      <c r="F665" s="280" t="s">
        <v>1165</v>
      </c>
      <c r="G665" s="278"/>
      <c r="H665" s="281">
        <v>236.13</v>
      </c>
      <c r="I665" s="282"/>
      <c r="J665" s="278"/>
      <c r="K665" s="278"/>
      <c r="L665" s="283"/>
      <c r="M665" s="284"/>
      <c r="N665" s="285"/>
      <c r="O665" s="285"/>
      <c r="P665" s="285"/>
      <c r="Q665" s="285"/>
      <c r="R665" s="285"/>
      <c r="S665" s="285"/>
      <c r="T665" s="286"/>
      <c r="U665" s="14"/>
      <c r="V665" s="14"/>
      <c r="W665" s="14"/>
      <c r="X665" s="14"/>
      <c r="Y665" s="14"/>
      <c r="Z665" s="14"/>
      <c r="AA665" s="14"/>
      <c r="AB665" s="14"/>
      <c r="AC665" s="14"/>
      <c r="AD665" s="14"/>
      <c r="AE665" s="14"/>
      <c r="AT665" s="287" t="s">
        <v>236</v>
      </c>
      <c r="AU665" s="287" t="s">
        <v>89</v>
      </c>
      <c r="AV665" s="14" t="s">
        <v>89</v>
      </c>
      <c r="AW665" s="14" t="s">
        <v>34</v>
      </c>
      <c r="AX665" s="14" t="s">
        <v>87</v>
      </c>
      <c r="AY665" s="287" t="s">
        <v>211</v>
      </c>
    </row>
    <row r="666" s="2" customFormat="1" ht="24.15" customHeight="1">
      <c r="A666" s="41"/>
      <c r="B666" s="42"/>
      <c r="C666" s="317" t="s">
        <v>1166</v>
      </c>
      <c r="D666" s="317" t="s">
        <v>587</v>
      </c>
      <c r="E666" s="318" t="s">
        <v>1167</v>
      </c>
      <c r="F666" s="319" t="s">
        <v>1168</v>
      </c>
      <c r="G666" s="320" t="s">
        <v>269</v>
      </c>
      <c r="H666" s="321">
        <v>247.93700000000001</v>
      </c>
      <c r="I666" s="322"/>
      <c r="J666" s="323">
        <f>ROUND(I666*H666,2)</f>
        <v>0</v>
      </c>
      <c r="K666" s="324"/>
      <c r="L666" s="325"/>
      <c r="M666" s="326" t="s">
        <v>1</v>
      </c>
      <c r="N666" s="327" t="s">
        <v>46</v>
      </c>
      <c r="O666" s="94"/>
      <c r="P666" s="263">
        <f>O666*H666</f>
        <v>0</v>
      </c>
      <c r="Q666" s="263">
        <v>0.00031</v>
      </c>
      <c r="R666" s="263">
        <f>Q666*H666</f>
        <v>0.07686047</v>
      </c>
      <c r="S666" s="263">
        <v>0</v>
      </c>
      <c r="T666" s="264">
        <f>S666*H666</f>
        <v>0</v>
      </c>
      <c r="U666" s="41"/>
      <c r="V666" s="41"/>
      <c r="W666" s="41"/>
      <c r="X666" s="41"/>
      <c r="Y666" s="41"/>
      <c r="Z666" s="41"/>
      <c r="AA666" s="41"/>
      <c r="AB666" s="41"/>
      <c r="AC666" s="41"/>
      <c r="AD666" s="41"/>
      <c r="AE666" s="41"/>
      <c r="AR666" s="265" t="s">
        <v>632</v>
      </c>
      <c r="AT666" s="265" t="s">
        <v>587</v>
      </c>
      <c r="AU666" s="265" t="s">
        <v>89</v>
      </c>
      <c r="AY666" s="18" t="s">
        <v>211</v>
      </c>
      <c r="BE666" s="155">
        <f>IF(N666="základní",J666,0)</f>
        <v>0</v>
      </c>
      <c r="BF666" s="155">
        <f>IF(N666="snížená",J666,0)</f>
        <v>0</v>
      </c>
      <c r="BG666" s="155">
        <f>IF(N666="zákl. přenesená",J666,0)</f>
        <v>0</v>
      </c>
      <c r="BH666" s="155">
        <f>IF(N666="sníž. přenesená",J666,0)</f>
        <v>0</v>
      </c>
      <c r="BI666" s="155">
        <f>IF(N666="nulová",J666,0)</f>
        <v>0</v>
      </c>
      <c r="BJ666" s="18" t="s">
        <v>87</v>
      </c>
      <c r="BK666" s="155">
        <f>ROUND(I666*H666,2)</f>
        <v>0</v>
      </c>
      <c r="BL666" s="18" t="s">
        <v>526</v>
      </c>
      <c r="BM666" s="265" t="s">
        <v>1169</v>
      </c>
    </row>
    <row r="667" s="14" customFormat="1">
      <c r="A667" s="14"/>
      <c r="B667" s="277"/>
      <c r="C667" s="278"/>
      <c r="D667" s="268" t="s">
        <v>236</v>
      </c>
      <c r="E667" s="278"/>
      <c r="F667" s="280" t="s">
        <v>1170</v>
      </c>
      <c r="G667" s="278"/>
      <c r="H667" s="281">
        <v>247.93700000000001</v>
      </c>
      <c r="I667" s="282"/>
      <c r="J667" s="278"/>
      <c r="K667" s="278"/>
      <c r="L667" s="283"/>
      <c r="M667" s="284"/>
      <c r="N667" s="285"/>
      <c r="O667" s="285"/>
      <c r="P667" s="285"/>
      <c r="Q667" s="285"/>
      <c r="R667" s="285"/>
      <c r="S667" s="285"/>
      <c r="T667" s="286"/>
      <c r="U667" s="14"/>
      <c r="V667" s="14"/>
      <c r="W667" s="14"/>
      <c r="X667" s="14"/>
      <c r="Y667" s="14"/>
      <c r="Z667" s="14"/>
      <c r="AA667" s="14"/>
      <c r="AB667" s="14"/>
      <c r="AC667" s="14"/>
      <c r="AD667" s="14"/>
      <c r="AE667" s="14"/>
      <c r="AT667" s="287" t="s">
        <v>236</v>
      </c>
      <c r="AU667" s="287" t="s">
        <v>89</v>
      </c>
      <c r="AV667" s="14" t="s">
        <v>89</v>
      </c>
      <c r="AW667" s="14" t="s">
        <v>4</v>
      </c>
      <c r="AX667" s="14" t="s">
        <v>87</v>
      </c>
      <c r="AY667" s="287" t="s">
        <v>211</v>
      </c>
    </row>
    <row r="668" s="2" customFormat="1" ht="24.15" customHeight="1">
      <c r="A668" s="41"/>
      <c r="B668" s="42"/>
      <c r="C668" s="253" t="s">
        <v>1171</v>
      </c>
      <c r="D668" s="253" t="s">
        <v>214</v>
      </c>
      <c r="E668" s="254" t="s">
        <v>1172</v>
      </c>
      <c r="F668" s="255" t="s">
        <v>1173</v>
      </c>
      <c r="G668" s="256" t="s">
        <v>269</v>
      </c>
      <c r="H668" s="257">
        <v>134.065</v>
      </c>
      <c r="I668" s="258"/>
      <c r="J668" s="259">
        <f>ROUND(I668*H668,2)</f>
        <v>0</v>
      </c>
      <c r="K668" s="260"/>
      <c r="L668" s="44"/>
      <c r="M668" s="261" t="s">
        <v>1</v>
      </c>
      <c r="N668" s="262" t="s">
        <v>46</v>
      </c>
      <c r="O668" s="94"/>
      <c r="P668" s="263">
        <f>O668*H668</f>
        <v>0</v>
      </c>
      <c r="Q668" s="263">
        <v>0</v>
      </c>
      <c r="R668" s="263">
        <f>Q668*H668</f>
        <v>0</v>
      </c>
      <c r="S668" s="263">
        <v>0</v>
      </c>
      <c r="T668" s="264">
        <f>S668*H668</f>
        <v>0</v>
      </c>
      <c r="U668" s="41"/>
      <c r="V668" s="41"/>
      <c r="W668" s="41"/>
      <c r="X668" s="41"/>
      <c r="Y668" s="41"/>
      <c r="Z668" s="41"/>
      <c r="AA668" s="41"/>
      <c r="AB668" s="41"/>
      <c r="AC668" s="41"/>
      <c r="AD668" s="41"/>
      <c r="AE668" s="41"/>
      <c r="AR668" s="265" t="s">
        <v>526</v>
      </c>
      <c r="AT668" s="265" t="s">
        <v>214</v>
      </c>
      <c r="AU668" s="265" t="s">
        <v>89</v>
      </c>
      <c r="AY668" s="18" t="s">
        <v>211</v>
      </c>
      <c r="BE668" s="155">
        <f>IF(N668="základní",J668,0)</f>
        <v>0</v>
      </c>
      <c r="BF668" s="155">
        <f>IF(N668="snížená",J668,0)</f>
        <v>0</v>
      </c>
      <c r="BG668" s="155">
        <f>IF(N668="zákl. přenesená",J668,0)</f>
        <v>0</v>
      </c>
      <c r="BH668" s="155">
        <f>IF(N668="sníž. přenesená",J668,0)</f>
        <v>0</v>
      </c>
      <c r="BI668" s="155">
        <f>IF(N668="nulová",J668,0)</f>
        <v>0</v>
      </c>
      <c r="BJ668" s="18" t="s">
        <v>87</v>
      </c>
      <c r="BK668" s="155">
        <f>ROUND(I668*H668,2)</f>
        <v>0</v>
      </c>
      <c r="BL668" s="18" t="s">
        <v>526</v>
      </c>
      <c r="BM668" s="265" t="s">
        <v>1174</v>
      </c>
    </row>
    <row r="669" s="14" customFormat="1">
      <c r="A669" s="14"/>
      <c r="B669" s="277"/>
      <c r="C669" s="278"/>
      <c r="D669" s="268" t="s">
        <v>236</v>
      </c>
      <c r="E669" s="279" t="s">
        <v>1</v>
      </c>
      <c r="F669" s="280" t="s">
        <v>1175</v>
      </c>
      <c r="G669" s="278"/>
      <c r="H669" s="281">
        <v>134.065</v>
      </c>
      <c r="I669" s="282"/>
      <c r="J669" s="278"/>
      <c r="K669" s="278"/>
      <c r="L669" s="283"/>
      <c r="M669" s="284"/>
      <c r="N669" s="285"/>
      <c r="O669" s="285"/>
      <c r="P669" s="285"/>
      <c r="Q669" s="285"/>
      <c r="R669" s="285"/>
      <c r="S669" s="285"/>
      <c r="T669" s="286"/>
      <c r="U669" s="14"/>
      <c r="V669" s="14"/>
      <c r="W669" s="14"/>
      <c r="X669" s="14"/>
      <c r="Y669" s="14"/>
      <c r="Z669" s="14"/>
      <c r="AA669" s="14"/>
      <c r="AB669" s="14"/>
      <c r="AC669" s="14"/>
      <c r="AD669" s="14"/>
      <c r="AE669" s="14"/>
      <c r="AT669" s="287" t="s">
        <v>236</v>
      </c>
      <c r="AU669" s="287" t="s">
        <v>89</v>
      </c>
      <c r="AV669" s="14" t="s">
        <v>89</v>
      </c>
      <c r="AW669" s="14" t="s">
        <v>34</v>
      </c>
      <c r="AX669" s="14" t="s">
        <v>87</v>
      </c>
      <c r="AY669" s="287" t="s">
        <v>211</v>
      </c>
    </row>
    <row r="670" s="2" customFormat="1" ht="16.5" customHeight="1">
      <c r="A670" s="41"/>
      <c r="B670" s="42"/>
      <c r="C670" s="317" t="s">
        <v>1176</v>
      </c>
      <c r="D670" s="317" t="s">
        <v>587</v>
      </c>
      <c r="E670" s="318" t="s">
        <v>1177</v>
      </c>
      <c r="F670" s="319" t="s">
        <v>1178</v>
      </c>
      <c r="G670" s="320" t="s">
        <v>269</v>
      </c>
      <c r="H670" s="321">
        <v>140.768</v>
      </c>
      <c r="I670" s="322"/>
      <c r="J670" s="323">
        <f>ROUND(I670*H670,2)</f>
        <v>0</v>
      </c>
      <c r="K670" s="324"/>
      <c r="L670" s="325"/>
      <c r="M670" s="326" t="s">
        <v>1</v>
      </c>
      <c r="N670" s="327" t="s">
        <v>46</v>
      </c>
      <c r="O670" s="94"/>
      <c r="P670" s="263">
        <f>O670*H670</f>
        <v>0</v>
      </c>
      <c r="Q670" s="263">
        <v>0.00034000000000000002</v>
      </c>
      <c r="R670" s="263">
        <f>Q670*H670</f>
        <v>0.047861120000000007</v>
      </c>
      <c r="S670" s="263">
        <v>0</v>
      </c>
      <c r="T670" s="264">
        <f>S670*H670</f>
        <v>0</v>
      </c>
      <c r="U670" s="41"/>
      <c r="V670" s="41"/>
      <c r="W670" s="41"/>
      <c r="X670" s="41"/>
      <c r="Y670" s="41"/>
      <c r="Z670" s="41"/>
      <c r="AA670" s="41"/>
      <c r="AB670" s="41"/>
      <c r="AC670" s="41"/>
      <c r="AD670" s="41"/>
      <c r="AE670" s="41"/>
      <c r="AR670" s="265" t="s">
        <v>632</v>
      </c>
      <c r="AT670" s="265" t="s">
        <v>587</v>
      </c>
      <c r="AU670" s="265" t="s">
        <v>89</v>
      </c>
      <c r="AY670" s="18" t="s">
        <v>211</v>
      </c>
      <c r="BE670" s="155">
        <f>IF(N670="základní",J670,0)</f>
        <v>0</v>
      </c>
      <c r="BF670" s="155">
        <f>IF(N670="snížená",J670,0)</f>
        <v>0</v>
      </c>
      <c r="BG670" s="155">
        <f>IF(N670="zákl. přenesená",J670,0)</f>
        <v>0</v>
      </c>
      <c r="BH670" s="155">
        <f>IF(N670="sníž. přenesená",J670,0)</f>
        <v>0</v>
      </c>
      <c r="BI670" s="155">
        <f>IF(N670="nulová",J670,0)</f>
        <v>0</v>
      </c>
      <c r="BJ670" s="18" t="s">
        <v>87</v>
      </c>
      <c r="BK670" s="155">
        <f>ROUND(I670*H670,2)</f>
        <v>0</v>
      </c>
      <c r="BL670" s="18" t="s">
        <v>526</v>
      </c>
      <c r="BM670" s="265" t="s">
        <v>1179</v>
      </c>
    </row>
    <row r="671" s="14" customFormat="1">
      <c r="A671" s="14"/>
      <c r="B671" s="277"/>
      <c r="C671" s="278"/>
      <c r="D671" s="268" t="s">
        <v>236</v>
      </c>
      <c r="E671" s="278"/>
      <c r="F671" s="280" t="s">
        <v>1180</v>
      </c>
      <c r="G671" s="278"/>
      <c r="H671" s="281">
        <v>140.768</v>
      </c>
      <c r="I671" s="282"/>
      <c r="J671" s="278"/>
      <c r="K671" s="278"/>
      <c r="L671" s="283"/>
      <c r="M671" s="284"/>
      <c r="N671" s="285"/>
      <c r="O671" s="285"/>
      <c r="P671" s="285"/>
      <c r="Q671" s="285"/>
      <c r="R671" s="285"/>
      <c r="S671" s="285"/>
      <c r="T671" s="286"/>
      <c r="U671" s="14"/>
      <c r="V671" s="14"/>
      <c r="W671" s="14"/>
      <c r="X671" s="14"/>
      <c r="Y671" s="14"/>
      <c r="Z671" s="14"/>
      <c r="AA671" s="14"/>
      <c r="AB671" s="14"/>
      <c r="AC671" s="14"/>
      <c r="AD671" s="14"/>
      <c r="AE671" s="14"/>
      <c r="AT671" s="287" t="s">
        <v>236</v>
      </c>
      <c r="AU671" s="287" t="s">
        <v>89</v>
      </c>
      <c r="AV671" s="14" t="s">
        <v>89</v>
      </c>
      <c r="AW671" s="14" t="s">
        <v>4</v>
      </c>
      <c r="AX671" s="14" t="s">
        <v>87</v>
      </c>
      <c r="AY671" s="287" t="s">
        <v>211</v>
      </c>
    </row>
    <row r="672" s="2" customFormat="1" ht="24.15" customHeight="1">
      <c r="A672" s="41"/>
      <c r="B672" s="42"/>
      <c r="C672" s="253" t="s">
        <v>1181</v>
      </c>
      <c r="D672" s="253" t="s">
        <v>214</v>
      </c>
      <c r="E672" s="254" t="s">
        <v>1182</v>
      </c>
      <c r="F672" s="255" t="s">
        <v>1183</v>
      </c>
      <c r="G672" s="256" t="s">
        <v>269</v>
      </c>
      <c r="H672" s="257">
        <v>536.995</v>
      </c>
      <c r="I672" s="258"/>
      <c r="J672" s="259">
        <f>ROUND(I672*H672,2)</f>
        <v>0</v>
      </c>
      <c r="K672" s="260"/>
      <c r="L672" s="44"/>
      <c r="M672" s="261" t="s">
        <v>1</v>
      </c>
      <c r="N672" s="262" t="s">
        <v>46</v>
      </c>
      <c r="O672" s="94"/>
      <c r="P672" s="263">
        <f>O672*H672</f>
        <v>0</v>
      </c>
      <c r="Q672" s="263">
        <v>0</v>
      </c>
      <c r="R672" s="263">
        <f>Q672*H672</f>
        <v>0</v>
      </c>
      <c r="S672" s="263">
        <v>0</v>
      </c>
      <c r="T672" s="264">
        <f>S672*H672</f>
        <v>0</v>
      </c>
      <c r="U672" s="41"/>
      <c r="V672" s="41"/>
      <c r="W672" s="41"/>
      <c r="X672" s="41"/>
      <c r="Y672" s="41"/>
      <c r="Z672" s="41"/>
      <c r="AA672" s="41"/>
      <c r="AB672" s="41"/>
      <c r="AC672" s="41"/>
      <c r="AD672" s="41"/>
      <c r="AE672" s="41"/>
      <c r="AR672" s="265" t="s">
        <v>526</v>
      </c>
      <c r="AT672" s="265" t="s">
        <v>214</v>
      </c>
      <c r="AU672" s="265" t="s">
        <v>89</v>
      </c>
      <c r="AY672" s="18" t="s">
        <v>211</v>
      </c>
      <c r="BE672" s="155">
        <f>IF(N672="základní",J672,0)</f>
        <v>0</v>
      </c>
      <c r="BF672" s="155">
        <f>IF(N672="snížená",J672,0)</f>
        <v>0</v>
      </c>
      <c r="BG672" s="155">
        <f>IF(N672="zákl. přenesená",J672,0)</f>
        <v>0</v>
      </c>
      <c r="BH672" s="155">
        <f>IF(N672="sníž. přenesená",J672,0)</f>
        <v>0</v>
      </c>
      <c r="BI672" s="155">
        <f>IF(N672="nulová",J672,0)</f>
        <v>0</v>
      </c>
      <c r="BJ672" s="18" t="s">
        <v>87</v>
      </c>
      <c r="BK672" s="155">
        <f>ROUND(I672*H672,2)</f>
        <v>0</v>
      </c>
      <c r="BL672" s="18" t="s">
        <v>526</v>
      </c>
      <c r="BM672" s="265" t="s">
        <v>1184</v>
      </c>
    </row>
    <row r="673" s="14" customFormat="1">
      <c r="A673" s="14"/>
      <c r="B673" s="277"/>
      <c r="C673" s="278"/>
      <c r="D673" s="268" t="s">
        <v>236</v>
      </c>
      <c r="E673" s="279" t="s">
        <v>1</v>
      </c>
      <c r="F673" s="280" t="s">
        <v>1185</v>
      </c>
      <c r="G673" s="278"/>
      <c r="H673" s="281">
        <v>536.995</v>
      </c>
      <c r="I673" s="282"/>
      <c r="J673" s="278"/>
      <c r="K673" s="278"/>
      <c r="L673" s="283"/>
      <c r="M673" s="284"/>
      <c r="N673" s="285"/>
      <c r="O673" s="285"/>
      <c r="P673" s="285"/>
      <c r="Q673" s="285"/>
      <c r="R673" s="285"/>
      <c r="S673" s="285"/>
      <c r="T673" s="286"/>
      <c r="U673" s="14"/>
      <c r="V673" s="14"/>
      <c r="W673" s="14"/>
      <c r="X673" s="14"/>
      <c r="Y673" s="14"/>
      <c r="Z673" s="14"/>
      <c r="AA673" s="14"/>
      <c r="AB673" s="14"/>
      <c r="AC673" s="14"/>
      <c r="AD673" s="14"/>
      <c r="AE673" s="14"/>
      <c r="AT673" s="287" t="s">
        <v>236</v>
      </c>
      <c r="AU673" s="287" t="s">
        <v>89</v>
      </c>
      <c r="AV673" s="14" t="s">
        <v>89</v>
      </c>
      <c r="AW673" s="14" t="s">
        <v>34</v>
      </c>
      <c r="AX673" s="14" t="s">
        <v>87</v>
      </c>
      <c r="AY673" s="287" t="s">
        <v>211</v>
      </c>
    </row>
    <row r="674" s="2" customFormat="1" ht="16.5" customHeight="1">
      <c r="A674" s="41"/>
      <c r="B674" s="42"/>
      <c r="C674" s="317" t="s">
        <v>1186</v>
      </c>
      <c r="D674" s="317" t="s">
        <v>587</v>
      </c>
      <c r="E674" s="318" t="s">
        <v>1187</v>
      </c>
      <c r="F674" s="319" t="s">
        <v>1188</v>
      </c>
      <c r="G674" s="320" t="s">
        <v>269</v>
      </c>
      <c r="H674" s="321">
        <v>563.84500000000003</v>
      </c>
      <c r="I674" s="322"/>
      <c r="J674" s="323">
        <f>ROUND(I674*H674,2)</f>
        <v>0</v>
      </c>
      <c r="K674" s="324"/>
      <c r="L674" s="325"/>
      <c r="M674" s="326" t="s">
        <v>1</v>
      </c>
      <c r="N674" s="327" t="s">
        <v>46</v>
      </c>
      <c r="O674" s="94"/>
      <c r="P674" s="263">
        <f>O674*H674</f>
        <v>0</v>
      </c>
      <c r="Q674" s="263">
        <v>0.00018000000000000001</v>
      </c>
      <c r="R674" s="263">
        <f>Q674*H674</f>
        <v>0.10149210000000002</v>
      </c>
      <c r="S674" s="263">
        <v>0</v>
      </c>
      <c r="T674" s="264">
        <f>S674*H674</f>
        <v>0</v>
      </c>
      <c r="U674" s="41"/>
      <c r="V674" s="41"/>
      <c r="W674" s="41"/>
      <c r="X674" s="41"/>
      <c r="Y674" s="41"/>
      <c r="Z674" s="41"/>
      <c r="AA674" s="41"/>
      <c r="AB674" s="41"/>
      <c r="AC674" s="41"/>
      <c r="AD674" s="41"/>
      <c r="AE674" s="41"/>
      <c r="AR674" s="265" t="s">
        <v>632</v>
      </c>
      <c r="AT674" s="265" t="s">
        <v>587</v>
      </c>
      <c r="AU674" s="265" t="s">
        <v>89</v>
      </c>
      <c r="AY674" s="18" t="s">
        <v>211</v>
      </c>
      <c r="BE674" s="155">
        <f>IF(N674="základní",J674,0)</f>
        <v>0</v>
      </c>
      <c r="BF674" s="155">
        <f>IF(N674="snížená",J674,0)</f>
        <v>0</v>
      </c>
      <c r="BG674" s="155">
        <f>IF(N674="zákl. přenesená",J674,0)</f>
        <v>0</v>
      </c>
      <c r="BH674" s="155">
        <f>IF(N674="sníž. přenesená",J674,0)</f>
        <v>0</v>
      </c>
      <c r="BI674" s="155">
        <f>IF(N674="nulová",J674,0)</f>
        <v>0</v>
      </c>
      <c r="BJ674" s="18" t="s">
        <v>87</v>
      </c>
      <c r="BK674" s="155">
        <f>ROUND(I674*H674,2)</f>
        <v>0</v>
      </c>
      <c r="BL674" s="18" t="s">
        <v>526</v>
      </c>
      <c r="BM674" s="265" t="s">
        <v>1189</v>
      </c>
    </row>
    <row r="675" s="14" customFormat="1">
      <c r="A675" s="14"/>
      <c r="B675" s="277"/>
      <c r="C675" s="278"/>
      <c r="D675" s="268" t="s">
        <v>236</v>
      </c>
      <c r="E675" s="278"/>
      <c r="F675" s="280" t="s">
        <v>1190</v>
      </c>
      <c r="G675" s="278"/>
      <c r="H675" s="281">
        <v>563.84500000000003</v>
      </c>
      <c r="I675" s="282"/>
      <c r="J675" s="278"/>
      <c r="K675" s="278"/>
      <c r="L675" s="283"/>
      <c r="M675" s="284"/>
      <c r="N675" s="285"/>
      <c r="O675" s="285"/>
      <c r="P675" s="285"/>
      <c r="Q675" s="285"/>
      <c r="R675" s="285"/>
      <c r="S675" s="285"/>
      <c r="T675" s="286"/>
      <c r="U675" s="14"/>
      <c r="V675" s="14"/>
      <c r="W675" s="14"/>
      <c r="X675" s="14"/>
      <c r="Y675" s="14"/>
      <c r="Z675" s="14"/>
      <c r="AA675" s="14"/>
      <c r="AB675" s="14"/>
      <c r="AC675" s="14"/>
      <c r="AD675" s="14"/>
      <c r="AE675" s="14"/>
      <c r="AT675" s="287" t="s">
        <v>236</v>
      </c>
      <c r="AU675" s="287" t="s">
        <v>89</v>
      </c>
      <c r="AV675" s="14" t="s">
        <v>89</v>
      </c>
      <c r="AW675" s="14" t="s">
        <v>4</v>
      </c>
      <c r="AX675" s="14" t="s">
        <v>87</v>
      </c>
      <c r="AY675" s="287" t="s">
        <v>211</v>
      </c>
    </row>
    <row r="676" s="2" customFormat="1" ht="24.15" customHeight="1">
      <c r="A676" s="41"/>
      <c r="B676" s="42"/>
      <c r="C676" s="253" t="s">
        <v>1191</v>
      </c>
      <c r="D676" s="253" t="s">
        <v>214</v>
      </c>
      <c r="E676" s="254" t="s">
        <v>1192</v>
      </c>
      <c r="F676" s="255" t="s">
        <v>1193</v>
      </c>
      <c r="G676" s="256" t="s">
        <v>695</v>
      </c>
      <c r="H676" s="257">
        <v>2</v>
      </c>
      <c r="I676" s="258"/>
      <c r="J676" s="259">
        <f>ROUND(I676*H676,2)</f>
        <v>0</v>
      </c>
      <c r="K676" s="260"/>
      <c r="L676" s="44"/>
      <c r="M676" s="261" t="s">
        <v>1</v>
      </c>
      <c r="N676" s="262" t="s">
        <v>46</v>
      </c>
      <c r="O676" s="94"/>
      <c r="P676" s="263">
        <f>O676*H676</f>
        <v>0</v>
      </c>
      <c r="Q676" s="263">
        <v>0.00010000000000000001</v>
      </c>
      <c r="R676" s="263">
        <f>Q676*H676</f>
        <v>0.00020000000000000001</v>
      </c>
      <c r="S676" s="263">
        <v>0</v>
      </c>
      <c r="T676" s="264">
        <f>S676*H676</f>
        <v>0</v>
      </c>
      <c r="U676" s="41"/>
      <c r="V676" s="41"/>
      <c r="W676" s="41"/>
      <c r="X676" s="41"/>
      <c r="Y676" s="41"/>
      <c r="Z676" s="41"/>
      <c r="AA676" s="41"/>
      <c r="AB676" s="41"/>
      <c r="AC676" s="41"/>
      <c r="AD676" s="41"/>
      <c r="AE676" s="41"/>
      <c r="AR676" s="265" t="s">
        <v>526</v>
      </c>
      <c r="AT676" s="265" t="s">
        <v>214</v>
      </c>
      <c r="AU676" s="265" t="s">
        <v>89</v>
      </c>
      <c r="AY676" s="18" t="s">
        <v>211</v>
      </c>
      <c r="BE676" s="155">
        <f>IF(N676="základní",J676,0)</f>
        <v>0</v>
      </c>
      <c r="BF676" s="155">
        <f>IF(N676="snížená",J676,0)</f>
        <v>0</v>
      </c>
      <c r="BG676" s="155">
        <f>IF(N676="zákl. přenesená",J676,0)</f>
        <v>0</v>
      </c>
      <c r="BH676" s="155">
        <f>IF(N676="sníž. přenesená",J676,0)</f>
        <v>0</v>
      </c>
      <c r="BI676" s="155">
        <f>IF(N676="nulová",J676,0)</f>
        <v>0</v>
      </c>
      <c r="BJ676" s="18" t="s">
        <v>87</v>
      </c>
      <c r="BK676" s="155">
        <f>ROUND(I676*H676,2)</f>
        <v>0</v>
      </c>
      <c r="BL676" s="18" t="s">
        <v>526</v>
      </c>
      <c r="BM676" s="265" t="s">
        <v>1194</v>
      </c>
    </row>
    <row r="677" s="14" customFormat="1">
      <c r="A677" s="14"/>
      <c r="B677" s="277"/>
      <c r="C677" s="278"/>
      <c r="D677" s="268" t="s">
        <v>236</v>
      </c>
      <c r="E677" s="279" t="s">
        <v>1</v>
      </c>
      <c r="F677" s="280" t="s">
        <v>89</v>
      </c>
      <c r="G677" s="278"/>
      <c r="H677" s="281">
        <v>2</v>
      </c>
      <c r="I677" s="282"/>
      <c r="J677" s="278"/>
      <c r="K677" s="278"/>
      <c r="L677" s="283"/>
      <c r="M677" s="284"/>
      <c r="N677" s="285"/>
      <c r="O677" s="285"/>
      <c r="P677" s="285"/>
      <c r="Q677" s="285"/>
      <c r="R677" s="285"/>
      <c r="S677" s="285"/>
      <c r="T677" s="286"/>
      <c r="U677" s="14"/>
      <c r="V677" s="14"/>
      <c r="W677" s="14"/>
      <c r="X677" s="14"/>
      <c r="Y677" s="14"/>
      <c r="Z677" s="14"/>
      <c r="AA677" s="14"/>
      <c r="AB677" s="14"/>
      <c r="AC677" s="14"/>
      <c r="AD677" s="14"/>
      <c r="AE677" s="14"/>
      <c r="AT677" s="287" t="s">
        <v>236</v>
      </c>
      <c r="AU677" s="287" t="s">
        <v>89</v>
      </c>
      <c r="AV677" s="14" t="s">
        <v>89</v>
      </c>
      <c r="AW677" s="14" t="s">
        <v>34</v>
      </c>
      <c r="AX677" s="14" t="s">
        <v>87</v>
      </c>
      <c r="AY677" s="287" t="s">
        <v>211</v>
      </c>
    </row>
    <row r="678" s="2" customFormat="1" ht="16.5" customHeight="1">
      <c r="A678" s="41"/>
      <c r="B678" s="42"/>
      <c r="C678" s="317" t="s">
        <v>1195</v>
      </c>
      <c r="D678" s="317" t="s">
        <v>587</v>
      </c>
      <c r="E678" s="318" t="s">
        <v>1196</v>
      </c>
      <c r="F678" s="319" t="s">
        <v>1197</v>
      </c>
      <c r="G678" s="320" t="s">
        <v>1198</v>
      </c>
      <c r="H678" s="321">
        <v>1</v>
      </c>
      <c r="I678" s="322"/>
      <c r="J678" s="323">
        <f>ROUND(I678*H678,2)</f>
        <v>0</v>
      </c>
      <c r="K678" s="324"/>
      <c r="L678" s="325"/>
      <c r="M678" s="326" t="s">
        <v>1</v>
      </c>
      <c r="N678" s="327" t="s">
        <v>46</v>
      </c>
      <c r="O678" s="94"/>
      <c r="P678" s="263">
        <f>O678*H678</f>
        <v>0</v>
      </c>
      <c r="Q678" s="263">
        <v>0</v>
      </c>
      <c r="R678" s="263">
        <f>Q678*H678</f>
        <v>0</v>
      </c>
      <c r="S678" s="263">
        <v>0</v>
      </c>
      <c r="T678" s="264">
        <f>S678*H678</f>
        <v>0</v>
      </c>
      <c r="U678" s="41"/>
      <c r="V678" s="41"/>
      <c r="W678" s="41"/>
      <c r="X678" s="41"/>
      <c r="Y678" s="41"/>
      <c r="Z678" s="41"/>
      <c r="AA678" s="41"/>
      <c r="AB678" s="41"/>
      <c r="AC678" s="41"/>
      <c r="AD678" s="41"/>
      <c r="AE678" s="41"/>
      <c r="AR678" s="265" t="s">
        <v>632</v>
      </c>
      <c r="AT678" s="265" t="s">
        <v>587</v>
      </c>
      <c r="AU678" s="265" t="s">
        <v>89</v>
      </c>
      <c r="AY678" s="18" t="s">
        <v>211</v>
      </c>
      <c r="BE678" s="155">
        <f>IF(N678="základní",J678,0)</f>
        <v>0</v>
      </c>
      <c r="BF678" s="155">
        <f>IF(N678="snížená",J678,0)</f>
        <v>0</v>
      </c>
      <c r="BG678" s="155">
        <f>IF(N678="zákl. přenesená",J678,0)</f>
        <v>0</v>
      </c>
      <c r="BH678" s="155">
        <f>IF(N678="sníž. přenesená",J678,0)</f>
        <v>0</v>
      </c>
      <c r="BI678" s="155">
        <f>IF(N678="nulová",J678,0)</f>
        <v>0</v>
      </c>
      <c r="BJ678" s="18" t="s">
        <v>87</v>
      </c>
      <c r="BK678" s="155">
        <f>ROUND(I678*H678,2)</f>
        <v>0</v>
      </c>
      <c r="BL678" s="18" t="s">
        <v>526</v>
      </c>
      <c r="BM678" s="265" t="s">
        <v>1199</v>
      </c>
    </row>
    <row r="679" s="14" customFormat="1">
      <c r="A679" s="14"/>
      <c r="B679" s="277"/>
      <c r="C679" s="278"/>
      <c r="D679" s="268" t="s">
        <v>236</v>
      </c>
      <c r="E679" s="279" t="s">
        <v>1</v>
      </c>
      <c r="F679" s="280" t="s">
        <v>87</v>
      </c>
      <c r="G679" s="278"/>
      <c r="H679" s="281">
        <v>1</v>
      </c>
      <c r="I679" s="282"/>
      <c r="J679" s="278"/>
      <c r="K679" s="278"/>
      <c r="L679" s="283"/>
      <c r="M679" s="284"/>
      <c r="N679" s="285"/>
      <c r="O679" s="285"/>
      <c r="P679" s="285"/>
      <c r="Q679" s="285"/>
      <c r="R679" s="285"/>
      <c r="S679" s="285"/>
      <c r="T679" s="286"/>
      <c r="U679" s="14"/>
      <c r="V679" s="14"/>
      <c r="W679" s="14"/>
      <c r="X679" s="14"/>
      <c r="Y679" s="14"/>
      <c r="Z679" s="14"/>
      <c r="AA679" s="14"/>
      <c r="AB679" s="14"/>
      <c r="AC679" s="14"/>
      <c r="AD679" s="14"/>
      <c r="AE679" s="14"/>
      <c r="AT679" s="287" t="s">
        <v>236</v>
      </c>
      <c r="AU679" s="287" t="s">
        <v>89</v>
      </c>
      <c r="AV679" s="14" t="s">
        <v>89</v>
      </c>
      <c r="AW679" s="14" t="s">
        <v>34</v>
      </c>
      <c r="AX679" s="14" t="s">
        <v>87</v>
      </c>
      <c r="AY679" s="287" t="s">
        <v>211</v>
      </c>
    </row>
    <row r="680" s="2" customFormat="1" ht="16.5" customHeight="1">
      <c r="A680" s="41"/>
      <c r="B680" s="42"/>
      <c r="C680" s="317" t="s">
        <v>1200</v>
      </c>
      <c r="D680" s="317" t="s">
        <v>587</v>
      </c>
      <c r="E680" s="318" t="s">
        <v>1201</v>
      </c>
      <c r="F680" s="319" t="s">
        <v>1202</v>
      </c>
      <c r="G680" s="320" t="s">
        <v>1198</v>
      </c>
      <c r="H680" s="321">
        <v>1</v>
      </c>
      <c r="I680" s="322"/>
      <c r="J680" s="323">
        <f>ROUND(I680*H680,2)</f>
        <v>0</v>
      </c>
      <c r="K680" s="324"/>
      <c r="L680" s="325"/>
      <c r="M680" s="326" t="s">
        <v>1</v>
      </c>
      <c r="N680" s="327" t="s">
        <v>46</v>
      </c>
      <c r="O680" s="94"/>
      <c r="P680" s="263">
        <f>O680*H680</f>
        <v>0</v>
      </c>
      <c r="Q680" s="263">
        <v>0</v>
      </c>
      <c r="R680" s="263">
        <f>Q680*H680</f>
        <v>0</v>
      </c>
      <c r="S680" s="263">
        <v>0</v>
      </c>
      <c r="T680" s="264">
        <f>S680*H680</f>
        <v>0</v>
      </c>
      <c r="U680" s="41"/>
      <c r="V680" s="41"/>
      <c r="W680" s="41"/>
      <c r="X680" s="41"/>
      <c r="Y680" s="41"/>
      <c r="Z680" s="41"/>
      <c r="AA680" s="41"/>
      <c r="AB680" s="41"/>
      <c r="AC680" s="41"/>
      <c r="AD680" s="41"/>
      <c r="AE680" s="41"/>
      <c r="AR680" s="265" t="s">
        <v>632</v>
      </c>
      <c r="AT680" s="265" t="s">
        <v>587</v>
      </c>
      <c r="AU680" s="265" t="s">
        <v>89</v>
      </c>
      <c r="AY680" s="18" t="s">
        <v>211</v>
      </c>
      <c r="BE680" s="155">
        <f>IF(N680="základní",J680,0)</f>
        <v>0</v>
      </c>
      <c r="BF680" s="155">
        <f>IF(N680="snížená",J680,0)</f>
        <v>0</v>
      </c>
      <c r="BG680" s="155">
        <f>IF(N680="zákl. přenesená",J680,0)</f>
        <v>0</v>
      </c>
      <c r="BH680" s="155">
        <f>IF(N680="sníž. přenesená",J680,0)</f>
        <v>0</v>
      </c>
      <c r="BI680" s="155">
        <f>IF(N680="nulová",J680,0)</f>
        <v>0</v>
      </c>
      <c r="BJ680" s="18" t="s">
        <v>87</v>
      </c>
      <c r="BK680" s="155">
        <f>ROUND(I680*H680,2)</f>
        <v>0</v>
      </c>
      <c r="BL680" s="18" t="s">
        <v>526</v>
      </c>
      <c r="BM680" s="265" t="s">
        <v>1203</v>
      </c>
    </row>
    <row r="681" s="14" customFormat="1">
      <c r="A681" s="14"/>
      <c r="B681" s="277"/>
      <c r="C681" s="278"/>
      <c r="D681" s="268" t="s">
        <v>236</v>
      </c>
      <c r="E681" s="279" t="s">
        <v>1</v>
      </c>
      <c r="F681" s="280" t="s">
        <v>87</v>
      </c>
      <c r="G681" s="278"/>
      <c r="H681" s="281">
        <v>1</v>
      </c>
      <c r="I681" s="282"/>
      <c r="J681" s="278"/>
      <c r="K681" s="278"/>
      <c r="L681" s="283"/>
      <c r="M681" s="284"/>
      <c r="N681" s="285"/>
      <c r="O681" s="285"/>
      <c r="P681" s="285"/>
      <c r="Q681" s="285"/>
      <c r="R681" s="285"/>
      <c r="S681" s="285"/>
      <c r="T681" s="286"/>
      <c r="U681" s="14"/>
      <c r="V681" s="14"/>
      <c r="W681" s="14"/>
      <c r="X681" s="14"/>
      <c r="Y681" s="14"/>
      <c r="Z681" s="14"/>
      <c r="AA681" s="14"/>
      <c r="AB681" s="14"/>
      <c r="AC681" s="14"/>
      <c r="AD681" s="14"/>
      <c r="AE681" s="14"/>
      <c r="AT681" s="287" t="s">
        <v>236</v>
      </c>
      <c r="AU681" s="287" t="s">
        <v>89</v>
      </c>
      <c r="AV681" s="14" t="s">
        <v>89</v>
      </c>
      <c r="AW681" s="14" t="s">
        <v>34</v>
      </c>
      <c r="AX681" s="14" t="s">
        <v>87</v>
      </c>
      <c r="AY681" s="287" t="s">
        <v>211</v>
      </c>
    </row>
    <row r="682" s="2" customFormat="1" ht="24.15" customHeight="1">
      <c r="A682" s="41"/>
      <c r="B682" s="42"/>
      <c r="C682" s="253" t="s">
        <v>1204</v>
      </c>
      <c r="D682" s="253" t="s">
        <v>214</v>
      </c>
      <c r="E682" s="254" t="s">
        <v>1205</v>
      </c>
      <c r="F682" s="255" t="s">
        <v>1206</v>
      </c>
      <c r="G682" s="256" t="s">
        <v>505</v>
      </c>
      <c r="H682" s="257">
        <v>16.911000000000001</v>
      </c>
      <c r="I682" s="258"/>
      <c r="J682" s="259">
        <f>ROUND(I682*H682,2)</f>
        <v>0</v>
      </c>
      <c r="K682" s="260"/>
      <c r="L682" s="44"/>
      <c r="M682" s="261" t="s">
        <v>1</v>
      </c>
      <c r="N682" s="262" t="s">
        <v>46</v>
      </c>
      <c r="O682" s="94"/>
      <c r="P682" s="263">
        <f>O682*H682</f>
        <v>0</v>
      </c>
      <c r="Q682" s="263">
        <v>0</v>
      </c>
      <c r="R682" s="263">
        <f>Q682*H682</f>
        <v>0</v>
      </c>
      <c r="S682" s="263">
        <v>0</v>
      </c>
      <c r="T682" s="264">
        <f>S682*H682</f>
        <v>0</v>
      </c>
      <c r="U682" s="41"/>
      <c r="V682" s="41"/>
      <c r="W682" s="41"/>
      <c r="X682" s="41"/>
      <c r="Y682" s="41"/>
      <c r="Z682" s="41"/>
      <c r="AA682" s="41"/>
      <c r="AB682" s="41"/>
      <c r="AC682" s="41"/>
      <c r="AD682" s="41"/>
      <c r="AE682" s="41"/>
      <c r="AR682" s="265" t="s">
        <v>526</v>
      </c>
      <c r="AT682" s="265" t="s">
        <v>214</v>
      </c>
      <c r="AU682" s="265" t="s">
        <v>89</v>
      </c>
      <c r="AY682" s="18" t="s">
        <v>211</v>
      </c>
      <c r="BE682" s="155">
        <f>IF(N682="základní",J682,0)</f>
        <v>0</v>
      </c>
      <c r="BF682" s="155">
        <f>IF(N682="snížená",J682,0)</f>
        <v>0</v>
      </c>
      <c r="BG682" s="155">
        <f>IF(N682="zákl. přenesená",J682,0)</f>
        <v>0</v>
      </c>
      <c r="BH682" s="155">
        <f>IF(N682="sníž. přenesená",J682,0)</f>
        <v>0</v>
      </c>
      <c r="BI682" s="155">
        <f>IF(N682="nulová",J682,0)</f>
        <v>0</v>
      </c>
      <c r="BJ682" s="18" t="s">
        <v>87</v>
      </c>
      <c r="BK682" s="155">
        <f>ROUND(I682*H682,2)</f>
        <v>0</v>
      </c>
      <c r="BL682" s="18" t="s">
        <v>526</v>
      </c>
      <c r="BM682" s="265" t="s">
        <v>1207</v>
      </c>
    </row>
    <row r="683" s="2" customFormat="1" ht="24.15" customHeight="1">
      <c r="A683" s="41"/>
      <c r="B683" s="42"/>
      <c r="C683" s="253" t="s">
        <v>1208</v>
      </c>
      <c r="D683" s="253" t="s">
        <v>214</v>
      </c>
      <c r="E683" s="254" t="s">
        <v>1209</v>
      </c>
      <c r="F683" s="255" t="s">
        <v>1210</v>
      </c>
      <c r="G683" s="256" t="s">
        <v>505</v>
      </c>
      <c r="H683" s="257">
        <v>50.732999999999997</v>
      </c>
      <c r="I683" s="258"/>
      <c r="J683" s="259">
        <f>ROUND(I683*H683,2)</f>
        <v>0</v>
      </c>
      <c r="K683" s="260"/>
      <c r="L683" s="44"/>
      <c r="M683" s="261" t="s">
        <v>1</v>
      </c>
      <c r="N683" s="262" t="s">
        <v>46</v>
      </c>
      <c r="O683" s="94"/>
      <c r="P683" s="263">
        <f>O683*H683</f>
        <v>0</v>
      </c>
      <c r="Q683" s="263">
        <v>0</v>
      </c>
      <c r="R683" s="263">
        <f>Q683*H683</f>
        <v>0</v>
      </c>
      <c r="S683" s="263">
        <v>0</v>
      </c>
      <c r="T683" s="264">
        <f>S683*H683</f>
        <v>0</v>
      </c>
      <c r="U683" s="41"/>
      <c r="V683" s="41"/>
      <c r="W683" s="41"/>
      <c r="X683" s="41"/>
      <c r="Y683" s="41"/>
      <c r="Z683" s="41"/>
      <c r="AA683" s="41"/>
      <c r="AB683" s="41"/>
      <c r="AC683" s="41"/>
      <c r="AD683" s="41"/>
      <c r="AE683" s="41"/>
      <c r="AR683" s="265" t="s">
        <v>526</v>
      </c>
      <c r="AT683" s="265" t="s">
        <v>214</v>
      </c>
      <c r="AU683" s="265" t="s">
        <v>89</v>
      </c>
      <c r="AY683" s="18" t="s">
        <v>211</v>
      </c>
      <c r="BE683" s="155">
        <f>IF(N683="základní",J683,0)</f>
        <v>0</v>
      </c>
      <c r="BF683" s="155">
        <f>IF(N683="snížená",J683,0)</f>
        <v>0</v>
      </c>
      <c r="BG683" s="155">
        <f>IF(N683="zákl. přenesená",J683,0)</f>
        <v>0</v>
      </c>
      <c r="BH683" s="155">
        <f>IF(N683="sníž. přenesená",J683,0)</f>
        <v>0</v>
      </c>
      <c r="BI683" s="155">
        <f>IF(N683="nulová",J683,0)</f>
        <v>0</v>
      </c>
      <c r="BJ683" s="18" t="s">
        <v>87</v>
      </c>
      <c r="BK683" s="155">
        <f>ROUND(I683*H683,2)</f>
        <v>0</v>
      </c>
      <c r="BL683" s="18" t="s">
        <v>526</v>
      </c>
      <c r="BM683" s="265" t="s">
        <v>1211</v>
      </c>
    </row>
    <row r="684" s="14" customFormat="1">
      <c r="A684" s="14"/>
      <c r="B684" s="277"/>
      <c r="C684" s="278"/>
      <c r="D684" s="268" t="s">
        <v>236</v>
      </c>
      <c r="E684" s="278"/>
      <c r="F684" s="280" t="s">
        <v>1212</v>
      </c>
      <c r="G684" s="278"/>
      <c r="H684" s="281">
        <v>50.732999999999997</v>
      </c>
      <c r="I684" s="282"/>
      <c r="J684" s="278"/>
      <c r="K684" s="278"/>
      <c r="L684" s="283"/>
      <c r="M684" s="284"/>
      <c r="N684" s="285"/>
      <c r="O684" s="285"/>
      <c r="P684" s="285"/>
      <c r="Q684" s="285"/>
      <c r="R684" s="285"/>
      <c r="S684" s="285"/>
      <c r="T684" s="286"/>
      <c r="U684" s="14"/>
      <c r="V684" s="14"/>
      <c r="W684" s="14"/>
      <c r="X684" s="14"/>
      <c r="Y684" s="14"/>
      <c r="Z684" s="14"/>
      <c r="AA684" s="14"/>
      <c r="AB684" s="14"/>
      <c r="AC684" s="14"/>
      <c r="AD684" s="14"/>
      <c r="AE684" s="14"/>
      <c r="AT684" s="287" t="s">
        <v>236</v>
      </c>
      <c r="AU684" s="287" t="s">
        <v>89</v>
      </c>
      <c r="AV684" s="14" t="s">
        <v>89</v>
      </c>
      <c r="AW684" s="14" t="s">
        <v>4</v>
      </c>
      <c r="AX684" s="14" t="s">
        <v>87</v>
      </c>
      <c r="AY684" s="287" t="s">
        <v>211</v>
      </c>
    </row>
    <row r="685" s="12" customFormat="1" ht="22.8" customHeight="1">
      <c r="A685" s="12"/>
      <c r="B685" s="237"/>
      <c r="C685" s="238"/>
      <c r="D685" s="239" t="s">
        <v>80</v>
      </c>
      <c r="E685" s="251" t="s">
        <v>1213</v>
      </c>
      <c r="F685" s="251" t="s">
        <v>1214</v>
      </c>
      <c r="G685" s="238"/>
      <c r="H685" s="238"/>
      <c r="I685" s="241"/>
      <c r="J685" s="252">
        <f>BK685</f>
        <v>0</v>
      </c>
      <c r="K685" s="238"/>
      <c r="L685" s="243"/>
      <c r="M685" s="244"/>
      <c r="N685" s="245"/>
      <c r="O685" s="245"/>
      <c r="P685" s="246">
        <f>SUM(P686:P713)</f>
        <v>0</v>
      </c>
      <c r="Q685" s="245"/>
      <c r="R685" s="246">
        <f>SUM(R686:R713)</f>
        <v>0.44970489999999996</v>
      </c>
      <c r="S685" s="245"/>
      <c r="T685" s="247">
        <f>SUM(T686:T713)</f>
        <v>0</v>
      </c>
      <c r="U685" s="12"/>
      <c r="V685" s="12"/>
      <c r="W685" s="12"/>
      <c r="X685" s="12"/>
      <c r="Y685" s="12"/>
      <c r="Z685" s="12"/>
      <c r="AA685" s="12"/>
      <c r="AB685" s="12"/>
      <c r="AC685" s="12"/>
      <c r="AD685" s="12"/>
      <c r="AE685" s="12"/>
      <c r="AR685" s="248" t="s">
        <v>89</v>
      </c>
      <c r="AT685" s="249" t="s">
        <v>80</v>
      </c>
      <c r="AU685" s="249" t="s">
        <v>87</v>
      </c>
      <c r="AY685" s="248" t="s">
        <v>211</v>
      </c>
      <c r="BK685" s="250">
        <f>SUM(BK686:BK713)</f>
        <v>0</v>
      </c>
    </row>
    <row r="686" s="2" customFormat="1" ht="33" customHeight="1">
      <c r="A686" s="41"/>
      <c r="B686" s="42"/>
      <c r="C686" s="253" t="s">
        <v>1215</v>
      </c>
      <c r="D686" s="253" t="s">
        <v>214</v>
      </c>
      <c r="E686" s="254" t="s">
        <v>1216</v>
      </c>
      <c r="F686" s="255" t="s">
        <v>1217</v>
      </c>
      <c r="G686" s="256" t="s">
        <v>269</v>
      </c>
      <c r="H686" s="257">
        <v>205.51900000000001</v>
      </c>
      <c r="I686" s="258"/>
      <c r="J686" s="259">
        <f>ROUND(I686*H686,2)</f>
        <v>0</v>
      </c>
      <c r="K686" s="260"/>
      <c r="L686" s="44"/>
      <c r="M686" s="261" t="s">
        <v>1</v>
      </c>
      <c r="N686" s="262" t="s">
        <v>46</v>
      </c>
      <c r="O686" s="94"/>
      <c r="P686" s="263">
        <f>O686*H686</f>
        <v>0</v>
      </c>
      <c r="Q686" s="263">
        <v>0</v>
      </c>
      <c r="R686" s="263">
        <f>Q686*H686</f>
        <v>0</v>
      </c>
      <c r="S686" s="263">
        <v>0</v>
      </c>
      <c r="T686" s="264">
        <f>S686*H686</f>
        <v>0</v>
      </c>
      <c r="U686" s="41"/>
      <c r="V686" s="41"/>
      <c r="W686" s="41"/>
      <c r="X686" s="41"/>
      <c r="Y686" s="41"/>
      <c r="Z686" s="41"/>
      <c r="AA686" s="41"/>
      <c r="AB686" s="41"/>
      <c r="AC686" s="41"/>
      <c r="AD686" s="41"/>
      <c r="AE686" s="41"/>
      <c r="AR686" s="265" t="s">
        <v>526</v>
      </c>
      <c r="AT686" s="265" t="s">
        <v>214</v>
      </c>
      <c r="AU686" s="265" t="s">
        <v>89</v>
      </c>
      <c r="AY686" s="18" t="s">
        <v>211</v>
      </c>
      <c r="BE686" s="155">
        <f>IF(N686="základní",J686,0)</f>
        <v>0</v>
      </c>
      <c r="BF686" s="155">
        <f>IF(N686="snížená",J686,0)</f>
        <v>0</v>
      </c>
      <c r="BG686" s="155">
        <f>IF(N686="zákl. přenesená",J686,0)</f>
        <v>0</v>
      </c>
      <c r="BH686" s="155">
        <f>IF(N686="sníž. přenesená",J686,0)</f>
        <v>0</v>
      </c>
      <c r="BI686" s="155">
        <f>IF(N686="nulová",J686,0)</f>
        <v>0</v>
      </c>
      <c r="BJ686" s="18" t="s">
        <v>87</v>
      </c>
      <c r="BK686" s="155">
        <f>ROUND(I686*H686,2)</f>
        <v>0</v>
      </c>
      <c r="BL686" s="18" t="s">
        <v>526</v>
      </c>
      <c r="BM686" s="265" t="s">
        <v>1218</v>
      </c>
    </row>
    <row r="687" s="14" customFormat="1">
      <c r="A687" s="14"/>
      <c r="B687" s="277"/>
      <c r="C687" s="278"/>
      <c r="D687" s="268" t="s">
        <v>236</v>
      </c>
      <c r="E687" s="279" t="s">
        <v>1</v>
      </c>
      <c r="F687" s="280" t="s">
        <v>1219</v>
      </c>
      <c r="G687" s="278"/>
      <c r="H687" s="281">
        <v>205.51900000000001</v>
      </c>
      <c r="I687" s="282"/>
      <c r="J687" s="278"/>
      <c r="K687" s="278"/>
      <c r="L687" s="283"/>
      <c r="M687" s="284"/>
      <c r="N687" s="285"/>
      <c r="O687" s="285"/>
      <c r="P687" s="285"/>
      <c r="Q687" s="285"/>
      <c r="R687" s="285"/>
      <c r="S687" s="285"/>
      <c r="T687" s="286"/>
      <c r="U687" s="14"/>
      <c r="V687" s="14"/>
      <c r="W687" s="14"/>
      <c r="X687" s="14"/>
      <c r="Y687" s="14"/>
      <c r="Z687" s="14"/>
      <c r="AA687" s="14"/>
      <c r="AB687" s="14"/>
      <c r="AC687" s="14"/>
      <c r="AD687" s="14"/>
      <c r="AE687" s="14"/>
      <c r="AT687" s="287" t="s">
        <v>236</v>
      </c>
      <c r="AU687" s="287" t="s">
        <v>89</v>
      </c>
      <c r="AV687" s="14" t="s">
        <v>89</v>
      </c>
      <c r="AW687" s="14" t="s">
        <v>34</v>
      </c>
      <c r="AX687" s="14" t="s">
        <v>87</v>
      </c>
      <c r="AY687" s="287" t="s">
        <v>211</v>
      </c>
    </row>
    <row r="688" s="2" customFormat="1" ht="21.75" customHeight="1">
      <c r="A688" s="41"/>
      <c r="B688" s="42"/>
      <c r="C688" s="317" t="s">
        <v>1220</v>
      </c>
      <c r="D688" s="317" t="s">
        <v>587</v>
      </c>
      <c r="E688" s="318" t="s">
        <v>1221</v>
      </c>
      <c r="F688" s="319" t="s">
        <v>1222</v>
      </c>
      <c r="G688" s="320" t="s">
        <v>269</v>
      </c>
      <c r="H688" s="321">
        <v>236.34700000000001</v>
      </c>
      <c r="I688" s="322"/>
      <c r="J688" s="323">
        <f>ROUND(I688*H688,2)</f>
        <v>0</v>
      </c>
      <c r="K688" s="324"/>
      <c r="L688" s="325"/>
      <c r="M688" s="326" t="s">
        <v>1</v>
      </c>
      <c r="N688" s="327" t="s">
        <v>46</v>
      </c>
      <c r="O688" s="94"/>
      <c r="P688" s="263">
        <f>O688*H688</f>
        <v>0</v>
      </c>
      <c r="Q688" s="263">
        <v>0.0012999999999999999</v>
      </c>
      <c r="R688" s="263">
        <f>Q688*H688</f>
        <v>0.3072511</v>
      </c>
      <c r="S688" s="263">
        <v>0</v>
      </c>
      <c r="T688" s="264">
        <f>S688*H688</f>
        <v>0</v>
      </c>
      <c r="U688" s="41"/>
      <c r="V688" s="41"/>
      <c r="W688" s="41"/>
      <c r="X688" s="41"/>
      <c r="Y688" s="41"/>
      <c r="Z688" s="41"/>
      <c r="AA688" s="41"/>
      <c r="AB688" s="41"/>
      <c r="AC688" s="41"/>
      <c r="AD688" s="41"/>
      <c r="AE688" s="41"/>
      <c r="AR688" s="265" t="s">
        <v>632</v>
      </c>
      <c r="AT688" s="265" t="s">
        <v>587</v>
      </c>
      <c r="AU688" s="265" t="s">
        <v>89</v>
      </c>
      <c r="AY688" s="18" t="s">
        <v>211</v>
      </c>
      <c r="BE688" s="155">
        <f>IF(N688="základní",J688,0)</f>
        <v>0</v>
      </c>
      <c r="BF688" s="155">
        <f>IF(N688="snížená",J688,0)</f>
        <v>0</v>
      </c>
      <c r="BG688" s="155">
        <f>IF(N688="zákl. přenesená",J688,0)</f>
        <v>0</v>
      </c>
      <c r="BH688" s="155">
        <f>IF(N688="sníž. přenesená",J688,0)</f>
        <v>0</v>
      </c>
      <c r="BI688" s="155">
        <f>IF(N688="nulová",J688,0)</f>
        <v>0</v>
      </c>
      <c r="BJ688" s="18" t="s">
        <v>87</v>
      </c>
      <c r="BK688" s="155">
        <f>ROUND(I688*H688,2)</f>
        <v>0</v>
      </c>
      <c r="BL688" s="18" t="s">
        <v>526</v>
      </c>
      <c r="BM688" s="265" t="s">
        <v>1223</v>
      </c>
    </row>
    <row r="689" s="14" customFormat="1">
      <c r="A689" s="14"/>
      <c r="B689" s="277"/>
      <c r="C689" s="278"/>
      <c r="D689" s="268" t="s">
        <v>236</v>
      </c>
      <c r="E689" s="278"/>
      <c r="F689" s="280" t="s">
        <v>1224</v>
      </c>
      <c r="G689" s="278"/>
      <c r="H689" s="281">
        <v>236.34700000000001</v>
      </c>
      <c r="I689" s="282"/>
      <c r="J689" s="278"/>
      <c r="K689" s="278"/>
      <c r="L689" s="283"/>
      <c r="M689" s="284"/>
      <c r="N689" s="285"/>
      <c r="O689" s="285"/>
      <c r="P689" s="285"/>
      <c r="Q689" s="285"/>
      <c r="R689" s="285"/>
      <c r="S689" s="285"/>
      <c r="T689" s="286"/>
      <c r="U689" s="14"/>
      <c r="V689" s="14"/>
      <c r="W689" s="14"/>
      <c r="X689" s="14"/>
      <c r="Y689" s="14"/>
      <c r="Z689" s="14"/>
      <c r="AA689" s="14"/>
      <c r="AB689" s="14"/>
      <c r="AC689" s="14"/>
      <c r="AD689" s="14"/>
      <c r="AE689" s="14"/>
      <c r="AT689" s="287" t="s">
        <v>236</v>
      </c>
      <c r="AU689" s="287" t="s">
        <v>89</v>
      </c>
      <c r="AV689" s="14" t="s">
        <v>89</v>
      </c>
      <c r="AW689" s="14" t="s">
        <v>4</v>
      </c>
      <c r="AX689" s="14" t="s">
        <v>87</v>
      </c>
      <c r="AY689" s="287" t="s">
        <v>211</v>
      </c>
    </row>
    <row r="690" s="2" customFormat="1" ht="33" customHeight="1">
      <c r="A690" s="41"/>
      <c r="B690" s="42"/>
      <c r="C690" s="253" t="s">
        <v>1225</v>
      </c>
      <c r="D690" s="253" t="s">
        <v>214</v>
      </c>
      <c r="E690" s="254" t="s">
        <v>1226</v>
      </c>
      <c r="F690" s="255" t="s">
        <v>1227</v>
      </c>
      <c r="G690" s="256" t="s">
        <v>695</v>
      </c>
      <c r="H690" s="257">
        <v>2</v>
      </c>
      <c r="I690" s="258"/>
      <c r="J690" s="259">
        <f>ROUND(I690*H690,2)</f>
        <v>0</v>
      </c>
      <c r="K690" s="260"/>
      <c r="L690" s="44"/>
      <c r="M690" s="261" t="s">
        <v>1</v>
      </c>
      <c r="N690" s="262" t="s">
        <v>46</v>
      </c>
      <c r="O690" s="94"/>
      <c r="P690" s="263">
        <f>O690*H690</f>
        <v>0</v>
      </c>
      <c r="Q690" s="263">
        <v>0.0074999999999999997</v>
      </c>
      <c r="R690" s="263">
        <f>Q690*H690</f>
        <v>0.014999999999999999</v>
      </c>
      <c r="S690" s="263">
        <v>0</v>
      </c>
      <c r="T690" s="264">
        <f>S690*H690</f>
        <v>0</v>
      </c>
      <c r="U690" s="41"/>
      <c r="V690" s="41"/>
      <c r="W690" s="41"/>
      <c r="X690" s="41"/>
      <c r="Y690" s="41"/>
      <c r="Z690" s="41"/>
      <c r="AA690" s="41"/>
      <c r="AB690" s="41"/>
      <c r="AC690" s="41"/>
      <c r="AD690" s="41"/>
      <c r="AE690" s="41"/>
      <c r="AR690" s="265" t="s">
        <v>526</v>
      </c>
      <c r="AT690" s="265" t="s">
        <v>214</v>
      </c>
      <c r="AU690" s="265" t="s">
        <v>89</v>
      </c>
      <c r="AY690" s="18" t="s">
        <v>211</v>
      </c>
      <c r="BE690" s="155">
        <f>IF(N690="základní",J690,0)</f>
        <v>0</v>
      </c>
      <c r="BF690" s="155">
        <f>IF(N690="snížená",J690,0)</f>
        <v>0</v>
      </c>
      <c r="BG690" s="155">
        <f>IF(N690="zákl. přenesená",J690,0)</f>
        <v>0</v>
      </c>
      <c r="BH690" s="155">
        <f>IF(N690="sníž. přenesená",J690,0)</f>
        <v>0</v>
      </c>
      <c r="BI690" s="155">
        <f>IF(N690="nulová",J690,0)</f>
        <v>0</v>
      </c>
      <c r="BJ690" s="18" t="s">
        <v>87</v>
      </c>
      <c r="BK690" s="155">
        <f>ROUND(I690*H690,2)</f>
        <v>0</v>
      </c>
      <c r="BL690" s="18" t="s">
        <v>526</v>
      </c>
      <c r="BM690" s="265" t="s">
        <v>1228</v>
      </c>
    </row>
    <row r="691" s="13" customFormat="1">
      <c r="A691" s="13"/>
      <c r="B691" s="266"/>
      <c r="C691" s="267"/>
      <c r="D691" s="268" t="s">
        <v>236</v>
      </c>
      <c r="E691" s="269" t="s">
        <v>1</v>
      </c>
      <c r="F691" s="270" t="s">
        <v>1229</v>
      </c>
      <c r="G691" s="267"/>
      <c r="H691" s="269" t="s">
        <v>1</v>
      </c>
      <c r="I691" s="271"/>
      <c r="J691" s="267"/>
      <c r="K691" s="267"/>
      <c r="L691" s="272"/>
      <c r="M691" s="273"/>
      <c r="N691" s="274"/>
      <c r="O691" s="274"/>
      <c r="P691" s="274"/>
      <c r="Q691" s="274"/>
      <c r="R691" s="274"/>
      <c r="S691" s="274"/>
      <c r="T691" s="275"/>
      <c r="U691" s="13"/>
      <c r="V691" s="13"/>
      <c r="W691" s="13"/>
      <c r="X691" s="13"/>
      <c r="Y691" s="13"/>
      <c r="Z691" s="13"/>
      <c r="AA691" s="13"/>
      <c r="AB691" s="13"/>
      <c r="AC691" s="13"/>
      <c r="AD691" s="13"/>
      <c r="AE691" s="13"/>
      <c r="AT691" s="276" t="s">
        <v>236</v>
      </c>
      <c r="AU691" s="276" t="s">
        <v>89</v>
      </c>
      <c r="AV691" s="13" t="s">
        <v>87</v>
      </c>
      <c r="AW691" s="13" t="s">
        <v>34</v>
      </c>
      <c r="AX691" s="13" t="s">
        <v>81</v>
      </c>
      <c r="AY691" s="276" t="s">
        <v>211</v>
      </c>
    </row>
    <row r="692" s="14" customFormat="1">
      <c r="A692" s="14"/>
      <c r="B692" s="277"/>
      <c r="C692" s="278"/>
      <c r="D692" s="268" t="s">
        <v>236</v>
      </c>
      <c r="E692" s="279" t="s">
        <v>1</v>
      </c>
      <c r="F692" s="280" t="s">
        <v>89</v>
      </c>
      <c r="G692" s="278"/>
      <c r="H692" s="281">
        <v>2</v>
      </c>
      <c r="I692" s="282"/>
      <c r="J692" s="278"/>
      <c r="K692" s="278"/>
      <c r="L692" s="283"/>
      <c r="M692" s="284"/>
      <c r="N692" s="285"/>
      <c r="O692" s="285"/>
      <c r="P692" s="285"/>
      <c r="Q692" s="285"/>
      <c r="R692" s="285"/>
      <c r="S692" s="285"/>
      <c r="T692" s="286"/>
      <c r="U692" s="14"/>
      <c r="V692" s="14"/>
      <c r="W692" s="14"/>
      <c r="X692" s="14"/>
      <c r="Y692" s="14"/>
      <c r="Z692" s="14"/>
      <c r="AA692" s="14"/>
      <c r="AB692" s="14"/>
      <c r="AC692" s="14"/>
      <c r="AD692" s="14"/>
      <c r="AE692" s="14"/>
      <c r="AT692" s="287" t="s">
        <v>236</v>
      </c>
      <c r="AU692" s="287" t="s">
        <v>89</v>
      </c>
      <c r="AV692" s="14" t="s">
        <v>89</v>
      </c>
      <c r="AW692" s="14" t="s">
        <v>34</v>
      </c>
      <c r="AX692" s="14" t="s">
        <v>87</v>
      </c>
      <c r="AY692" s="287" t="s">
        <v>211</v>
      </c>
    </row>
    <row r="693" s="2" customFormat="1" ht="33" customHeight="1">
      <c r="A693" s="41"/>
      <c r="B693" s="42"/>
      <c r="C693" s="253" t="s">
        <v>1230</v>
      </c>
      <c r="D693" s="253" t="s">
        <v>214</v>
      </c>
      <c r="E693" s="254" t="s">
        <v>1231</v>
      </c>
      <c r="F693" s="255" t="s">
        <v>1232</v>
      </c>
      <c r="G693" s="256" t="s">
        <v>695</v>
      </c>
      <c r="H693" s="257">
        <v>12</v>
      </c>
      <c r="I693" s="258"/>
      <c r="J693" s="259">
        <f>ROUND(I693*H693,2)</f>
        <v>0</v>
      </c>
      <c r="K693" s="260"/>
      <c r="L693" s="44"/>
      <c r="M693" s="261" t="s">
        <v>1</v>
      </c>
      <c r="N693" s="262" t="s">
        <v>46</v>
      </c>
      <c r="O693" s="94"/>
      <c r="P693" s="263">
        <f>O693*H693</f>
        <v>0</v>
      </c>
      <c r="Q693" s="263">
        <v>0</v>
      </c>
      <c r="R693" s="263">
        <f>Q693*H693</f>
        <v>0</v>
      </c>
      <c r="S693" s="263">
        <v>0</v>
      </c>
      <c r="T693" s="264">
        <f>S693*H693</f>
        <v>0</v>
      </c>
      <c r="U693" s="41"/>
      <c r="V693" s="41"/>
      <c r="W693" s="41"/>
      <c r="X693" s="41"/>
      <c r="Y693" s="41"/>
      <c r="Z693" s="41"/>
      <c r="AA693" s="41"/>
      <c r="AB693" s="41"/>
      <c r="AC693" s="41"/>
      <c r="AD693" s="41"/>
      <c r="AE693" s="41"/>
      <c r="AR693" s="265" t="s">
        <v>526</v>
      </c>
      <c r="AT693" s="265" t="s">
        <v>214</v>
      </c>
      <c r="AU693" s="265" t="s">
        <v>89</v>
      </c>
      <c r="AY693" s="18" t="s">
        <v>211</v>
      </c>
      <c r="BE693" s="155">
        <f>IF(N693="základní",J693,0)</f>
        <v>0</v>
      </c>
      <c r="BF693" s="155">
        <f>IF(N693="snížená",J693,0)</f>
        <v>0</v>
      </c>
      <c r="BG693" s="155">
        <f>IF(N693="zákl. přenesená",J693,0)</f>
        <v>0</v>
      </c>
      <c r="BH693" s="155">
        <f>IF(N693="sníž. přenesená",J693,0)</f>
        <v>0</v>
      </c>
      <c r="BI693" s="155">
        <f>IF(N693="nulová",J693,0)</f>
        <v>0</v>
      </c>
      <c r="BJ693" s="18" t="s">
        <v>87</v>
      </c>
      <c r="BK693" s="155">
        <f>ROUND(I693*H693,2)</f>
        <v>0</v>
      </c>
      <c r="BL693" s="18" t="s">
        <v>526</v>
      </c>
      <c r="BM693" s="265" t="s">
        <v>1233</v>
      </c>
    </row>
    <row r="694" s="14" customFormat="1">
      <c r="A694" s="14"/>
      <c r="B694" s="277"/>
      <c r="C694" s="278"/>
      <c r="D694" s="268" t="s">
        <v>236</v>
      </c>
      <c r="E694" s="279" t="s">
        <v>1</v>
      </c>
      <c r="F694" s="280" t="s">
        <v>1234</v>
      </c>
      <c r="G694" s="278"/>
      <c r="H694" s="281">
        <v>12</v>
      </c>
      <c r="I694" s="282"/>
      <c r="J694" s="278"/>
      <c r="K694" s="278"/>
      <c r="L694" s="283"/>
      <c r="M694" s="284"/>
      <c r="N694" s="285"/>
      <c r="O694" s="285"/>
      <c r="P694" s="285"/>
      <c r="Q694" s="285"/>
      <c r="R694" s="285"/>
      <c r="S694" s="285"/>
      <c r="T694" s="286"/>
      <c r="U694" s="14"/>
      <c r="V694" s="14"/>
      <c r="W694" s="14"/>
      <c r="X694" s="14"/>
      <c r="Y694" s="14"/>
      <c r="Z694" s="14"/>
      <c r="AA694" s="14"/>
      <c r="AB694" s="14"/>
      <c r="AC694" s="14"/>
      <c r="AD694" s="14"/>
      <c r="AE694" s="14"/>
      <c r="AT694" s="287" t="s">
        <v>236</v>
      </c>
      <c r="AU694" s="287" t="s">
        <v>89</v>
      </c>
      <c r="AV694" s="14" t="s">
        <v>89</v>
      </c>
      <c r="AW694" s="14" t="s">
        <v>34</v>
      </c>
      <c r="AX694" s="14" t="s">
        <v>87</v>
      </c>
      <c r="AY694" s="287" t="s">
        <v>211</v>
      </c>
    </row>
    <row r="695" s="2" customFormat="1" ht="16.5" customHeight="1">
      <c r="A695" s="41"/>
      <c r="B695" s="42"/>
      <c r="C695" s="317" t="s">
        <v>1235</v>
      </c>
      <c r="D695" s="317" t="s">
        <v>587</v>
      </c>
      <c r="E695" s="318" t="s">
        <v>1236</v>
      </c>
      <c r="F695" s="319" t="s">
        <v>1237</v>
      </c>
      <c r="G695" s="320" t="s">
        <v>695</v>
      </c>
      <c r="H695" s="321">
        <v>6</v>
      </c>
      <c r="I695" s="322"/>
      <c r="J695" s="323">
        <f>ROUND(I695*H695,2)</f>
        <v>0</v>
      </c>
      <c r="K695" s="324"/>
      <c r="L695" s="325"/>
      <c r="M695" s="326" t="s">
        <v>1</v>
      </c>
      <c r="N695" s="327" t="s">
        <v>46</v>
      </c>
      <c r="O695" s="94"/>
      <c r="P695" s="263">
        <f>O695*H695</f>
        <v>0</v>
      </c>
      <c r="Q695" s="263">
        <v>0.00014999999999999999</v>
      </c>
      <c r="R695" s="263">
        <f>Q695*H695</f>
        <v>0.00089999999999999998</v>
      </c>
      <c r="S695" s="263">
        <v>0</v>
      </c>
      <c r="T695" s="264">
        <f>S695*H695</f>
        <v>0</v>
      </c>
      <c r="U695" s="41"/>
      <c r="V695" s="41"/>
      <c r="W695" s="41"/>
      <c r="X695" s="41"/>
      <c r="Y695" s="41"/>
      <c r="Z695" s="41"/>
      <c r="AA695" s="41"/>
      <c r="AB695" s="41"/>
      <c r="AC695" s="41"/>
      <c r="AD695" s="41"/>
      <c r="AE695" s="41"/>
      <c r="AR695" s="265" t="s">
        <v>632</v>
      </c>
      <c r="AT695" s="265" t="s">
        <v>587</v>
      </c>
      <c r="AU695" s="265" t="s">
        <v>89</v>
      </c>
      <c r="AY695" s="18" t="s">
        <v>211</v>
      </c>
      <c r="BE695" s="155">
        <f>IF(N695="základní",J695,0)</f>
        <v>0</v>
      </c>
      <c r="BF695" s="155">
        <f>IF(N695="snížená",J695,0)</f>
        <v>0</v>
      </c>
      <c r="BG695" s="155">
        <f>IF(N695="zákl. přenesená",J695,0)</f>
        <v>0</v>
      </c>
      <c r="BH695" s="155">
        <f>IF(N695="sníž. přenesená",J695,0)</f>
        <v>0</v>
      </c>
      <c r="BI695" s="155">
        <f>IF(N695="nulová",J695,0)</f>
        <v>0</v>
      </c>
      <c r="BJ695" s="18" t="s">
        <v>87</v>
      </c>
      <c r="BK695" s="155">
        <f>ROUND(I695*H695,2)</f>
        <v>0</v>
      </c>
      <c r="BL695" s="18" t="s">
        <v>526</v>
      </c>
      <c r="BM695" s="265" t="s">
        <v>1238</v>
      </c>
    </row>
    <row r="696" s="2" customFormat="1" ht="16.5" customHeight="1">
      <c r="A696" s="41"/>
      <c r="B696" s="42"/>
      <c r="C696" s="317" t="s">
        <v>1239</v>
      </c>
      <c r="D696" s="317" t="s">
        <v>587</v>
      </c>
      <c r="E696" s="318" t="s">
        <v>1240</v>
      </c>
      <c r="F696" s="319" t="s">
        <v>1241</v>
      </c>
      <c r="G696" s="320" t="s">
        <v>695</v>
      </c>
      <c r="H696" s="321">
        <v>6</v>
      </c>
      <c r="I696" s="322"/>
      <c r="J696" s="323">
        <f>ROUND(I696*H696,2)</f>
        <v>0</v>
      </c>
      <c r="K696" s="324"/>
      <c r="L696" s="325"/>
      <c r="M696" s="326" t="s">
        <v>1</v>
      </c>
      <c r="N696" s="327" t="s">
        <v>46</v>
      </c>
      <c r="O696" s="94"/>
      <c r="P696" s="263">
        <f>O696*H696</f>
        <v>0</v>
      </c>
      <c r="Q696" s="263">
        <v>0.00014999999999999999</v>
      </c>
      <c r="R696" s="263">
        <f>Q696*H696</f>
        <v>0.00089999999999999998</v>
      </c>
      <c r="S696" s="263">
        <v>0</v>
      </c>
      <c r="T696" s="264">
        <f>S696*H696</f>
        <v>0</v>
      </c>
      <c r="U696" s="41"/>
      <c r="V696" s="41"/>
      <c r="W696" s="41"/>
      <c r="X696" s="41"/>
      <c r="Y696" s="41"/>
      <c r="Z696" s="41"/>
      <c r="AA696" s="41"/>
      <c r="AB696" s="41"/>
      <c r="AC696" s="41"/>
      <c r="AD696" s="41"/>
      <c r="AE696" s="41"/>
      <c r="AR696" s="265" t="s">
        <v>632</v>
      </c>
      <c r="AT696" s="265" t="s">
        <v>587</v>
      </c>
      <c r="AU696" s="265" t="s">
        <v>89</v>
      </c>
      <c r="AY696" s="18" t="s">
        <v>211</v>
      </c>
      <c r="BE696" s="155">
        <f>IF(N696="základní",J696,0)</f>
        <v>0</v>
      </c>
      <c r="BF696" s="155">
        <f>IF(N696="snížená",J696,0)</f>
        <v>0</v>
      </c>
      <c r="BG696" s="155">
        <f>IF(N696="zákl. přenesená",J696,0)</f>
        <v>0</v>
      </c>
      <c r="BH696" s="155">
        <f>IF(N696="sníž. přenesená",J696,0)</f>
        <v>0</v>
      </c>
      <c r="BI696" s="155">
        <f>IF(N696="nulová",J696,0)</f>
        <v>0</v>
      </c>
      <c r="BJ696" s="18" t="s">
        <v>87</v>
      </c>
      <c r="BK696" s="155">
        <f>ROUND(I696*H696,2)</f>
        <v>0</v>
      </c>
      <c r="BL696" s="18" t="s">
        <v>526</v>
      </c>
      <c r="BM696" s="265" t="s">
        <v>1242</v>
      </c>
    </row>
    <row r="697" s="2" customFormat="1" ht="49.05" customHeight="1">
      <c r="A697" s="41"/>
      <c r="B697" s="42"/>
      <c r="C697" s="253" t="s">
        <v>1243</v>
      </c>
      <c r="D697" s="253" t="s">
        <v>214</v>
      </c>
      <c r="E697" s="254" t="s">
        <v>1244</v>
      </c>
      <c r="F697" s="255" t="s">
        <v>1245</v>
      </c>
      <c r="G697" s="256" t="s">
        <v>307</v>
      </c>
      <c r="H697" s="257">
        <v>101.8</v>
      </c>
      <c r="I697" s="258"/>
      <c r="J697" s="259">
        <f>ROUND(I697*H697,2)</f>
        <v>0</v>
      </c>
      <c r="K697" s="260"/>
      <c r="L697" s="44"/>
      <c r="M697" s="261" t="s">
        <v>1</v>
      </c>
      <c r="N697" s="262" t="s">
        <v>46</v>
      </c>
      <c r="O697" s="94"/>
      <c r="P697" s="263">
        <f>O697*H697</f>
        <v>0</v>
      </c>
      <c r="Q697" s="263">
        <v>0</v>
      </c>
      <c r="R697" s="263">
        <f>Q697*H697</f>
        <v>0</v>
      </c>
      <c r="S697" s="263">
        <v>0</v>
      </c>
      <c r="T697" s="264">
        <f>S697*H697</f>
        <v>0</v>
      </c>
      <c r="U697" s="41"/>
      <c r="V697" s="41"/>
      <c r="W697" s="41"/>
      <c r="X697" s="41"/>
      <c r="Y697" s="41"/>
      <c r="Z697" s="41"/>
      <c r="AA697" s="41"/>
      <c r="AB697" s="41"/>
      <c r="AC697" s="41"/>
      <c r="AD697" s="41"/>
      <c r="AE697" s="41"/>
      <c r="AR697" s="265" t="s">
        <v>526</v>
      </c>
      <c r="AT697" s="265" t="s">
        <v>214</v>
      </c>
      <c r="AU697" s="265" t="s">
        <v>89</v>
      </c>
      <c r="AY697" s="18" t="s">
        <v>211</v>
      </c>
      <c r="BE697" s="155">
        <f>IF(N697="základní",J697,0)</f>
        <v>0</v>
      </c>
      <c r="BF697" s="155">
        <f>IF(N697="snížená",J697,0)</f>
        <v>0</v>
      </c>
      <c r="BG697" s="155">
        <f>IF(N697="zákl. přenesená",J697,0)</f>
        <v>0</v>
      </c>
      <c r="BH697" s="155">
        <f>IF(N697="sníž. přenesená",J697,0)</f>
        <v>0</v>
      </c>
      <c r="BI697" s="155">
        <f>IF(N697="nulová",J697,0)</f>
        <v>0</v>
      </c>
      <c r="BJ697" s="18" t="s">
        <v>87</v>
      </c>
      <c r="BK697" s="155">
        <f>ROUND(I697*H697,2)</f>
        <v>0</v>
      </c>
      <c r="BL697" s="18" t="s">
        <v>526</v>
      </c>
      <c r="BM697" s="265" t="s">
        <v>1246</v>
      </c>
    </row>
    <row r="698" s="14" customFormat="1">
      <c r="A698" s="14"/>
      <c r="B698" s="277"/>
      <c r="C698" s="278"/>
      <c r="D698" s="268" t="s">
        <v>236</v>
      </c>
      <c r="E698" s="279" t="s">
        <v>1</v>
      </c>
      <c r="F698" s="280" t="s">
        <v>1247</v>
      </c>
      <c r="G698" s="278"/>
      <c r="H698" s="281">
        <v>101.8</v>
      </c>
      <c r="I698" s="282"/>
      <c r="J698" s="278"/>
      <c r="K698" s="278"/>
      <c r="L698" s="283"/>
      <c r="M698" s="284"/>
      <c r="N698" s="285"/>
      <c r="O698" s="285"/>
      <c r="P698" s="285"/>
      <c r="Q698" s="285"/>
      <c r="R698" s="285"/>
      <c r="S698" s="285"/>
      <c r="T698" s="286"/>
      <c r="U698" s="14"/>
      <c r="V698" s="14"/>
      <c r="W698" s="14"/>
      <c r="X698" s="14"/>
      <c r="Y698" s="14"/>
      <c r="Z698" s="14"/>
      <c r="AA698" s="14"/>
      <c r="AB698" s="14"/>
      <c r="AC698" s="14"/>
      <c r="AD698" s="14"/>
      <c r="AE698" s="14"/>
      <c r="AT698" s="287" t="s">
        <v>236</v>
      </c>
      <c r="AU698" s="287" t="s">
        <v>89</v>
      </c>
      <c r="AV698" s="14" t="s">
        <v>89</v>
      </c>
      <c r="AW698" s="14" t="s">
        <v>34</v>
      </c>
      <c r="AX698" s="14" t="s">
        <v>87</v>
      </c>
      <c r="AY698" s="287" t="s">
        <v>211</v>
      </c>
    </row>
    <row r="699" s="2" customFormat="1" ht="24.15" customHeight="1">
      <c r="A699" s="41"/>
      <c r="B699" s="42"/>
      <c r="C699" s="253" t="s">
        <v>1248</v>
      </c>
      <c r="D699" s="253" t="s">
        <v>214</v>
      </c>
      <c r="E699" s="254" t="s">
        <v>1249</v>
      </c>
      <c r="F699" s="255" t="s">
        <v>1250</v>
      </c>
      <c r="G699" s="256" t="s">
        <v>695</v>
      </c>
      <c r="H699" s="257">
        <v>28.420000000000002</v>
      </c>
      <c r="I699" s="258"/>
      <c r="J699" s="259">
        <f>ROUND(I699*H699,2)</f>
        <v>0</v>
      </c>
      <c r="K699" s="260"/>
      <c r="L699" s="44"/>
      <c r="M699" s="261" t="s">
        <v>1</v>
      </c>
      <c r="N699" s="262" t="s">
        <v>46</v>
      </c>
      <c r="O699" s="94"/>
      <c r="P699" s="263">
        <f>O699*H699</f>
        <v>0</v>
      </c>
      <c r="Q699" s="263">
        <v>0.0011100000000000001</v>
      </c>
      <c r="R699" s="263">
        <f>Q699*H699</f>
        <v>0.031546200000000003</v>
      </c>
      <c r="S699" s="263">
        <v>0</v>
      </c>
      <c r="T699" s="264">
        <f>S699*H699</f>
        <v>0</v>
      </c>
      <c r="U699" s="41"/>
      <c r="V699" s="41"/>
      <c r="W699" s="41"/>
      <c r="X699" s="41"/>
      <c r="Y699" s="41"/>
      <c r="Z699" s="41"/>
      <c r="AA699" s="41"/>
      <c r="AB699" s="41"/>
      <c r="AC699" s="41"/>
      <c r="AD699" s="41"/>
      <c r="AE699" s="41"/>
      <c r="AR699" s="265" t="s">
        <v>526</v>
      </c>
      <c r="AT699" s="265" t="s">
        <v>214</v>
      </c>
      <c r="AU699" s="265" t="s">
        <v>89</v>
      </c>
      <c r="AY699" s="18" t="s">
        <v>211</v>
      </c>
      <c r="BE699" s="155">
        <f>IF(N699="základní",J699,0)</f>
        <v>0</v>
      </c>
      <c r="BF699" s="155">
        <f>IF(N699="snížená",J699,0)</f>
        <v>0</v>
      </c>
      <c r="BG699" s="155">
        <f>IF(N699="zákl. přenesená",J699,0)</f>
        <v>0</v>
      </c>
      <c r="BH699" s="155">
        <f>IF(N699="sníž. přenesená",J699,0)</f>
        <v>0</v>
      </c>
      <c r="BI699" s="155">
        <f>IF(N699="nulová",J699,0)</f>
        <v>0</v>
      </c>
      <c r="BJ699" s="18" t="s">
        <v>87</v>
      </c>
      <c r="BK699" s="155">
        <f>ROUND(I699*H699,2)</f>
        <v>0</v>
      </c>
      <c r="BL699" s="18" t="s">
        <v>526</v>
      </c>
      <c r="BM699" s="265" t="s">
        <v>1251</v>
      </c>
    </row>
    <row r="700" s="14" customFormat="1">
      <c r="A700" s="14"/>
      <c r="B700" s="277"/>
      <c r="C700" s="278"/>
      <c r="D700" s="268" t="s">
        <v>236</v>
      </c>
      <c r="E700" s="279" t="s">
        <v>1</v>
      </c>
      <c r="F700" s="280" t="s">
        <v>1252</v>
      </c>
      <c r="G700" s="278"/>
      <c r="H700" s="281">
        <v>28.420000000000002</v>
      </c>
      <c r="I700" s="282"/>
      <c r="J700" s="278"/>
      <c r="K700" s="278"/>
      <c r="L700" s="283"/>
      <c r="M700" s="284"/>
      <c r="N700" s="285"/>
      <c r="O700" s="285"/>
      <c r="P700" s="285"/>
      <c r="Q700" s="285"/>
      <c r="R700" s="285"/>
      <c r="S700" s="285"/>
      <c r="T700" s="286"/>
      <c r="U700" s="14"/>
      <c r="V700" s="14"/>
      <c r="W700" s="14"/>
      <c r="X700" s="14"/>
      <c r="Y700" s="14"/>
      <c r="Z700" s="14"/>
      <c r="AA700" s="14"/>
      <c r="AB700" s="14"/>
      <c r="AC700" s="14"/>
      <c r="AD700" s="14"/>
      <c r="AE700" s="14"/>
      <c r="AT700" s="287" t="s">
        <v>236</v>
      </c>
      <c r="AU700" s="287" t="s">
        <v>89</v>
      </c>
      <c r="AV700" s="14" t="s">
        <v>89</v>
      </c>
      <c r="AW700" s="14" t="s">
        <v>34</v>
      </c>
      <c r="AX700" s="14" t="s">
        <v>87</v>
      </c>
      <c r="AY700" s="287" t="s">
        <v>211</v>
      </c>
    </row>
    <row r="701" s="2" customFormat="1" ht="24.15" customHeight="1">
      <c r="A701" s="41"/>
      <c r="B701" s="42"/>
      <c r="C701" s="253" t="s">
        <v>1253</v>
      </c>
      <c r="D701" s="253" t="s">
        <v>214</v>
      </c>
      <c r="E701" s="254" t="s">
        <v>1254</v>
      </c>
      <c r="F701" s="255" t="s">
        <v>1255</v>
      </c>
      <c r="G701" s="256" t="s">
        <v>695</v>
      </c>
      <c r="H701" s="257">
        <v>28.420000000000002</v>
      </c>
      <c r="I701" s="258"/>
      <c r="J701" s="259">
        <f>ROUND(I701*H701,2)</f>
        <v>0</v>
      </c>
      <c r="K701" s="260"/>
      <c r="L701" s="44"/>
      <c r="M701" s="261" t="s">
        <v>1</v>
      </c>
      <c r="N701" s="262" t="s">
        <v>46</v>
      </c>
      <c r="O701" s="94"/>
      <c r="P701" s="263">
        <f>O701*H701</f>
        <v>0</v>
      </c>
      <c r="Q701" s="263">
        <v>0.0027799999999999999</v>
      </c>
      <c r="R701" s="263">
        <f>Q701*H701</f>
        <v>0.079007599999999997</v>
      </c>
      <c r="S701" s="263">
        <v>0</v>
      </c>
      <c r="T701" s="264">
        <f>S701*H701</f>
        <v>0</v>
      </c>
      <c r="U701" s="41"/>
      <c r="V701" s="41"/>
      <c r="W701" s="41"/>
      <c r="X701" s="41"/>
      <c r="Y701" s="41"/>
      <c r="Z701" s="41"/>
      <c r="AA701" s="41"/>
      <c r="AB701" s="41"/>
      <c r="AC701" s="41"/>
      <c r="AD701" s="41"/>
      <c r="AE701" s="41"/>
      <c r="AR701" s="265" t="s">
        <v>526</v>
      </c>
      <c r="AT701" s="265" t="s">
        <v>214</v>
      </c>
      <c r="AU701" s="265" t="s">
        <v>89</v>
      </c>
      <c r="AY701" s="18" t="s">
        <v>211</v>
      </c>
      <c r="BE701" s="155">
        <f>IF(N701="základní",J701,0)</f>
        <v>0</v>
      </c>
      <c r="BF701" s="155">
        <f>IF(N701="snížená",J701,0)</f>
        <v>0</v>
      </c>
      <c r="BG701" s="155">
        <f>IF(N701="zákl. přenesená",J701,0)</f>
        <v>0</v>
      </c>
      <c r="BH701" s="155">
        <f>IF(N701="sníž. přenesená",J701,0)</f>
        <v>0</v>
      </c>
      <c r="BI701" s="155">
        <f>IF(N701="nulová",J701,0)</f>
        <v>0</v>
      </c>
      <c r="BJ701" s="18" t="s">
        <v>87</v>
      </c>
      <c r="BK701" s="155">
        <f>ROUND(I701*H701,2)</f>
        <v>0</v>
      </c>
      <c r="BL701" s="18" t="s">
        <v>526</v>
      </c>
      <c r="BM701" s="265" t="s">
        <v>1256</v>
      </c>
    </row>
    <row r="702" s="14" customFormat="1">
      <c r="A702" s="14"/>
      <c r="B702" s="277"/>
      <c r="C702" s="278"/>
      <c r="D702" s="268" t="s">
        <v>236</v>
      </c>
      <c r="E702" s="279" t="s">
        <v>1</v>
      </c>
      <c r="F702" s="280" t="s">
        <v>1252</v>
      </c>
      <c r="G702" s="278"/>
      <c r="H702" s="281">
        <v>28.420000000000002</v>
      </c>
      <c r="I702" s="282"/>
      <c r="J702" s="278"/>
      <c r="K702" s="278"/>
      <c r="L702" s="283"/>
      <c r="M702" s="284"/>
      <c r="N702" s="285"/>
      <c r="O702" s="285"/>
      <c r="P702" s="285"/>
      <c r="Q702" s="285"/>
      <c r="R702" s="285"/>
      <c r="S702" s="285"/>
      <c r="T702" s="286"/>
      <c r="U702" s="14"/>
      <c r="V702" s="14"/>
      <c r="W702" s="14"/>
      <c r="X702" s="14"/>
      <c r="Y702" s="14"/>
      <c r="Z702" s="14"/>
      <c r="AA702" s="14"/>
      <c r="AB702" s="14"/>
      <c r="AC702" s="14"/>
      <c r="AD702" s="14"/>
      <c r="AE702" s="14"/>
      <c r="AT702" s="287" t="s">
        <v>236</v>
      </c>
      <c r="AU702" s="287" t="s">
        <v>89</v>
      </c>
      <c r="AV702" s="14" t="s">
        <v>89</v>
      </c>
      <c r="AW702" s="14" t="s">
        <v>34</v>
      </c>
      <c r="AX702" s="14" t="s">
        <v>87</v>
      </c>
      <c r="AY702" s="287" t="s">
        <v>211</v>
      </c>
    </row>
    <row r="703" s="2" customFormat="1" ht="21.75" customHeight="1">
      <c r="A703" s="41"/>
      <c r="B703" s="42"/>
      <c r="C703" s="253" t="s">
        <v>1257</v>
      </c>
      <c r="D703" s="253" t="s">
        <v>214</v>
      </c>
      <c r="E703" s="254" t="s">
        <v>1258</v>
      </c>
      <c r="F703" s="255" t="s">
        <v>1259</v>
      </c>
      <c r="G703" s="256" t="s">
        <v>695</v>
      </c>
      <c r="H703" s="257">
        <v>4</v>
      </c>
      <c r="I703" s="258"/>
      <c r="J703" s="259">
        <f>ROUND(I703*H703,2)</f>
        <v>0</v>
      </c>
      <c r="K703" s="260"/>
      <c r="L703" s="44"/>
      <c r="M703" s="261" t="s">
        <v>1</v>
      </c>
      <c r="N703" s="262" t="s">
        <v>46</v>
      </c>
      <c r="O703" s="94"/>
      <c r="P703" s="263">
        <f>O703*H703</f>
        <v>0</v>
      </c>
      <c r="Q703" s="263">
        <v>0</v>
      </c>
      <c r="R703" s="263">
        <f>Q703*H703</f>
        <v>0</v>
      </c>
      <c r="S703" s="263">
        <v>0</v>
      </c>
      <c r="T703" s="264">
        <f>S703*H703</f>
        <v>0</v>
      </c>
      <c r="U703" s="41"/>
      <c r="V703" s="41"/>
      <c r="W703" s="41"/>
      <c r="X703" s="41"/>
      <c r="Y703" s="41"/>
      <c r="Z703" s="41"/>
      <c r="AA703" s="41"/>
      <c r="AB703" s="41"/>
      <c r="AC703" s="41"/>
      <c r="AD703" s="41"/>
      <c r="AE703" s="41"/>
      <c r="AR703" s="265" t="s">
        <v>526</v>
      </c>
      <c r="AT703" s="265" t="s">
        <v>214</v>
      </c>
      <c r="AU703" s="265" t="s">
        <v>89</v>
      </c>
      <c r="AY703" s="18" t="s">
        <v>211</v>
      </c>
      <c r="BE703" s="155">
        <f>IF(N703="základní",J703,0)</f>
        <v>0</v>
      </c>
      <c r="BF703" s="155">
        <f>IF(N703="snížená",J703,0)</f>
        <v>0</v>
      </c>
      <c r="BG703" s="155">
        <f>IF(N703="zákl. přenesená",J703,0)</f>
        <v>0</v>
      </c>
      <c r="BH703" s="155">
        <f>IF(N703="sníž. přenesená",J703,0)</f>
        <v>0</v>
      </c>
      <c r="BI703" s="155">
        <f>IF(N703="nulová",J703,0)</f>
        <v>0</v>
      </c>
      <c r="BJ703" s="18" t="s">
        <v>87</v>
      </c>
      <c r="BK703" s="155">
        <f>ROUND(I703*H703,2)</f>
        <v>0</v>
      </c>
      <c r="BL703" s="18" t="s">
        <v>526</v>
      </c>
      <c r="BM703" s="265" t="s">
        <v>1260</v>
      </c>
    </row>
    <row r="704" s="2" customFormat="1" ht="24.15" customHeight="1">
      <c r="A704" s="41"/>
      <c r="B704" s="42"/>
      <c r="C704" s="317" t="s">
        <v>1261</v>
      </c>
      <c r="D704" s="317" t="s">
        <v>587</v>
      </c>
      <c r="E704" s="318" t="s">
        <v>1262</v>
      </c>
      <c r="F704" s="319" t="s">
        <v>1263</v>
      </c>
      <c r="G704" s="320" t="s">
        <v>695</v>
      </c>
      <c r="H704" s="321">
        <v>4</v>
      </c>
      <c r="I704" s="322"/>
      <c r="J704" s="323">
        <f>ROUND(I704*H704,2)</f>
        <v>0</v>
      </c>
      <c r="K704" s="324"/>
      <c r="L704" s="325"/>
      <c r="M704" s="326" t="s">
        <v>1</v>
      </c>
      <c r="N704" s="327" t="s">
        <v>46</v>
      </c>
      <c r="O704" s="94"/>
      <c r="P704" s="263">
        <f>O704*H704</f>
        <v>0</v>
      </c>
      <c r="Q704" s="263">
        <v>0.0025000000000000001</v>
      </c>
      <c r="R704" s="263">
        <f>Q704*H704</f>
        <v>0.01</v>
      </c>
      <c r="S704" s="263">
        <v>0</v>
      </c>
      <c r="T704" s="264">
        <f>S704*H704</f>
        <v>0</v>
      </c>
      <c r="U704" s="41"/>
      <c r="V704" s="41"/>
      <c r="W704" s="41"/>
      <c r="X704" s="41"/>
      <c r="Y704" s="41"/>
      <c r="Z704" s="41"/>
      <c r="AA704" s="41"/>
      <c r="AB704" s="41"/>
      <c r="AC704" s="41"/>
      <c r="AD704" s="41"/>
      <c r="AE704" s="41"/>
      <c r="AR704" s="265" t="s">
        <v>632</v>
      </c>
      <c r="AT704" s="265" t="s">
        <v>587</v>
      </c>
      <c r="AU704" s="265" t="s">
        <v>89</v>
      </c>
      <c r="AY704" s="18" t="s">
        <v>211</v>
      </c>
      <c r="BE704" s="155">
        <f>IF(N704="základní",J704,0)</f>
        <v>0</v>
      </c>
      <c r="BF704" s="155">
        <f>IF(N704="snížená",J704,0)</f>
        <v>0</v>
      </c>
      <c r="BG704" s="155">
        <f>IF(N704="zákl. přenesená",J704,0)</f>
        <v>0</v>
      </c>
      <c r="BH704" s="155">
        <f>IF(N704="sníž. přenesená",J704,0)</f>
        <v>0</v>
      </c>
      <c r="BI704" s="155">
        <f>IF(N704="nulová",J704,0)</f>
        <v>0</v>
      </c>
      <c r="BJ704" s="18" t="s">
        <v>87</v>
      </c>
      <c r="BK704" s="155">
        <f>ROUND(I704*H704,2)</f>
        <v>0</v>
      </c>
      <c r="BL704" s="18" t="s">
        <v>526</v>
      </c>
      <c r="BM704" s="265" t="s">
        <v>1264</v>
      </c>
    </row>
    <row r="705" s="2" customFormat="1" ht="24.15" customHeight="1">
      <c r="A705" s="41"/>
      <c r="B705" s="42"/>
      <c r="C705" s="253" t="s">
        <v>1265</v>
      </c>
      <c r="D705" s="253" t="s">
        <v>214</v>
      </c>
      <c r="E705" s="254" t="s">
        <v>1266</v>
      </c>
      <c r="F705" s="255" t="s">
        <v>1267</v>
      </c>
      <c r="G705" s="256" t="s">
        <v>695</v>
      </c>
      <c r="H705" s="257">
        <v>4</v>
      </c>
      <c r="I705" s="258"/>
      <c r="J705" s="259">
        <f>ROUND(I705*H705,2)</f>
        <v>0</v>
      </c>
      <c r="K705" s="260"/>
      <c r="L705" s="44"/>
      <c r="M705" s="261" t="s">
        <v>1</v>
      </c>
      <c r="N705" s="262" t="s">
        <v>46</v>
      </c>
      <c r="O705" s="94"/>
      <c r="P705" s="263">
        <f>O705*H705</f>
        <v>0</v>
      </c>
      <c r="Q705" s="263">
        <v>0</v>
      </c>
      <c r="R705" s="263">
        <f>Q705*H705</f>
        <v>0</v>
      </c>
      <c r="S705" s="263">
        <v>0</v>
      </c>
      <c r="T705" s="264">
        <f>S705*H705</f>
        <v>0</v>
      </c>
      <c r="U705" s="41"/>
      <c r="V705" s="41"/>
      <c r="W705" s="41"/>
      <c r="X705" s="41"/>
      <c r="Y705" s="41"/>
      <c r="Z705" s="41"/>
      <c r="AA705" s="41"/>
      <c r="AB705" s="41"/>
      <c r="AC705" s="41"/>
      <c r="AD705" s="41"/>
      <c r="AE705" s="41"/>
      <c r="AR705" s="265" t="s">
        <v>526</v>
      </c>
      <c r="AT705" s="265" t="s">
        <v>214</v>
      </c>
      <c r="AU705" s="265" t="s">
        <v>89</v>
      </c>
      <c r="AY705" s="18" t="s">
        <v>211</v>
      </c>
      <c r="BE705" s="155">
        <f>IF(N705="základní",J705,0)</f>
        <v>0</v>
      </c>
      <c r="BF705" s="155">
        <f>IF(N705="snížená",J705,0)</f>
        <v>0</v>
      </c>
      <c r="BG705" s="155">
        <f>IF(N705="zákl. přenesená",J705,0)</f>
        <v>0</v>
      </c>
      <c r="BH705" s="155">
        <f>IF(N705="sníž. přenesená",J705,0)</f>
        <v>0</v>
      </c>
      <c r="BI705" s="155">
        <f>IF(N705="nulová",J705,0)</f>
        <v>0</v>
      </c>
      <c r="BJ705" s="18" t="s">
        <v>87</v>
      </c>
      <c r="BK705" s="155">
        <f>ROUND(I705*H705,2)</f>
        <v>0</v>
      </c>
      <c r="BL705" s="18" t="s">
        <v>526</v>
      </c>
      <c r="BM705" s="265" t="s">
        <v>1268</v>
      </c>
    </row>
    <row r="706" s="2" customFormat="1" ht="33" customHeight="1">
      <c r="A706" s="41"/>
      <c r="B706" s="42"/>
      <c r="C706" s="317" t="s">
        <v>1269</v>
      </c>
      <c r="D706" s="317" t="s">
        <v>587</v>
      </c>
      <c r="E706" s="318" t="s">
        <v>1270</v>
      </c>
      <c r="F706" s="319" t="s">
        <v>1271</v>
      </c>
      <c r="G706" s="320" t="s">
        <v>695</v>
      </c>
      <c r="H706" s="321">
        <v>4</v>
      </c>
      <c r="I706" s="322"/>
      <c r="J706" s="323">
        <f>ROUND(I706*H706,2)</f>
        <v>0</v>
      </c>
      <c r="K706" s="324"/>
      <c r="L706" s="325"/>
      <c r="M706" s="326" t="s">
        <v>1</v>
      </c>
      <c r="N706" s="327" t="s">
        <v>46</v>
      </c>
      <c r="O706" s="94"/>
      <c r="P706" s="263">
        <f>O706*H706</f>
        <v>0</v>
      </c>
      <c r="Q706" s="263">
        <v>0.001</v>
      </c>
      <c r="R706" s="263">
        <f>Q706*H706</f>
        <v>0.0040000000000000001</v>
      </c>
      <c r="S706" s="263">
        <v>0</v>
      </c>
      <c r="T706" s="264">
        <f>S706*H706</f>
        <v>0</v>
      </c>
      <c r="U706" s="41"/>
      <c r="V706" s="41"/>
      <c r="W706" s="41"/>
      <c r="X706" s="41"/>
      <c r="Y706" s="41"/>
      <c r="Z706" s="41"/>
      <c r="AA706" s="41"/>
      <c r="AB706" s="41"/>
      <c r="AC706" s="41"/>
      <c r="AD706" s="41"/>
      <c r="AE706" s="41"/>
      <c r="AR706" s="265" t="s">
        <v>632</v>
      </c>
      <c r="AT706" s="265" t="s">
        <v>587</v>
      </c>
      <c r="AU706" s="265" t="s">
        <v>89</v>
      </c>
      <c r="AY706" s="18" t="s">
        <v>211</v>
      </c>
      <c r="BE706" s="155">
        <f>IF(N706="základní",J706,0)</f>
        <v>0</v>
      </c>
      <c r="BF706" s="155">
        <f>IF(N706="snížená",J706,0)</f>
        <v>0</v>
      </c>
      <c r="BG706" s="155">
        <f>IF(N706="zákl. přenesená",J706,0)</f>
        <v>0</v>
      </c>
      <c r="BH706" s="155">
        <f>IF(N706="sníž. přenesená",J706,0)</f>
        <v>0</v>
      </c>
      <c r="BI706" s="155">
        <f>IF(N706="nulová",J706,0)</f>
        <v>0</v>
      </c>
      <c r="BJ706" s="18" t="s">
        <v>87</v>
      </c>
      <c r="BK706" s="155">
        <f>ROUND(I706*H706,2)</f>
        <v>0</v>
      </c>
      <c r="BL706" s="18" t="s">
        <v>526</v>
      </c>
      <c r="BM706" s="265" t="s">
        <v>1272</v>
      </c>
    </row>
    <row r="707" s="2" customFormat="1" ht="21.75" customHeight="1">
      <c r="A707" s="41"/>
      <c r="B707" s="42"/>
      <c r="C707" s="253" t="s">
        <v>1273</v>
      </c>
      <c r="D707" s="253" t="s">
        <v>214</v>
      </c>
      <c r="E707" s="254" t="s">
        <v>1274</v>
      </c>
      <c r="F707" s="255" t="s">
        <v>1275</v>
      </c>
      <c r="G707" s="256" t="s">
        <v>695</v>
      </c>
      <c r="H707" s="257">
        <v>1</v>
      </c>
      <c r="I707" s="258"/>
      <c r="J707" s="259">
        <f>ROUND(I707*H707,2)</f>
        <v>0</v>
      </c>
      <c r="K707" s="260"/>
      <c r="L707" s="44"/>
      <c r="M707" s="261" t="s">
        <v>1</v>
      </c>
      <c r="N707" s="262" t="s">
        <v>46</v>
      </c>
      <c r="O707" s="94"/>
      <c r="P707" s="263">
        <f>O707*H707</f>
        <v>0</v>
      </c>
      <c r="Q707" s="263">
        <v>0.00010000000000000001</v>
      </c>
      <c r="R707" s="263">
        <f>Q707*H707</f>
        <v>0.00010000000000000001</v>
      </c>
      <c r="S707" s="263">
        <v>0</v>
      </c>
      <c r="T707" s="264">
        <f>S707*H707</f>
        <v>0</v>
      </c>
      <c r="U707" s="41"/>
      <c r="V707" s="41"/>
      <c r="W707" s="41"/>
      <c r="X707" s="41"/>
      <c r="Y707" s="41"/>
      <c r="Z707" s="41"/>
      <c r="AA707" s="41"/>
      <c r="AB707" s="41"/>
      <c r="AC707" s="41"/>
      <c r="AD707" s="41"/>
      <c r="AE707" s="41"/>
      <c r="AR707" s="265" t="s">
        <v>526</v>
      </c>
      <c r="AT707" s="265" t="s">
        <v>214</v>
      </c>
      <c r="AU707" s="265" t="s">
        <v>89</v>
      </c>
      <c r="AY707" s="18" t="s">
        <v>211</v>
      </c>
      <c r="BE707" s="155">
        <f>IF(N707="základní",J707,0)</f>
        <v>0</v>
      </c>
      <c r="BF707" s="155">
        <f>IF(N707="snížená",J707,0)</f>
        <v>0</v>
      </c>
      <c r="BG707" s="155">
        <f>IF(N707="zákl. přenesená",J707,0)</f>
        <v>0</v>
      </c>
      <c r="BH707" s="155">
        <f>IF(N707="sníž. přenesená",J707,0)</f>
        <v>0</v>
      </c>
      <c r="BI707" s="155">
        <f>IF(N707="nulová",J707,0)</f>
        <v>0</v>
      </c>
      <c r="BJ707" s="18" t="s">
        <v>87</v>
      </c>
      <c r="BK707" s="155">
        <f>ROUND(I707*H707,2)</f>
        <v>0</v>
      </c>
      <c r="BL707" s="18" t="s">
        <v>526</v>
      </c>
      <c r="BM707" s="265" t="s">
        <v>1276</v>
      </c>
    </row>
    <row r="708" s="13" customFormat="1">
      <c r="A708" s="13"/>
      <c r="B708" s="266"/>
      <c r="C708" s="267"/>
      <c r="D708" s="268" t="s">
        <v>236</v>
      </c>
      <c r="E708" s="269" t="s">
        <v>1</v>
      </c>
      <c r="F708" s="270" t="s">
        <v>1277</v>
      </c>
      <c r="G708" s="267"/>
      <c r="H708" s="269" t="s">
        <v>1</v>
      </c>
      <c r="I708" s="271"/>
      <c r="J708" s="267"/>
      <c r="K708" s="267"/>
      <c r="L708" s="272"/>
      <c r="M708" s="273"/>
      <c r="N708" s="274"/>
      <c r="O708" s="274"/>
      <c r="P708" s="274"/>
      <c r="Q708" s="274"/>
      <c r="R708" s="274"/>
      <c r="S708" s="274"/>
      <c r="T708" s="275"/>
      <c r="U708" s="13"/>
      <c r="V708" s="13"/>
      <c r="W708" s="13"/>
      <c r="X708" s="13"/>
      <c r="Y708" s="13"/>
      <c r="Z708" s="13"/>
      <c r="AA708" s="13"/>
      <c r="AB708" s="13"/>
      <c r="AC708" s="13"/>
      <c r="AD708" s="13"/>
      <c r="AE708" s="13"/>
      <c r="AT708" s="276" t="s">
        <v>236</v>
      </c>
      <c r="AU708" s="276" t="s">
        <v>89</v>
      </c>
      <c r="AV708" s="13" t="s">
        <v>87</v>
      </c>
      <c r="AW708" s="13" t="s">
        <v>34</v>
      </c>
      <c r="AX708" s="13" t="s">
        <v>81</v>
      </c>
      <c r="AY708" s="276" t="s">
        <v>211</v>
      </c>
    </row>
    <row r="709" s="14" customFormat="1">
      <c r="A709" s="14"/>
      <c r="B709" s="277"/>
      <c r="C709" s="278"/>
      <c r="D709" s="268" t="s">
        <v>236</v>
      </c>
      <c r="E709" s="279" t="s">
        <v>1</v>
      </c>
      <c r="F709" s="280" t="s">
        <v>87</v>
      </c>
      <c r="G709" s="278"/>
      <c r="H709" s="281">
        <v>1</v>
      </c>
      <c r="I709" s="282"/>
      <c r="J709" s="278"/>
      <c r="K709" s="278"/>
      <c r="L709" s="283"/>
      <c r="M709" s="284"/>
      <c r="N709" s="285"/>
      <c r="O709" s="285"/>
      <c r="P709" s="285"/>
      <c r="Q709" s="285"/>
      <c r="R709" s="285"/>
      <c r="S709" s="285"/>
      <c r="T709" s="286"/>
      <c r="U709" s="14"/>
      <c r="V709" s="14"/>
      <c r="W709" s="14"/>
      <c r="X709" s="14"/>
      <c r="Y709" s="14"/>
      <c r="Z709" s="14"/>
      <c r="AA709" s="14"/>
      <c r="AB709" s="14"/>
      <c r="AC709" s="14"/>
      <c r="AD709" s="14"/>
      <c r="AE709" s="14"/>
      <c r="AT709" s="287" t="s">
        <v>236</v>
      </c>
      <c r="AU709" s="287" t="s">
        <v>89</v>
      </c>
      <c r="AV709" s="14" t="s">
        <v>89</v>
      </c>
      <c r="AW709" s="14" t="s">
        <v>34</v>
      </c>
      <c r="AX709" s="14" t="s">
        <v>87</v>
      </c>
      <c r="AY709" s="287" t="s">
        <v>211</v>
      </c>
    </row>
    <row r="710" s="2" customFormat="1" ht="16.5" customHeight="1">
      <c r="A710" s="41"/>
      <c r="B710" s="42"/>
      <c r="C710" s="317" t="s">
        <v>1278</v>
      </c>
      <c r="D710" s="317" t="s">
        <v>587</v>
      </c>
      <c r="E710" s="318" t="s">
        <v>1279</v>
      </c>
      <c r="F710" s="319" t="s">
        <v>1280</v>
      </c>
      <c r="G710" s="320" t="s">
        <v>695</v>
      </c>
      <c r="H710" s="321">
        <v>1</v>
      </c>
      <c r="I710" s="322"/>
      <c r="J710" s="323">
        <f>ROUND(I710*H710,2)</f>
        <v>0</v>
      </c>
      <c r="K710" s="324"/>
      <c r="L710" s="325"/>
      <c r="M710" s="326" t="s">
        <v>1</v>
      </c>
      <c r="N710" s="327" t="s">
        <v>46</v>
      </c>
      <c r="O710" s="94"/>
      <c r="P710" s="263">
        <f>O710*H710</f>
        <v>0</v>
      </c>
      <c r="Q710" s="263">
        <v>0.001</v>
      </c>
      <c r="R710" s="263">
        <f>Q710*H710</f>
        <v>0.001</v>
      </c>
      <c r="S710" s="263">
        <v>0</v>
      </c>
      <c r="T710" s="264">
        <f>S710*H710</f>
        <v>0</v>
      </c>
      <c r="U710" s="41"/>
      <c r="V710" s="41"/>
      <c r="W710" s="41"/>
      <c r="X710" s="41"/>
      <c r="Y710" s="41"/>
      <c r="Z710" s="41"/>
      <c r="AA710" s="41"/>
      <c r="AB710" s="41"/>
      <c r="AC710" s="41"/>
      <c r="AD710" s="41"/>
      <c r="AE710" s="41"/>
      <c r="AR710" s="265" t="s">
        <v>632</v>
      </c>
      <c r="AT710" s="265" t="s">
        <v>587</v>
      </c>
      <c r="AU710" s="265" t="s">
        <v>89</v>
      </c>
      <c r="AY710" s="18" t="s">
        <v>211</v>
      </c>
      <c r="BE710" s="155">
        <f>IF(N710="základní",J710,0)</f>
        <v>0</v>
      </c>
      <c r="BF710" s="155">
        <f>IF(N710="snížená",J710,0)</f>
        <v>0</v>
      </c>
      <c r="BG710" s="155">
        <f>IF(N710="zákl. přenesená",J710,0)</f>
        <v>0</v>
      </c>
      <c r="BH710" s="155">
        <f>IF(N710="sníž. přenesená",J710,0)</f>
        <v>0</v>
      </c>
      <c r="BI710" s="155">
        <f>IF(N710="nulová",J710,0)</f>
        <v>0</v>
      </c>
      <c r="BJ710" s="18" t="s">
        <v>87</v>
      </c>
      <c r="BK710" s="155">
        <f>ROUND(I710*H710,2)</f>
        <v>0</v>
      </c>
      <c r="BL710" s="18" t="s">
        <v>526</v>
      </c>
      <c r="BM710" s="265" t="s">
        <v>1281</v>
      </c>
    </row>
    <row r="711" s="2" customFormat="1" ht="24.15" customHeight="1">
      <c r="A711" s="41"/>
      <c r="B711" s="42"/>
      <c r="C711" s="253" t="s">
        <v>1282</v>
      </c>
      <c r="D711" s="253" t="s">
        <v>214</v>
      </c>
      <c r="E711" s="254" t="s">
        <v>1283</v>
      </c>
      <c r="F711" s="255" t="s">
        <v>1284</v>
      </c>
      <c r="G711" s="256" t="s">
        <v>505</v>
      </c>
      <c r="H711" s="257">
        <v>0.45000000000000001</v>
      </c>
      <c r="I711" s="258"/>
      <c r="J711" s="259">
        <f>ROUND(I711*H711,2)</f>
        <v>0</v>
      </c>
      <c r="K711" s="260"/>
      <c r="L711" s="44"/>
      <c r="M711" s="261" t="s">
        <v>1</v>
      </c>
      <c r="N711" s="262" t="s">
        <v>46</v>
      </c>
      <c r="O711" s="94"/>
      <c r="P711" s="263">
        <f>O711*H711</f>
        <v>0</v>
      </c>
      <c r="Q711" s="263">
        <v>0</v>
      </c>
      <c r="R711" s="263">
        <f>Q711*H711</f>
        <v>0</v>
      </c>
      <c r="S711" s="263">
        <v>0</v>
      </c>
      <c r="T711" s="264">
        <f>S711*H711</f>
        <v>0</v>
      </c>
      <c r="U711" s="41"/>
      <c r="V711" s="41"/>
      <c r="W711" s="41"/>
      <c r="X711" s="41"/>
      <c r="Y711" s="41"/>
      <c r="Z711" s="41"/>
      <c r="AA711" s="41"/>
      <c r="AB711" s="41"/>
      <c r="AC711" s="41"/>
      <c r="AD711" s="41"/>
      <c r="AE711" s="41"/>
      <c r="AR711" s="265" t="s">
        <v>526</v>
      </c>
      <c r="AT711" s="265" t="s">
        <v>214</v>
      </c>
      <c r="AU711" s="265" t="s">
        <v>89</v>
      </c>
      <c r="AY711" s="18" t="s">
        <v>211</v>
      </c>
      <c r="BE711" s="155">
        <f>IF(N711="základní",J711,0)</f>
        <v>0</v>
      </c>
      <c r="BF711" s="155">
        <f>IF(N711="snížená",J711,0)</f>
        <v>0</v>
      </c>
      <c r="BG711" s="155">
        <f>IF(N711="zákl. přenesená",J711,0)</f>
        <v>0</v>
      </c>
      <c r="BH711" s="155">
        <f>IF(N711="sníž. přenesená",J711,0)</f>
        <v>0</v>
      </c>
      <c r="BI711" s="155">
        <f>IF(N711="nulová",J711,0)</f>
        <v>0</v>
      </c>
      <c r="BJ711" s="18" t="s">
        <v>87</v>
      </c>
      <c r="BK711" s="155">
        <f>ROUND(I711*H711,2)</f>
        <v>0</v>
      </c>
      <c r="BL711" s="18" t="s">
        <v>526</v>
      </c>
      <c r="BM711" s="265" t="s">
        <v>1285</v>
      </c>
    </row>
    <row r="712" s="2" customFormat="1" ht="24.15" customHeight="1">
      <c r="A712" s="41"/>
      <c r="B712" s="42"/>
      <c r="C712" s="253" t="s">
        <v>1286</v>
      </c>
      <c r="D712" s="253" t="s">
        <v>214</v>
      </c>
      <c r="E712" s="254" t="s">
        <v>1287</v>
      </c>
      <c r="F712" s="255" t="s">
        <v>1288</v>
      </c>
      <c r="G712" s="256" t="s">
        <v>505</v>
      </c>
      <c r="H712" s="257">
        <v>0.90000000000000002</v>
      </c>
      <c r="I712" s="258"/>
      <c r="J712" s="259">
        <f>ROUND(I712*H712,2)</f>
        <v>0</v>
      </c>
      <c r="K712" s="260"/>
      <c r="L712" s="44"/>
      <c r="M712" s="261" t="s">
        <v>1</v>
      </c>
      <c r="N712" s="262" t="s">
        <v>46</v>
      </c>
      <c r="O712" s="94"/>
      <c r="P712" s="263">
        <f>O712*H712</f>
        <v>0</v>
      </c>
      <c r="Q712" s="263">
        <v>0</v>
      </c>
      <c r="R712" s="263">
        <f>Q712*H712</f>
        <v>0</v>
      </c>
      <c r="S712" s="263">
        <v>0</v>
      </c>
      <c r="T712" s="264">
        <f>S712*H712</f>
        <v>0</v>
      </c>
      <c r="U712" s="41"/>
      <c r="V712" s="41"/>
      <c r="W712" s="41"/>
      <c r="X712" s="41"/>
      <c r="Y712" s="41"/>
      <c r="Z712" s="41"/>
      <c r="AA712" s="41"/>
      <c r="AB712" s="41"/>
      <c r="AC712" s="41"/>
      <c r="AD712" s="41"/>
      <c r="AE712" s="41"/>
      <c r="AR712" s="265" t="s">
        <v>526</v>
      </c>
      <c r="AT712" s="265" t="s">
        <v>214</v>
      </c>
      <c r="AU712" s="265" t="s">
        <v>89</v>
      </c>
      <c r="AY712" s="18" t="s">
        <v>211</v>
      </c>
      <c r="BE712" s="155">
        <f>IF(N712="základní",J712,0)</f>
        <v>0</v>
      </c>
      <c r="BF712" s="155">
        <f>IF(N712="snížená",J712,0)</f>
        <v>0</v>
      </c>
      <c r="BG712" s="155">
        <f>IF(N712="zákl. přenesená",J712,0)</f>
        <v>0</v>
      </c>
      <c r="BH712" s="155">
        <f>IF(N712="sníž. přenesená",J712,0)</f>
        <v>0</v>
      </c>
      <c r="BI712" s="155">
        <f>IF(N712="nulová",J712,0)</f>
        <v>0</v>
      </c>
      <c r="BJ712" s="18" t="s">
        <v>87</v>
      </c>
      <c r="BK712" s="155">
        <f>ROUND(I712*H712,2)</f>
        <v>0</v>
      </c>
      <c r="BL712" s="18" t="s">
        <v>526</v>
      </c>
      <c r="BM712" s="265" t="s">
        <v>1289</v>
      </c>
    </row>
    <row r="713" s="14" customFormat="1">
      <c r="A713" s="14"/>
      <c r="B713" s="277"/>
      <c r="C713" s="278"/>
      <c r="D713" s="268" t="s">
        <v>236</v>
      </c>
      <c r="E713" s="278"/>
      <c r="F713" s="280" t="s">
        <v>1290</v>
      </c>
      <c r="G713" s="278"/>
      <c r="H713" s="281">
        <v>0.90000000000000002</v>
      </c>
      <c r="I713" s="282"/>
      <c r="J713" s="278"/>
      <c r="K713" s="278"/>
      <c r="L713" s="283"/>
      <c r="M713" s="284"/>
      <c r="N713" s="285"/>
      <c r="O713" s="285"/>
      <c r="P713" s="285"/>
      <c r="Q713" s="285"/>
      <c r="R713" s="285"/>
      <c r="S713" s="285"/>
      <c r="T713" s="286"/>
      <c r="U713" s="14"/>
      <c r="V713" s="14"/>
      <c r="W713" s="14"/>
      <c r="X713" s="14"/>
      <c r="Y713" s="14"/>
      <c r="Z713" s="14"/>
      <c r="AA713" s="14"/>
      <c r="AB713" s="14"/>
      <c r="AC713" s="14"/>
      <c r="AD713" s="14"/>
      <c r="AE713" s="14"/>
      <c r="AT713" s="287" t="s">
        <v>236</v>
      </c>
      <c r="AU713" s="287" t="s">
        <v>89</v>
      </c>
      <c r="AV713" s="14" t="s">
        <v>89</v>
      </c>
      <c r="AW713" s="14" t="s">
        <v>4</v>
      </c>
      <c r="AX713" s="14" t="s">
        <v>87</v>
      </c>
      <c r="AY713" s="287" t="s">
        <v>211</v>
      </c>
    </row>
    <row r="714" s="12" customFormat="1" ht="22.8" customHeight="1">
      <c r="A714" s="12"/>
      <c r="B714" s="237"/>
      <c r="C714" s="238"/>
      <c r="D714" s="239" t="s">
        <v>80</v>
      </c>
      <c r="E714" s="251" t="s">
        <v>1291</v>
      </c>
      <c r="F714" s="251" t="s">
        <v>1292</v>
      </c>
      <c r="G714" s="238"/>
      <c r="H714" s="238"/>
      <c r="I714" s="241"/>
      <c r="J714" s="252">
        <f>BK714</f>
        <v>0</v>
      </c>
      <c r="K714" s="238"/>
      <c r="L714" s="243"/>
      <c r="M714" s="244"/>
      <c r="N714" s="245"/>
      <c r="O714" s="245"/>
      <c r="P714" s="246">
        <f>SUM(P715:P773)</f>
        <v>0</v>
      </c>
      <c r="Q714" s="245"/>
      <c r="R714" s="246">
        <f>SUM(R715:R773)</f>
        <v>11.076802600000001</v>
      </c>
      <c r="S714" s="245"/>
      <c r="T714" s="247">
        <f>SUM(T715:T773)</f>
        <v>0</v>
      </c>
      <c r="U714" s="12"/>
      <c r="V714" s="12"/>
      <c r="W714" s="12"/>
      <c r="X714" s="12"/>
      <c r="Y714" s="12"/>
      <c r="Z714" s="12"/>
      <c r="AA714" s="12"/>
      <c r="AB714" s="12"/>
      <c r="AC714" s="12"/>
      <c r="AD714" s="12"/>
      <c r="AE714" s="12"/>
      <c r="AR714" s="248" t="s">
        <v>89</v>
      </c>
      <c r="AT714" s="249" t="s">
        <v>80</v>
      </c>
      <c r="AU714" s="249" t="s">
        <v>87</v>
      </c>
      <c r="AY714" s="248" t="s">
        <v>211</v>
      </c>
      <c r="BK714" s="250">
        <f>SUM(BK715:BK773)</f>
        <v>0</v>
      </c>
    </row>
    <row r="715" s="2" customFormat="1" ht="24.15" customHeight="1">
      <c r="A715" s="41"/>
      <c r="B715" s="42"/>
      <c r="C715" s="253" t="s">
        <v>1293</v>
      </c>
      <c r="D715" s="253" t="s">
        <v>214</v>
      </c>
      <c r="E715" s="254" t="s">
        <v>1294</v>
      </c>
      <c r="F715" s="255" t="s">
        <v>1295</v>
      </c>
      <c r="G715" s="256" t="s">
        <v>269</v>
      </c>
      <c r="H715" s="257">
        <v>430.77699999999999</v>
      </c>
      <c r="I715" s="258"/>
      <c r="J715" s="259">
        <f>ROUND(I715*H715,2)</f>
        <v>0</v>
      </c>
      <c r="K715" s="260"/>
      <c r="L715" s="44"/>
      <c r="M715" s="261" t="s">
        <v>1</v>
      </c>
      <c r="N715" s="262" t="s">
        <v>46</v>
      </c>
      <c r="O715" s="94"/>
      <c r="P715" s="263">
        <f>O715*H715</f>
        <v>0</v>
      </c>
      <c r="Q715" s="263">
        <v>0</v>
      </c>
      <c r="R715" s="263">
        <f>Q715*H715</f>
        <v>0</v>
      </c>
      <c r="S715" s="263">
        <v>0</v>
      </c>
      <c r="T715" s="264">
        <f>S715*H715</f>
        <v>0</v>
      </c>
      <c r="U715" s="41"/>
      <c r="V715" s="41"/>
      <c r="W715" s="41"/>
      <c r="X715" s="41"/>
      <c r="Y715" s="41"/>
      <c r="Z715" s="41"/>
      <c r="AA715" s="41"/>
      <c r="AB715" s="41"/>
      <c r="AC715" s="41"/>
      <c r="AD715" s="41"/>
      <c r="AE715" s="41"/>
      <c r="AR715" s="265" t="s">
        <v>526</v>
      </c>
      <c r="AT715" s="265" t="s">
        <v>214</v>
      </c>
      <c r="AU715" s="265" t="s">
        <v>89</v>
      </c>
      <c r="AY715" s="18" t="s">
        <v>211</v>
      </c>
      <c r="BE715" s="155">
        <f>IF(N715="základní",J715,0)</f>
        <v>0</v>
      </c>
      <c r="BF715" s="155">
        <f>IF(N715="snížená",J715,0)</f>
        <v>0</v>
      </c>
      <c r="BG715" s="155">
        <f>IF(N715="zákl. přenesená",J715,0)</f>
        <v>0</v>
      </c>
      <c r="BH715" s="155">
        <f>IF(N715="sníž. přenesená",J715,0)</f>
        <v>0</v>
      </c>
      <c r="BI715" s="155">
        <f>IF(N715="nulová",J715,0)</f>
        <v>0</v>
      </c>
      <c r="BJ715" s="18" t="s">
        <v>87</v>
      </c>
      <c r="BK715" s="155">
        <f>ROUND(I715*H715,2)</f>
        <v>0</v>
      </c>
      <c r="BL715" s="18" t="s">
        <v>526</v>
      </c>
      <c r="BM715" s="265" t="s">
        <v>1296</v>
      </c>
    </row>
    <row r="716" s="13" customFormat="1">
      <c r="A716" s="13"/>
      <c r="B716" s="266"/>
      <c r="C716" s="267"/>
      <c r="D716" s="268" t="s">
        <v>236</v>
      </c>
      <c r="E716" s="269" t="s">
        <v>1</v>
      </c>
      <c r="F716" s="270" t="s">
        <v>484</v>
      </c>
      <c r="G716" s="267"/>
      <c r="H716" s="269" t="s">
        <v>1</v>
      </c>
      <c r="I716" s="271"/>
      <c r="J716" s="267"/>
      <c r="K716" s="267"/>
      <c r="L716" s="272"/>
      <c r="M716" s="273"/>
      <c r="N716" s="274"/>
      <c r="O716" s="274"/>
      <c r="P716" s="274"/>
      <c r="Q716" s="274"/>
      <c r="R716" s="274"/>
      <c r="S716" s="274"/>
      <c r="T716" s="275"/>
      <c r="U716" s="13"/>
      <c r="V716" s="13"/>
      <c r="W716" s="13"/>
      <c r="X716" s="13"/>
      <c r="Y716" s="13"/>
      <c r="Z716" s="13"/>
      <c r="AA716" s="13"/>
      <c r="AB716" s="13"/>
      <c r="AC716" s="13"/>
      <c r="AD716" s="13"/>
      <c r="AE716" s="13"/>
      <c r="AT716" s="276" t="s">
        <v>236</v>
      </c>
      <c r="AU716" s="276" t="s">
        <v>89</v>
      </c>
      <c r="AV716" s="13" t="s">
        <v>87</v>
      </c>
      <c r="AW716" s="13" t="s">
        <v>34</v>
      </c>
      <c r="AX716" s="13" t="s">
        <v>81</v>
      </c>
      <c r="AY716" s="276" t="s">
        <v>211</v>
      </c>
    </row>
    <row r="717" s="14" customFormat="1">
      <c r="A717" s="14"/>
      <c r="B717" s="277"/>
      <c r="C717" s="278"/>
      <c r="D717" s="268" t="s">
        <v>236</v>
      </c>
      <c r="E717" s="279" t="s">
        <v>295</v>
      </c>
      <c r="F717" s="280" t="s">
        <v>1297</v>
      </c>
      <c r="G717" s="278"/>
      <c r="H717" s="281">
        <v>331.96899999999999</v>
      </c>
      <c r="I717" s="282"/>
      <c r="J717" s="278"/>
      <c r="K717" s="278"/>
      <c r="L717" s="283"/>
      <c r="M717" s="284"/>
      <c r="N717" s="285"/>
      <c r="O717" s="285"/>
      <c r="P717" s="285"/>
      <c r="Q717" s="285"/>
      <c r="R717" s="285"/>
      <c r="S717" s="285"/>
      <c r="T717" s="286"/>
      <c r="U717" s="14"/>
      <c r="V717" s="14"/>
      <c r="W717" s="14"/>
      <c r="X717" s="14"/>
      <c r="Y717" s="14"/>
      <c r="Z717" s="14"/>
      <c r="AA717" s="14"/>
      <c r="AB717" s="14"/>
      <c r="AC717" s="14"/>
      <c r="AD717" s="14"/>
      <c r="AE717" s="14"/>
      <c r="AT717" s="287" t="s">
        <v>236</v>
      </c>
      <c r="AU717" s="287" t="s">
        <v>89</v>
      </c>
      <c r="AV717" s="14" t="s">
        <v>89</v>
      </c>
      <c r="AW717" s="14" t="s">
        <v>34</v>
      </c>
      <c r="AX717" s="14" t="s">
        <v>81</v>
      </c>
      <c r="AY717" s="287" t="s">
        <v>211</v>
      </c>
    </row>
    <row r="718" s="13" customFormat="1">
      <c r="A718" s="13"/>
      <c r="B718" s="266"/>
      <c r="C718" s="267"/>
      <c r="D718" s="268" t="s">
        <v>236</v>
      </c>
      <c r="E718" s="269" t="s">
        <v>1</v>
      </c>
      <c r="F718" s="270" t="s">
        <v>488</v>
      </c>
      <c r="G718" s="267"/>
      <c r="H718" s="269" t="s">
        <v>1</v>
      </c>
      <c r="I718" s="271"/>
      <c r="J718" s="267"/>
      <c r="K718" s="267"/>
      <c r="L718" s="272"/>
      <c r="M718" s="273"/>
      <c r="N718" s="274"/>
      <c r="O718" s="274"/>
      <c r="P718" s="274"/>
      <c r="Q718" s="274"/>
      <c r="R718" s="274"/>
      <c r="S718" s="274"/>
      <c r="T718" s="275"/>
      <c r="U718" s="13"/>
      <c r="V718" s="13"/>
      <c r="W718" s="13"/>
      <c r="X718" s="13"/>
      <c r="Y718" s="13"/>
      <c r="Z718" s="13"/>
      <c r="AA718" s="13"/>
      <c r="AB718" s="13"/>
      <c r="AC718" s="13"/>
      <c r="AD718" s="13"/>
      <c r="AE718" s="13"/>
      <c r="AT718" s="276" t="s">
        <v>236</v>
      </c>
      <c r="AU718" s="276" t="s">
        <v>89</v>
      </c>
      <c r="AV718" s="13" t="s">
        <v>87</v>
      </c>
      <c r="AW718" s="13" t="s">
        <v>34</v>
      </c>
      <c r="AX718" s="13" t="s">
        <v>81</v>
      </c>
      <c r="AY718" s="276" t="s">
        <v>211</v>
      </c>
    </row>
    <row r="719" s="14" customFormat="1">
      <c r="A719" s="14"/>
      <c r="B719" s="277"/>
      <c r="C719" s="278"/>
      <c r="D719" s="268" t="s">
        <v>236</v>
      </c>
      <c r="E719" s="279" t="s">
        <v>298</v>
      </c>
      <c r="F719" s="280" t="s">
        <v>1298</v>
      </c>
      <c r="G719" s="278"/>
      <c r="H719" s="281">
        <v>98.808000000000007</v>
      </c>
      <c r="I719" s="282"/>
      <c r="J719" s="278"/>
      <c r="K719" s="278"/>
      <c r="L719" s="283"/>
      <c r="M719" s="284"/>
      <c r="N719" s="285"/>
      <c r="O719" s="285"/>
      <c r="P719" s="285"/>
      <c r="Q719" s="285"/>
      <c r="R719" s="285"/>
      <c r="S719" s="285"/>
      <c r="T719" s="286"/>
      <c r="U719" s="14"/>
      <c r="V719" s="14"/>
      <c r="W719" s="14"/>
      <c r="X719" s="14"/>
      <c r="Y719" s="14"/>
      <c r="Z719" s="14"/>
      <c r="AA719" s="14"/>
      <c r="AB719" s="14"/>
      <c r="AC719" s="14"/>
      <c r="AD719" s="14"/>
      <c r="AE719" s="14"/>
      <c r="AT719" s="287" t="s">
        <v>236</v>
      </c>
      <c r="AU719" s="287" t="s">
        <v>89</v>
      </c>
      <c r="AV719" s="14" t="s">
        <v>89</v>
      </c>
      <c r="AW719" s="14" t="s">
        <v>34</v>
      </c>
      <c r="AX719" s="14" t="s">
        <v>81</v>
      </c>
      <c r="AY719" s="287" t="s">
        <v>211</v>
      </c>
    </row>
    <row r="720" s="15" customFormat="1">
      <c r="A720" s="15"/>
      <c r="B720" s="295"/>
      <c r="C720" s="296"/>
      <c r="D720" s="268" t="s">
        <v>236</v>
      </c>
      <c r="E720" s="297" t="s">
        <v>1</v>
      </c>
      <c r="F720" s="298" t="s">
        <v>435</v>
      </c>
      <c r="G720" s="296"/>
      <c r="H720" s="299">
        <v>430.77699999999999</v>
      </c>
      <c r="I720" s="300"/>
      <c r="J720" s="296"/>
      <c r="K720" s="296"/>
      <c r="L720" s="301"/>
      <c r="M720" s="302"/>
      <c r="N720" s="303"/>
      <c r="O720" s="303"/>
      <c r="P720" s="303"/>
      <c r="Q720" s="303"/>
      <c r="R720" s="303"/>
      <c r="S720" s="303"/>
      <c r="T720" s="304"/>
      <c r="U720" s="15"/>
      <c r="V720" s="15"/>
      <c r="W720" s="15"/>
      <c r="X720" s="15"/>
      <c r="Y720" s="15"/>
      <c r="Z720" s="15"/>
      <c r="AA720" s="15"/>
      <c r="AB720" s="15"/>
      <c r="AC720" s="15"/>
      <c r="AD720" s="15"/>
      <c r="AE720" s="15"/>
      <c r="AT720" s="305" t="s">
        <v>236</v>
      </c>
      <c r="AU720" s="305" t="s">
        <v>89</v>
      </c>
      <c r="AV720" s="15" t="s">
        <v>100</v>
      </c>
      <c r="AW720" s="15" t="s">
        <v>34</v>
      </c>
      <c r="AX720" s="15" t="s">
        <v>87</v>
      </c>
      <c r="AY720" s="305" t="s">
        <v>211</v>
      </c>
    </row>
    <row r="721" s="2" customFormat="1" ht="24.15" customHeight="1">
      <c r="A721" s="41"/>
      <c r="B721" s="42"/>
      <c r="C721" s="317" t="s">
        <v>1299</v>
      </c>
      <c r="D721" s="317" t="s">
        <v>587</v>
      </c>
      <c r="E721" s="318" t="s">
        <v>1300</v>
      </c>
      <c r="F721" s="319" t="s">
        <v>1301</v>
      </c>
      <c r="G721" s="320" t="s">
        <v>269</v>
      </c>
      <c r="H721" s="321">
        <v>100.78400000000001</v>
      </c>
      <c r="I721" s="322"/>
      <c r="J721" s="323">
        <f>ROUND(I721*H721,2)</f>
        <v>0</v>
      </c>
      <c r="K721" s="324"/>
      <c r="L721" s="325"/>
      <c r="M721" s="326" t="s">
        <v>1</v>
      </c>
      <c r="N721" s="327" t="s">
        <v>46</v>
      </c>
      <c r="O721" s="94"/>
      <c r="P721" s="263">
        <f>O721*H721</f>
        <v>0</v>
      </c>
      <c r="Q721" s="263">
        <v>0.0041999999999999997</v>
      </c>
      <c r="R721" s="263">
        <f>Q721*H721</f>
        <v>0.42329280000000002</v>
      </c>
      <c r="S721" s="263">
        <v>0</v>
      </c>
      <c r="T721" s="264">
        <f>S721*H721</f>
        <v>0</v>
      </c>
      <c r="U721" s="41"/>
      <c r="V721" s="41"/>
      <c r="W721" s="41"/>
      <c r="X721" s="41"/>
      <c r="Y721" s="41"/>
      <c r="Z721" s="41"/>
      <c r="AA721" s="41"/>
      <c r="AB721" s="41"/>
      <c r="AC721" s="41"/>
      <c r="AD721" s="41"/>
      <c r="AE721" s="41"/>
      <c r="AR721" s="265" t="s">
        <v>632</v>
      </c>
      <c r="AT721" s="265" t="s">
        <v>587</v>
      </c>
      <c r="AU721" s="265" t="s">
        <v>89</v>
      </c>
      <c r="AY721" s="18" t="s">
        <v>211</v>
      </c>
      <c r="BE721" s="155">
        <f>IF(N721="základní",J721,0)</f>
        <v>0</v>
      </c>
      <c r="BF721" s="155">
        <f>IF(N721="snížená",J721,0)</f>
        <v>0</v>
      </c>
      <c r="BG721" s="155">
        <f>IF(N721="zákl. přenesená",J721,0)</f>
        <v>0</v>
      </c>
      <c r="BH721" s="155">
        <f>IF(N721="sníž. přenesená",J721,0)</f>
        <v>0</v>
      </c>
      <c r="BI721" s="155">
        <f>IF(N721="nulová",J721,0)</f>
        <v>0</v>
      </c>
      <c r="BJ721" s="18" t="s">
        <v>87</v>
      </c>
      <c r="BK721" s="155">
        <f>ROUND(I721*H721,2)</f>
        <v>0</v>
      </c>
      <c r="BL721" s="18" t="s">
        <v>526</v>
      </c>
      <c r="BM721" s="265" t="s">
        <v>1302</v>
      </c>
    </row>
    <row r="722" s="14" customFormat="1">
      <c r="A722" s="14"/>
      <c r="B722" s="277"/>
      <c r="C722" s="278"/>
      <c r="D722" s="268" t="s">
        <v>236</v>
      </c>
      <c r="E722" s="279" t="s">
        <v>1</v>
      </c>
      <c r="F722" s="280" t="s">
        <v>1303</v>
      </c>
      <c r="G722" s="278"/>
      <c r="H722" s="281">
        <v>98.808000000000007</v>
      </c>
      <c r="I722" s="282"/>
      <c r="J722" s="278"/>
      <c r="K722" s="278"/>
      <c r="L722" s="283"/>
      <c r="M722" s="284"/>
      <c r="N722" s="285"/>
      <c r="O722" s="285"/>
      <c r="P722" s="285"/>
      <c r="Q722" s="285"/>
      <c r="R722" s="285"/>
      <c r="S722" s="285"/>
      <c r="T722" s="286"/>
      <c r="U722" s="14"/>
      <c r="V722" s="14"/>
      <c r="W722" s="14"/>
      <c r="X722" s="14"/>
      <c r="Y722" s="14"/>
      <c r="Z722" s="14"/>
      <c r="AA722" s="14"/>
      <c r="AB722" s="14"/>
      <c r="AC722" s="14"/>
      <c r="AD722" s="14"/>
      <c r="AE722" s="14"/>
      <c r="AT722" s="287" t="s">
        <v>236</v>
      </c>
      <c r="AU722" s="287" t="s">
        <v>89</v>
      </c>
      <c r="AV722" s="14" t="s">
        <v>89</v>
      </c>
      <c r="AW722" s="14" t="s">
        <v>34</v>
      </c>
      <c r="AX722" s="14" t="s">
        <v>87</v>
      </c>
      <c r="AY722" s="287" t="s">
        <v>211</v>
      </c>
    </row>
    <row r="723" s="14" customFormat="1">
      <c r="A723" s="14"/>
      <c r="B723" s="277"/>
      <c r="C723" s="278"/>
      <c r="D723" s="268" t="s">
        <v>236</v>
      </c>
      <c r="E723" s="278"/>
      <c r="F723" s="280" t="s">
        <v>1304</v>
      </c>
      <c r="G723" s="278"/>
      <c r="H723" s="281">
        <v>100.78400000000001</v>
      </c>
      <c r="I723" s="282"/>
      <c r="J723" s="278"/>
      <c r="K723" s="278"/>
      <c r="L723" s="283"/>
      <c r="M723" s="284"/>
      <c r="N723" s="285"/>
      <c r="O723" s="285"/>
      <c r="P723" s="285"/>
      <c r="Q723" s="285"/>
      <c r="R723" s="285"/>
      <c r="S723" s="285"/>
      <c r="T723" s="286"/>
      <c r="U723" s="14"/>
      <c r="V723" s="14"/>
      <c r="W723" s="14"/>
      <c r="X723" s="14"/>
      <c r="Y723" s="14"/>
      <c r="Z723" s="14"/>
      <c r="AA723" s="14"/>
      <c r="AB723" s="14"/>
      <c r="AC723" s="14"/>
      <c r="AD723" s="14"/>
      <c r="AE723" s="14"/>
      <c r="AT723" s="287" t="s">
        <v>236</v>
      </c>
      <c r="AU723" s="287" t="s">
        <v>89</v>
      </c>
      <c r="AV723" s="14" t="s">
        <v>89</v>
      </c>
      <c r="AW723" s="14" t="s">
        <v>4</v>
      </c>
      <c r="AX723" s="14" t="s">
        <v>87</v>
      </c>
      <c r="AY723" s="287" t="s">
        <v>211</v>
      </c>
    </row>
    <row r="724" s="2" customFormat="1" ht="24.15" customHeight="1">
      <c r="A724" s="41"/>
      <c r="B724" s="42"/>
      <c r="C724" s="317" t="s">
        <v>1305</v>
      </c>
      <c r="D724" s="317" t="s">
        <v>587</v>
      </c>
      <c r="E724" s="318" t="s">
        <v>1306</v>
      </c>
      <c r="F724" s="319" t="s">
        <v>1307</v>
      </c>
      <c r="G724" s="320" t="s">
        <v>269</v>
      </c>
      <c r="H724" s="321">
        <v>338.608</v>
      </c>
      <c r="I724" s="322"/>
      <c r="J724" s="323">
        <f>ROUND(I724*H724,2)</f>
        <v>0</v>
      </c>
      <c r="K724" s="324"/>
      <c r="L724" s="325"/>
      <c r="M724" s="326" t="s">
        <v>1</v>
      </c>
      <c r="N724" s="327" t="s">
        <v>46</v>
      </c>
      <c r="O724" s="94"/>
      <c r="P724" s="263">
        <f>O724*H724</f>
        <v>0</v>
      </c>
      <c r="Q724" s="263">
        <v>0.0047999999999999996</v>
      </c>
      <c r="R724" s="263">
        <f>Q724*H724</f>
        <v>1.6253183999999998</v>
      </c>
      <c r="S724" s="263">
        <v>0</v>
      </c>
      <c r="T724" s="264">
        <f>S724*H724</f>
        <v>0</v>
      </c>
      <c r="U724" s="41"/>
      <c r="V724" s="41"/>
      <c r="W724" s="41"/>
      <c r="X724" s="41"/>
      <c r="Y724" s="41"/>
      <c r="Z724" s="41"/>
      <c r="AA724" s="41"/>
      <c r="AB724" s="41"/>
      <c r="AC724" s="41"/>
      <c r="AD724" s="41"/>
      <c r="AE724" s="41"/>
      <c r="AR724" s="265" t="s">
        <v>632</v>
      </c>
      <c r="AT724" s="265" t="s">
        <v>587</v>
      </c>
      <c r="AU724" s="265" t="s">
        <v>89</v>
      </c>
      <c r="AY724" s="18" t="s">
        <v>211</v>
      </c>
      <c r="BE724" s="155">
        <f>IF(N724="základní",J724,0)</f>
        <v>0</v>
      </c>
      <c r="BF724" s="155">
        <f>IF(N724="snížená",J724,0)</f>
        <v>0</v>
      </c>
      <c r="BG724" s="155">
        <f>IF(N724="zákl. přenesená",J724,0)</f>
        <v>0</v>
      </c>
      <c r="BH724" s="155">
        <f>IF(N724="sníž. přenesená",J724,0)</f>
        <v>0</v>
      </c>
      <c r="BI724" s="155">
        <f>IF(N724="nulová",J724,0)</f>
        <v>0</v>
      </c>
      <c r="BJ724" s="18" t="s">
        <v>87</v>
      </c>
      <c r="BK724" s="155">
        <f>ROUND(I724*H724,2)</f>
        <v>0</v>
      </c>
      <c r="BL724" s="18" t="s">
        <v>526</v>
      </c>
      <c r="BM724" s="265" t="s">
        <v>1308</v>
      </c>
    </row>
    <row r="725" s="14" customFormat="1">
      <c r="A725" s="14"/>
      <c r="B725" s="277"/>
      <c r="C725" s="278"/>
      <c r="D725" s="268" t="s">
        <v>236</v>
      </c>
      <c r="E725" s="279" t="s">
        <v>1</v>
      </c>
      <c r="F725" s="280" t="s">
        <v>1309</v>
      </c>
      <c r="G725" s="278"/>
      <c r="H725" s="281">
        <v>331.96899999999999</v>
      </c>
      <c r="I725" s="282"/>
      <c r="J725" s="278"/>
      <c r="K725" s="278"/>
      <c r="L725" s="283"/>
      <c r="M725" s="284"/>
      <c r="N725" s="285"/>
      <c r="O725" s="285"/>
      <c r="P725" s="285"/>
      <c r="Q725" s="285"/>
      <c r="R725" s="285"/>
      <c r="S725" s="285"/>
      <c r="T725" s="286"/>
      <c r="U725" s="14"/>
      <c r="V725" s="14"/>
      <c r="W725" s="14"/>
      <c r="X725" s="14"/>
      <c r="Y725" s="14"/>
      <c r="Z725" s="14"/>
      <c r="AA725" s="14"/>
      <c r="AB725" s="14"/>
      <c r="AC725" s="14"/>
      <c r="AD725" s="14"/>
      <c r="AE725" s="14"/>
      <c r="AT725" s="287" t="s">
        <v>236</v>
      </c>
      <c r="AU725" s="287" t="s">
        <v>89</v>
      </c>
      <c r="AV725" s="14" t="s">
        <v>89</v>
      </c>
      <c r="AW725" s="14" t="s">
        <v>34</v>
      </c>
      <c r="AX725" s="14" t="s">
        <v>87</v>
      </c>
      <c r="AY725" s="287" t="s">
        <v>211</v>
      </c>
    </row>
    <row r="726" s="14" customFormat="1">
      <c r="A726" s="14"/>
      <c r="B726" s="277"/>
      <c r="C726" s="278"/>
      <c r="D726" s="268" t="s">
        <v>236</v>
      </c>
      <c r="E726" s="278"/>
      <c r="F726" s="280" t="s">
        <v>1310</v>
      </c>
      <c r="G726" s="278"/>
      <c r="H726" s="281">
        <v>338.608</v>
      </c>
      <c r="I726" s="282"/>
      <c r="J726" s="278"/>
      <c r="K726" s="278"/>
      <c r="L726" s="283"/>
      <c r="M726" s="284"/>
      <c r="N726" s="285"/>
      <c r="O726" s="285"/>
      <c r="P726" s="285"/>
      <c r="Q726" s="285"/>
      <c r="R726" s="285"/>
      <c r="S726" s="285"/>
      <c r="T726" s="286"/>
      <c r="U726" s="14"/>
      <c r="V726" s="14"/>
      <c r="W726" s="14"/>
      <c r="X726" s="14"/>
      <c r="Y726" s="14"/>
      <c r="Z726" s="14"/>
      <c r="AA726" s="14"/>
      <c r="AB726" s="14"/>
      <c r="AC726" s="14"/>
      <c r="AD726" s="14"/>
      <c r="AE726" s="14"/>
      <c r="AT726" s="287" t="s">
        <v>236</v>
      </c>
      <c r="AU726" s="287" t="s">
        <v>89</v>
      </c>
      <c r="AV726" s="14" t="s">
        <v>89</v>
      </c>
      <c r="AW726" s="14" t="s">
        <v>4</v>
      </c>
      <c r="AX726" s="14" t="s">
        <v>87</v>
      </c>
      <c r="AY726" s="287" t="s">
        <v>211</v>
      </c>
    </row>
    <row r="727" s="2" customFormat="1" ht="24.15" customHeight="1">
      <c r="A727" s="41"/>
      <c r="B727" s="42"/>
      <c r="C727" s="253" t="s">
        <v>1311</v>
      </c>
      <c r="D727" s="253" t="s">
        <v>214</v>
      </c>
      <c r="E727" s="254" t="s">
        <v>1312</v>
      </c>
      <c r="F727" s="255" t="s">
        <v>1313</v>
      </c>
      <c r="G727" s="256" t="s">
        <v>269</v>
      </c>
      <c r="H727" s="257">
        <v>337.154</v>
      </c>
      <c r="I727" s="258"/>
      <c r="J727" s="259">
        <f>ROUND(I727*H727,2)</f>
        <v>0</v>
      </c>
      <c r="K727" s="260"/>
      <c r="L727" s="44"/>
      <c r="M727" s="261" t="s">
        <v>1</v>
      </c>
      <c r="N727" s="262" t="s">
        <v>46</v>
      </c>
      <c r="O727" s="94"/>
      <c r="P727" s="263">
        <f>O727*H727</f>
        <v>0</v>
      </c>
      <c r="Q727" s="263">
        <v>0.0060000000000000001</v>
      </c>
      <c r="R727" s="263">
        <f>Q727*H727</f>
        <v>2.0229240000000002</v>
      </c>
      <c r="S727" s="263">
        <v>0</v>
      </c>
      <c r="T727" s="264">
        <f>S727*H727</f>
        <v>0</v>
      </c>
      <c r="U727" s="41"/>
      <c r="V727" s="41"/>
      <c r="W727" s="41"/>
      <c r="X727" s="41"/>
      <c r="Y727" s="41"/>
      <c r="Z727" s="41"/>
      <c r="AA727" s="41"/>
      <c r="AB727" s="41"/>
      <c r="AC727" s="41"/>
      <c r="AD727" s="41"/>
      <c r="AE727" s="41"/>
      <c r="AR727" s="265" t="s">
        <v>526</v>
      </c>
      <c r="AT727" s="265" t="s">
        <v>214</v>
      </c>
      <c r="AU727" s="265" t="s">
        <v>89</v>
      </c>
      <c r="AY727" s="18" t="s">
        <v>211</v>
      </c>
      <c r="BE727" s="155">
        <f>IF(N727="základní",J727,0)</f>
        <v>0</v>
      </c>
      <c r="BF727" s="155">
        <f>IF(N727="snížená",J727,0)</f>
        <v>0</v>
      </c>
      <c r="BG727" s="155">
        <f>IF(N727="zákl. přenesená",J727,0)</f>
        <v>0</v>
      </c>
      <c r="BH727" s="155">
        <f>IF(N727="sníž. přenesená",J727,0)</f>
        <v>0</v>
      </c>
      <c r="BI727" s="155">
        <f>IF(N727="nulová",J727,0)</f>
        <v>0</v>
      </c>
      <c r="BJ727" s="18" t="s">
        <v>87</v>
      </c>
      <c r="BK727" s="155">
        <f>ROUND(I727*H727,2)</f>
        <v>0</v>
      </c>
      <c r="BL727" s="18" t="s">
        <v>526</v>
      </c>
      <c r="BM727" s="265" t="s">
        <v>1314</v>
      </c>
    </row>
    <row r="728" s="13" customFormat="1">
      <c r="A728" s="13"/>
      <c r="B728" s="266"/>
      <c r="C728" s="267"/>
      <c r="D728" s="268" t="s">
        <v>236</v>
      </c>
      <c r="E728" s="269" t="s">
        <v>1</v>
      </c>
      <c r="F728" s="270" t="s">
        <v>1315</v>
      </c>
      <c r="G728" s="267"/>
      <c r="H728" s="269" t="s">
        <v>1</v>
      </c>
      <c r="I728" s="271"/>
      <c r="J728" s="267"/>
      <c r="K728" s="267"/>
      <c r="L728" s="272"/>
      <c r="M728" s="273"/>
      <c r="N728" s="274"/>
      <c r="O728" s="274"/>
      <c r="P728" s="274"/>
      <c r="Q728" s="274"/>
      <c r="R728" s="274"/>
      <c r="S728" s="274"/>
      <c r="T728" s="275"/>
      <c r="U728" s="13"/>
      <c r="V728" s="13"/>
      <c r="W728" s="13"/>
      <c r="X728" s="13"/>
      <c r="Y728" s="13"/>
      <c r="Z728" s="13"/>
      <c r="AA728" s="13"/>
      <c r="AB728" s="13"/>
      <c r="AC728" s="13"/>
      <c r="AD728" s="13"/>
      <c r="AE728" s="13"/>
      <c r="AT728" s="276" t="s">
        <v>236</v>
      </c>
      <c r="AU728" s="276" t="s">
        <v>89</v>
      </c>
      <c r="AV728" s="13" t="s">
        <v>87</v>
      </c>
      <c r="AW728" s="13" t="s">
        <v>34</v>
      </c>
      <c r="AX728" s="13" t="s">
        <v>81</v>
      </c>
      <c r="AY728" s="276" t="s">
        <v>211</v>
      </c>
    </row>
    <row r="729" s="14" customFormat="1">
      <c r="A729" s="14"/>
      <c r="B729" s="277"/>
      <c r="C729" s="278"/>
      <c r="D729" s="268" t="s">
        <v>236</v>
      </c>
      <c r="E729" s="279" t="s">
        <v>1</v>
      </c>
      <c r="F729" s="280" t="s">
        <v>1316</v>
      </c>
      <c r="G729" s="278"/>
      <c r="H729" s="281">
        <v>314.81</v>
      </c>
      <c r="I729" s="282"/>
      <c r="J729" s="278"/>
      <c r="K729" s="278"/>
      <c r="L729" s="283"/>
      <c r="M729" s="284"/>
      <c r="N729" s="285"/>
      <c r="O729" s="285"/>
      <c r="P729" s="285"/>
      <c r="Q729" s="285"/>
      <c r="R729" s="285"/>
      <c r="S729" s="285"/>
      <c r="T729" s="286"/>
      <c r="U729" s="14"/>
      <c r="V729" s="14"/>
      <c r="W729" s="14"/>
      <c r="X729" s="14"/>
      <c r="Y729" s="14"/>
      <c r="Z729" s="14"/>
      <c r="AA729" s="14"/>
      <c r="AB729" s="14"/>
      <c r="AC729" s="14"/>
      <c r="AD729" s="14"/>
      <c r="AE729" s="14"/>
      <c r="AT729" s="287" t="s">
        <v>236</v>
      </c>
      <c r="AU729" s="287" t="s">
        <v>89</v>
      </c>
      <c r="AV729" s="14" t="s">
        <v>89</v>
      </c>
      <c r="AW729" s="14" t="s">
        <v>34</v>
      </c>
      <c r="AX729" s="14" t="s">
        <v>81</v>
      </c>
      <c r="AY729" s="287" t="s">
        <v>211</v>
      </c>
    </row>
    <row r="730" s="16" customFormat="1">
      <c r="A730" s="16"/>
      <c r="B730" s="306"/>
      <c r="C730" s="307"/>
      <c r="D730" s="268" t="s">
        <v>236</v>
      </c>
      <c r="E730" s="308" t="s">
        <v>369</v>
      </c>
      <c r="F730" s="309" t="s">
        <v>509</v>
      </c>
      <c r="G730" s="307"/>
      <c r="H730" s="310">
        <v>314.81</v>
      </c>
      <c r="I730" s="311"/>
      <c r="J730" s="307"/>
      <c r="K730" s="307"/>
      <c r="L730" s="312"/>
      <c r="M730" s="313"/>
      <c r="N730" s="314"/>
      <c r="O730" s="314"/>
      <c r="P730" s="314"/>
      <c r="Q730" s="314"/>
      <c r="R730" s="314"/>
      <c r="S730" s="314"/>
      <c r="T730" s="315"/>
      <c r="U730" s="16"/>
      <c r="V730" s="16"/>
      <c r="W730" s="16"/>
      <c r="X730" s="16"/>
      <c r="Y730" s="16"/>
      <c r="Z730" s="16"/>
      <c r="AA730" s="16"/>
      <c r="AB730" s="16"/>
      <c r="AC730" s="16"/>
      <c r="AD730" s="16"/>
      <c r="AE730" s="16"/>
      <c r="AT730" s="316" t="s">
        <v>236</v>
      </c>
      <c r="AU730" s="316" t="s">
        <v>89</v>
      </c>
      <c r="AV730" s="16" t="s">
        <v>96</v>
      </c>
      <c r="AW730" s="16" t="s">
        <v>34</v>
      </c>
      <c r="AX730" s="16" t="s">
        <v>81</v>
      </c>
      <c r="AY730" s="316" t="s">
        <v>211</v>
      </c>
    </row>
    <row r="731" s="13" customFormat="1">
      <c r="A731" s="13"/>
      <c r="B731" s="266"/>
      <c r="C731" s="267"/>
      <c r="D731" s="268" t="s">
        <v>236</v>
      </c>
      <c r="E731" s="269" t="s">
        <v>1</v>
      </c>
      <c r="F731" s="270" t="s">
        <v>373</v>
      </c>
      <c r="G731" s="267"/>
      <c r="H731" s="269" t="s">
        <v>1</v>
      </c>
      <c r="I731" s="271"/>
      <c r="J731" s="267"/>
      <c r="K731" s="267"/>
      <c r="L731" s="272"/>
      <c r="M731" s="273"/>
      <c r="N731" s="274"/>
      <c r="O731" s="274"/>
      <c r="P731" s="274"/>
      <c r="Q731" s="274"/>
      <c r="R731" s="274"/>
      <c r="S731" s="274"/>
      <c r="T731" s="275"/>
      <c r="U731" s="13"/>
      <c r="V731" s="13"/>
      <c r="W731" s="13"/>
      <c r="X731" s="13"/>
      <c r="Y731" s="13"/>
      <c r="Z731" s="13"/>
      <c r="AA731" s="13"/>
      <c r="AB731" s="13"/>
      <c r="AC731" s="13"/>
      <c r="AD731" s="13"/>
      <c r="AE731" s="13"/>
      <c r="AT731" s="276" t="s">
        <v>236</v>
      </c>
      <c r="AU731" s="276" t="s">
        <v>89</v>
      </c>
      <c r="AV731" s="13" t="s">
        <v>87</v>
      </c>
      <c r="AW731" s="13" t="s">
        <v>34</v>
      </c>
      <c r="AX731" s="13" t="s">
        <v>81</v>
      </c>
      <c r="AY731" s="276" t="s">
        <v>211</v>
      </c>
    </row>
    <row r="732" s="14" customFormat="1">
      <c r="A732" s="14"/>
      <c r="B732" s="277"/>
      <c r="C732" s="278"/>
      <c r="D732" s="268" t="s">
        <v>236</v>
      </c>
      <c r="E732" s="279" t="s">
        <v>1</v>
      </c>
      <c r="F732" s="280" t="s">
        <v>1317</v>
      </c>
      <c r="G732" s="278"/>
      <c r="H732" s="281">
        <v>22.344000000000001</v>
      </c>
      <c r="I732" s="282"/>
      <c r="J732" s="278"/>
      <c r="K732" s="278"/>
      <c r="L732" s="283"/>
      <c r="M732" s="284"/>
      <c r="N732" s="285"/>
      <c r="O732" s="285"/>
      <c r="P732" s="285"/>
      <c r="Q732" s="285"/>
      <c r="R732" s="285"/>
      <c r="S732" s="285"/>
      <c r="T732" s="286"/>
      <c r="U732" s="14"/>
      <c r="V732" s="14"/>
      <c r="W732" s="14"/>
      <c r="X732" s="14"/>
      <c r="Y732" s="14"/>
      <c r="Z732" s="14"/>
      <c r="AA732" s="14"/>
      <c r="AB732" s="14"/>
      <c r="AC732" s="14"/>
      <c r="AD732" s="14"/>
      <c r="AE732" s="14"/>
      <c r="AT732" s="287" t="s">
        <v>236</v>
      </c>
      <c r="AU732" s="287" t="s">
        <v>89</v>
      </c>
      <c r="AV732" s="14" t="s">
        <v>89</v>
      </c>
      <c r="AW732" s="14" t="s">
        <v>34</v>
      </c>
      <c r="AX732" s="14" t="s">
        <v>81</v>
      </c>
      <c r="AY732" s="287" t="s">
        <v>211</v>
      </c>
    </row>
    <row r="733" s="16" customFormat="1">
      <c r="A733" s="16"/>
      <c r="B733" s="306"/>
      <c r="C733" s="307"/>
      <c r="D733" s="268" t="s">
        <v>236</v>
      </c>
      <c r="E733" s="308" t="s">
        <v>372</v>
      </c>
      <c r="F733" s="309" t="s">
        <v>509</v>
      </c>
      <c r="G733" s="307"/>
      <c r="H733" s="310">
        <v>22.344000000000001</v>
      </c>
      <c r="I733" s="311"/>
      <c r="J733" s="307"/>
      <c r="K733" s="307"/>
      <c r="L733" s="312"/>
      <c r="M733" s="313"/>
      <c r="N733" s="314"/>
      <c r="O733" s="314"/>
      <c r="P733" s="314"/>
      <c r="Q733" s="314"/>
      <c r="R733" s="314"/>
      <c r="S733" s="314"/>
      <c r="T733" s="315"/>
      <c r="U733" s="16"/>
      <c r="V733" s="16"/>
      <c r="W733" s="16"/>
      <c r="X733" s="16"/>
      <c r="Y733" s="16"/>
      <c r="Z733" s="16"/>
      <c r="AA733" s="16"/>
      <c r="AB733" s="16"/>
      <c r="AC733" s="16"/>
      <c r="AD733" s="16"/>
      <c r="AE733" s="16"/>
      <c r="AT733" s="316" t="s">
        <v>236</v>
      </c>
      <c r="AU733" s="316" t="s">
        <v>89</v>
      </c>
      <c r="AV733" s="16" t="s">
        <v>96</v>
      </c>
      <c r="AW733" s="16" t="s">
        <v>34</v>
      </c>
      <c r="AX733" s="16" t="s">
        <v>81</v>
      </c>
      <c r="AY733" s="316" t="s">
        <v>211</v>
      </c>
    </row>
    <row r="734" s="15" customFormat="1">
      <c r="A734" s="15"/>
      <c r="B734" s="295"/>
      <c r="C734" s="296"/>
      <c r="D734" s="268" t="s">
        <v>236</v>
      </c>
      <c r="E734" s="297" t="s">
        <v>1</v>
      </c>
      <c r="F734" s="298" t="s">
        <v>435</v>
      </c>
      <c r="G734" s="296"/>
      <c r="H734" s="299">
        <v>337.154</v>
      </c>
      <c r="I734" s="300"/>
      <c r="J734" s="296"/>
      <c r="K734" s="296"/>
      <c r="L734" s="301"/>
      <c r="M734" s="302"/>
      <c r="N734" s="303"/>
      <c r="O734" s="303"/>
      <c r="P734" s="303"/>
      <c r="Q734" s="303"/>
      <c r="R734" s="303"/>
      <c r="S734" s="303"/>
      <c r="T734" s="304"/>
      <c r="U734" s="15"/>
      <c r="V734" s="15"/>
      <c r="W734" s="15"/>
      <c r="X734" s="15"/>
      <c r="Y734" s="15"/>
      <c r="Z734" s="15"/>
      <c r="AA734" s="15"/>
      <c r="AB734" s="15"/>
      <c r="AC734" s="15"/>
      <c r="AD734" s="15"/>
      <c r="AE734" s="15"/>
      <c r="AT734" s="305" t="s">
        <v>236</v>
      </c>
      <c r="AU734" s="305" t="s">
        <v>89</v>
      </c>
      <c r="AV734" s="15" t="s">
        <v>100</v>
      </c>
      <c r="AW734" s="15" t="s">
        <v>34</v>
      </c>
      <c r="AX734" s="15" t="s">
        <v>87</v>
      </c>
      <c r="AY734" s="305" t="s">
        <v>211</v>
      </c>
    </row>
    <row r="735" s="2" customFormat="1" ht="24.15" customHeight="1">
      <c r="A735" s="41"/>
      <c r="B735" s="42"/>
      <c r="C735" s="317" t="s">
        <v>1318</v>
      </c>
      <c r="D735" s="317" t="s">
        <v>587</v>
      </c>
      <c r="E735" s="318" t="s">
        <v>1319</v>
      </c>
      <c r="F735" s="319" t="s">
        <v>1320</v>
      </c>
      <c r="G735" s="320" t="s">
        <v>269</v>
      </c>
      <c r="H735" s="321">
        <v>22.791</v>
      </c>
      <c r="I735" s="322"/>
      <c r="J735" s="323">
        <f>ROUND(I735*H735,2)</f>
        <v>0</v>
      </c>
      <c r="K735" s="324"/>
      <c r="L735" s="325"/>
      <c r="M735" s="326" t="s">
        <v>1</v>
      </c>
      <c r="N735" s="327" t="s">
        <v>46</v>
      </c>
      <c r="O735" s="94"/>
      <c r="P735" s="263">
        <f>O735*H735</f>
        <v>0</v>
      </c>
      <c r="Q735" s="263">
        <v>0.0025000000000000001</v>
      </c>
      <c r="R735" s="263">
        <f>Q735*H735</f>
        <v>0.0569775</v>
      </c>
      <c r="S735" s="263">
        <v>0</v>
      </c>
      <c r="T735" s="264">
        <f>S735*H735</f>
        <v>0</v>
      </c>
      <c r="U735" s="41"/>
      <c r="V735" s="41"/>
      <c r="W735" s="41"/>
      <c r="X735" s="41"/>
      <c r="Y735" s="41"/>
      <c r="Z735" s="41"/>
      <c r="AA735" s="41"/>
      <c r="AB735" s="41"/>
      <c r="AC735" s="41"/>
      <c r="AD735" s="41"/>
      <c r="AE735" s="41"/>
      <c r="AR735" s="265" t="s">
        <v>632</v>
      </c>
      <c r="AT735" s="265" t="s">
        <v>587</v>
      </c>
      <c r="AU735" s="265" t="s">
        <v>89</v>
      </c>
      <c r="AY735" s="18" t="s">
        <v>211</v>
      </c>
      <c r="BE735" s="155">
        <f>IF(N735="základní",J735,0)</f>
        <v>0</v>
      </c>
      <c r="BF735" s="155">
        <f>IF(N735="snížená",J735,0)</f>
        <v>0</v>
      </c>
      <c r="BG735" s="155">
        <f>IF(N735="zákl. přenesená",J735,0)</f>
        <v>0</v>
      </c>
      <c r="BH735" s="155">
        <f>IF(N735="sníž. přenesená",J735,0)</f>
        <v>0</v>
      </c>
      <c r="BI735" s="155">
        <f>IF(N735="nulová",J735,0)</f>
        <v>0</v>
      </c>
      <c r="BJ735" s="18" t="s">
        <v>87</v>
      </c>
      <c r="BK735" s="155">
        <f>ROUND(I735*H735,2)</f>
        <v>0</v>
      </c>
      <c r="BL735" s="18" t="s">
        <v>526</v>
      </c>
      <c r="BM735" s="265" t="s">
        <v>1321</v>
      </c>
    </row>
    <row r="736" s="14" customFormat="1">
      <c r="A736" s="14"/>
      <c r="B736" s="277"/>
      <c r="C736" s="278"/>
      <c r="D736" s="268" t="s">
        <v>236</v>
      </c>
      <c r="E736" s="279" t="s">
        <v>1</v>
      </c>
      <c r="F736" s="280" t="s">
        <v>372</v>
      </c>
      <c r="G736" s="278"/>
      <c r="H736" s="281">
        <v>22.344000000000001</v>
      </c>
      <c r="I736" s="282"/>
      <c r="J736" s="278"/>
      <c r="K736" s="278"/>
      <c r="L736" s="283"/>
      <c r="M736" s="284"/>
      <c r="N736" s="285"/>
      <c r="O736" s="285"/>
      <c r="P736" s="285"/>
      <c r="Q736" s="285"/>
      <c r="R736" s="285"/>
      <c r="S736" s="285"/>
      <c r="T736" s="286"/>
      <c r="U736" s="14"/>
      <c r="V736" s="14"/>
      <c r="W736" s="14"/>
      <c r="X736" s="14"/>
      <c r="Y736" s="14"/>
      <c r="Z736" s="14"/>
      <c r="AA736" s="14"/>
      <c r="AB736" s="14"/>
      <c r="AC736" s="14"/>
      <c r="AD736" s="14"/>
      <c r="AE736" s="14"/>
      <c r="AT736" s="287" t="s">
        <v>236</v>
      </c>
      <c r="AU736" s="287" t="s">
        <v>89</v>
      </c>
      <c r="AV736" s="14" t="s">
        <v>89</v>
      </c>
      <c r="AW736" s="14" t="s">
        <v>34</v>
      </c>
      <c r="AX736" s="14" t="s">
        <v>87</v>
      </c>
      <c r="AY736" s="287" t="s">
        <v>211</v>
      </c>
    </row>
    <row r="737" s="14" customFormat="1">
      <c r="A737" s="14"/>
      <c r="B737" s="277"/>
      <c r="C737" s="278"/>
      <c r="D737" s="268" t="s">
        <v>236</v>
      </c>
      <c r="E737" s="278"/>
      <c r="F737" s="280" t="s">
        <v>1322</v>
      </c>
      <c r="G737" s="278"/>
      <c r="H737" s="281">
        <v>22.791</v>
      </c>
      <c r="I737" s="282"/>
      <c r="J737" s="278"/>
      <c r="K737" s="278"/>
      <c r="L737" s="283"/>
      <c r="M737" s="284"/>
      <c r="N737" s="285"/>
      <c r="O737" s="285"/>
      <c r="P737" s="285"/>
      <c r="Q737" s="285"/>
      <c r="R737" s="285"/>
      <c r="S737" s="285"/>
      <c r="T737" s="286"/>
      <c r="U737" s="14"/>
      <c r="V737" s="14"/>
      <c r="W737" s="14"/>
      <c r="X737" s="14"/>
      <c r="Y737" s="14"/>
      <c r="Z737" s="14"/>
      <c r="AA737" s="14"/>
      <c r="AB737" s="14"/>
      <c r="AC737" s="14"/>
      <c r="AD737" s="14"/>
      <c r="AE737" s="14"/>
      <c r="AT737" s="287" t="s">
        <v>236</v>
      </c>
      <c r="AU737" s="287" t="s">
        <v>89</v>
      </c>
      <c r="AV737" s="14" t="s">
        <v>89</v>
      </c>
      <c r="AW737" s="14" t="s">
        <v>4</v>
      </c>
      <c r="AX737" s="14" t="s">
        <v>87</v>
      </c>
      <c r="AY737" s="287" t="s">
        <v>211</v>
      </c>
    </row>
    <row r="738" s="2" customFormat="1" ht="24.15" customHeight="1">
      <c r="A738" s="41"/>
      <c r="B738" s="42"/>
      <c r="C738" s="317" t="s">
        <v>1323</v>
      </c>
      <c r="D738" s="317" t="s">
        <v>587</v>
      </c>
      <c r="E738" s="318" t="s">
        <v>1324</v>
      </c>
      <c r="F738" s="319" t="s">
        <v>1325</v>
      </c>
      <c r="G738" s="320" t="s">
        <v>332</v>
      </c>
      <c r="H738" s="321">
        <v>48.165999999999997</v>
      </c>
      <c r="I738" s="322"/>
      <c r="J738" s="323">
        <f>ROUND(I738*H738,2)</f>
        <v>0</v>
      </c>
      <c r="K738" s="324"/>
      <c r="L738" s="325"/>
      <c r="M738" s="326" t="s">
        <v>1</v>
      </c>
      <c r="N738" s="327" t="s">
        <v>46</v>
      </c>
      <c r="O738" s="94"/>
      <c r="P738" s="263">
        <f>O738*H738</f>
        <v>0</v>
      </c>
      <c r="Q738" s="263">
        <v>0.032000000000000001</v>
      </c>
      <c r="R738" s="263">
        <f>Q738*H738</f>
        <v>1.541312</v>
      </c>
      <c r="S738" s="263">
        <v>0</v>
      </c>
      <c r="T738" s="264">
        <f>S738*H738</f>
        <v>0</v>
      </c>
      <c r="U738" s="41"/>
      <c r="V738" s="41"/>
      <c r="W738" s="41"/>
      <c r="X738" s="41"/>
      <c r="Y738" s="41"/>
      <c r="Z738" s="41"/>
      <c r="AA738" s="41"/>
      <c r="AB738" s="41"/>
      <c r="AC738" s="41"/>
      <c r="AD738" s="41"/>
      <c r="AE738" s="41"/>
      <c r="AR738" s="265" t="s">
        <v>632</v>
      </c>
      <c r="AT738" s="265" t="s">
        <v>587</v>
      </c>
      <c r="AU738" s="265" t="s">
        <v>89</v>
      </c>
      <c r="AY738" s="18" t="s">
        <v>211</v>
      </c>
      <c r="BE738" s="155">
        <f>IF(N738="základní",J738,0)</f>
        <v>0</v>
      </c>
      <c r="BF738" s="155">
        <f>IF(N738="snížená",J738,0)</f>
        <v>0</v>
      </c>
      <c r="BG738" s="155">
        <f>IF(N738="zákl. přenesená",J738,0)</f>
        <v>0</v>
      </c>
      <c r="BH738" s="155">
        <f>IF(N738="sníž. přenesená",J738,0)</f>
        <v>0</v>
      </c>
      <c r="BI738" s="155">
        <f>IF(N738="nulová",J738,0)</f>
        <v>0</v>
      </c>
      <c r="BJ738" s="18" t="s">
        <v>87</v>
      </c>
      <c r="BK738" s="155">
        <f>ROUND(I738*H738,2)</f>
        <v>0</v>
      </c>
      <c r="BL738" s="18" t="s">
        <v>526</v>
      </c>
      <c r="BM738" s="265" t="s">
        <v>1326</v>
      </c>
    </row>
    <row r="739" s="13" customFormat="1">
      <c r="A739" s="13"/>
      <c r="B739" s="266"/>
      <c r="C739" s="267"/>
      <c r="D739" s="268" t="s">
        <v>236</v>
      </c>
      <c r="E739" s="269" t="s">
        <v>1</v>
      </c>
      <c r="F739" s="270" t="s">
        <v>1327</v>
      </c>
      <c r="G739" s="267"/>
      <c r="H739" s="269" t="s">
        <v>1</v>
      </c>
      <c r="I739" s="271"/>
      <c r="J739" s="267"/>
      <c r="K739" s="267"/>
      <c r="L739" s="272"/>
      <c r="M739" s="273"/>
      <c r="N739" s="274"/>
      <c r="O739" s="274"/>
      <c r="P739" s="274"/>
      <c r="Q739" s="274"/>
      <c r="R739" s="274"/>
      <c r="S739" s="274"/>
      <c r="T739" s="275"/>
      <c r="U739" s="13"/>
      <c r="V739" s="13"/>
      <c r="W739" s="13"/>
      <c r="X739" s="13"/>
      <c r="Y739" s="13"/>
      <c r="Z739" s="13"/>
      <c r="AA739" s="13"/>
      <c r="AB739" s="13"/>
      <c r="AC739" s="13"/>
      <c r="AD739" s="13"/>
      <c r="AE739" s="13"/>
      <c r="AT739" s="276" t="s">
        <v>236</v>
      </c>
      <c r="AU739" s="276" t="s">
        <v>89</v>
      </c>
      <c r="AV739" s="13" t="s">
        <v>87</v>
      </c>
      <c r="AW739" s="13" t="s">
        <v>34</v>
      </c>
      <c r="AX739" s="13" t="s">
        <v>81</v>
      </c>
      <c r="AY739" s="276" t="s">
        <v>211</v>
      </c>
    </row>
    <row r="740" s="14" customFormat="1">
      <c r="A740" s="14"/>
      <c r="B740" s="277"/>
      <c r="C740" s="278"/>
      <c r="D740" s="268" t="s">
        <v>236</v>
      </c>
      <c r="E740" s="279" t="s">
        <v>1</v>
      </c>
      <c r="F740" s="280" t="s">
        <v>1328</v>
      </c>
      <c r="G740" s="278"/>
      <c r="H740" s="281">
        <v>47.222000000000001</v>
      </c>
      <c r="I740" s="282"/>
      <c r="J740" s="278"/>
      <c r="K740" s="278"/>
      <c r="L740" s="283"/>
      <c r="M740" s="284"/>
      <c r="N740" s="285"/>
      <c r="O740" s="285"/>
      <c r="P740" s="285"/>
      <c r="Q740" s="285"/>
      <c r="R740" s="285"/>
      <c r="S740" s="285"/>
      <c r="T740" s="286"/>
      <c r="U740" s="14"/>
      <c r="V740" s="14"/>
      <c r="W740" s="14"/>
      <c r="X740" s="14"/>
      <c r="Y740" s="14"/>
      <c r="Z740" s="14"/>
      <c r="AA740" s="14"/>
      <c r="AB740" s="14"/>
      <c r="AC740" s="14"/>
      <c r="AD740" s="14"/>
      <c r="AE740" s="14"/>
      <c r="AT740" s="287" t="s">
        <v>236</v>
      </c>
      <c r="AU740" s="287" t="s">
        <v>89</v>
      </c>
      <c r="AV740" s="14" t="s">
        <v>89</v>
      </c>
      <c r="AW740" s="14" t="s">
        <v>34</v>
      </c>
      <c r="AX740" s="14" t="s">
        <v>87</v>
      </c>
      <c r="AY740" s="287" t="s">
        <v>211</v>
      </c>
    </row>
    <row r="741" s="14" customFormat="1">
      <c r="A741" s="14"/>
      <c r="B741" s="277"/>
      <c r="C741" s="278"/>
      <c r="D741" s="268" t="s">
        <v>236</v>
      </c>
      <c r="E741" s="278"/>
      <c r="F741" s="280" t="s">
        <v>1329</v>
      </c>
      <c r="G741" s="278"/>
      <c r="H741" s="281">
        <v>48.165999999999997</v>
      </c>
      <c r="I741" s="282"/>
      <c r="J741" s="278"/>
      <c r="K741" s="278"/>
      <c r="L741" s="283"/>
      <c r="M741" s="284"/>
      <c r="N741" s="285"/>
      <c r="O741" s="285"/>
      <c r="P741" s="285"/>
      <c r="Q741" s="285"/>
      <c r="R741" s="285"/>
      <c r="S741" s="285"/>
      <c r="T741" s="286"/>
      <c r="U741" s="14"/>
      <c r="V741" s="14"/>
      <c r="W741" s="14"/>
      <c r="X741" s="14"/>
      <c r="Y741" s="14"/>
      <c r="Z741" s="14"/>
      <c r="AA741" s="14"/>
      <c r="AB741" s="14"/>
      <c r="AC741" s="14"/>
      <c r="AD741" s="14"/>
      <c r="AE741" s="14"/>
      <c r="AT741" s="287" t="s">
        <v>236</v>
      </c>
      <c r="AU741" s="287" t="s">
        <v>89</v>
      </c>
      <c r="AV741" s="14" t="s">
        <v>89</v>
      </c>
      <c r="AW741" s="14" t="s">
        <v>4</v>
      </c>
      <c r="AX741" s="14" t="s">
        <v>87</v>
      </c>
      <c r="AY741" s="287" t="s">
        <v>211</v>
      </c>
    </row>
    <row r="742" s="2" customFormat="1" ht="24.15" customHeight="1">
      <c r="A742" s="41"/>
      <c r="B742" s="42"/>
      <c r="C742" s="253" t="s">
        <v>1330</v>
      </c>
      <c r="D742" s="253" t="s">
        <v>214</v>
      </c>
      <c r="E742" s="254" t="s">
        <v>1331</v>
      </c>
      <c r="F742" s="255" t="s">
        <v>1332</v>
      </c>
      <c r="G742" s="256" t="s">
        <v>269</v>
      </c>
      <c r="H742" s="257">
        <v>65.109999999999999</v>
      </c>
      <c r="I742" s="258"/>
      <c r="J742" s="259">
        <f>ROUND(I742*H742,2)</f>
        <v>0</v>
      </c>
      <c r="K742" s="260"/>
      <c r="L742" s="44"/>
      <c r="M742" s="261" t="s">
        <v>1</v>
      </c>
      <c r="N742" s="262" t="s">
        <v>46</v>
      </c>
      <c r="O742" s="94"/>
      <c r="P742" s="263">
        <f>O742*H742</f>
        <v>0</v>
      </c>
      <c r="Q742" s="263">
        <v>0.00116</v>
      </c>
      <c r="R742" s="263">
        <f>Q742*H742</f>
        <v>0.0755276</v>
      </c>
      <c r="S742" s="263">
        <v>0</v>
      </c>
      <c r="T742" s="264">
        <f>S742*H742</f>
        <v>0</v>
      </c>
      <c r="U742" s="41"/>
      <c r="V742" s="41"/>
      <c r="W742" s="41"/>
      <c r="X742" s="41"/>
      <c r="Y742" s="41"/>
      <c r="Z742" s="41"/>
      <c r="AA742" s="41"/>
      <c r="AB742" s="41"/>
      <c r="AC742" s="41"/>
      <c r="AD742" s="41"/>
      <c r="AE742" s="41"/>
      <c r="AR742" s="265" t="s">
        <v>526</v>
      </c>
      <c r="AT742" s="265" t="s">
        <v>214</v>
      </c>
      <c r="AU742" s="265" t="s">
        <v>89</v>
      </c>
      <c r="AY742" s="18" t="s">
        <v>211</v>
      </c>
      <c r="BE742" s="155">
        <f>IF(N742="základní",J742,0)</f>
        <v>0</v>
      </c>
      <c r="BF742" s="155">
        <f>IF(N742="snížená",J742,0)</f>
        <v>0</v>
      </c>
      <c r="BG742" s="155">
        <f>IF(N742="zákl. přenesená",J742,0)</f>
        <v>0</v>
      </c>
      <c r="BH742" s="155">
        <f>IF(N742="sníž. přenesená",J742,0)</f>
        <v>0</v>
      </c>
      <c r="BI742" s="155">
        <f>IF(N742="nulová",J742,0)</f>
        <v>0</v>
      </c>
      <c r="BJ742" s="18" t="s">
        <v>87</v>
      </c>
      <c r="BK742" s="155">
        <f>ROUND(I742*H742,2)</f>
        <v>0</v>
      </c>
      <c r="BL742" s="18" t="s">
        <v>526</v>
      </c>
      <c r="BM742" s="265" t="s">
        <v>1333</v>
      </c>
    </row>
    <row r="743" s="13" customFormat="1">
      <c r="A743" s="13"/>
      <c r="B743" s="266"/>
      <c r="C743" s="267"/>
      <c r="D743" s="268" t="s">
        <v>236</v>
      </c>
      <c r="E743" s="269" t="s">
        <v>1</v>
      </c>
      <c r="F743" s="270" t="s">
        <v>1334</v>
      </c>
      <c r="G743" s="267"/>
      <c r="H743" s="269" t="s">
        <v>1</v>
      </c>
      <c r="I743" s="271"/>
      <c r="J743" s="267"/>
      <c r="K743" s="267"/>
      <c r="L743" s="272"/>
      <c r="M743" s="273"/>
      <c r="N743" s="274"/>
      <c r="O743" s="274"/>
      <c r="P743" s="274"/>
      <c r="Q743" s="274"/>
      <c r="R743" s="274"/>
      <c r="S743" s="274"/>
      <c r="T743" s="275"/>
      <c r="U743" s="13"/>
      <c r="V743" s="13"/>
      <c r="W743" s="13"/>
      <c r="X743" s="13"/>
      <c r="Y743" s="13"/>
      <c r="Z743" s="13"/>
      <c r="AA743" s="13"/>
      <c r="AB743" s="13"/>
      <c r="AC743" s="13"/>
      <c r="AD743" s="13"/>
      <c r="AE743" s="13"/>
      <c r="AT743" s="276" t="s">
        <v>236</v>
      </c>
      <c r="AU743" s="276" t="s">
        <v>89</v>
      </c>
      <c r="AV743" s="13" t="s">
        <v>87</v>
      </c>
      <c r="AW743" s="13" t="s">
        <v>34</v>
      </c>
      <c r="AX743" s="13" t="s">
        <v>81</v>
      </c>
      <c r="AY743" s="276" t="s">
        <v>211</v>
      </c>
    </row>
    <row r="744" s="14" customFormat="1">
      <c r="A744" s="14"/>
      <c r="B744" s="277"/>
      <c r="C744" s="278"/>
      <c r="D744" s="268" t="s">
        <v>236</v>
      </c>
      <c r="E744" s="279" t="s">
        <v>267</v>
      </c>
      <c r="F744" s="280" t="s">
        <v>1335</v>
      </c>
      <c r="G744" s="278"/>
      <c r="H744" s="281">
        <v>65.109999999999999</v>
      </c>
      <c r="I744" s="282"/>
      <c r="J744" s="278"/>
      <c r="K744" s="278"/>
      <c r="L744" s="283"/>
      <c r="M744" s="284"/>
      <c r="N744" s="285"/>
      <c r="O744" s="285"/>
      <c r="P744" s="285"/>
      <c r="Q744" s="285"/>
      <c r="R744" s="285"/>
      <c r="S744" s="285"/>
      <c r="T744" s="286"/>
      <c r="U744" s="14"/>
      <c r="V744" s="14"/>
      <c r="W744" s="14"/>
      <c r="X744" s="14"/>
      <c r="Y744" s="14"/>
      <c r="Z744" s="14"/>
      <c r="AA744" s="14"/>
      <c r="AB744" s="14"/>
      <c r="AC744" s="14"/>
      <c r="AD744" s="14"/>
      <c r="AE744" s="14"/>
      <c r="AT744" s="287" t="s">
        <v>236</v>
      </c>
      <c r="AU744" s="287" t="s">
        <v>89</v>
      </c>
      <c r="AV744" s="14" t="s">
        <v>89</v>
      </c>
      <c r="AW744" s="14" t="s">
        <v>34</v>
      </c>
      <c r="AX744" s="14" t="s">
        <v>87</v>
      </c>
      <c r="AY744" s="287" t="s">
        <v>211</v>
      </c>
    </row>
    <row r="745" s="2" customFormat="1" ht="24.15" customHeight="1">
      <c r="A745" s="41"/>
      <c r="B745" s="42"/>
      <c r="C745" s="317" t="s">
        <v>1336</v>
      </c>
      <c r="D745" s="317" t="s">
        <v>587</v>
      </c>
      <c r="E745" s="318" t="s">
        <v>1337</v>
      </c>
      <c r="F745" s="319" t="s">
        <v>1338</v>
      </c>
      <c r="G745" s="320" t="s">
        <v>269</v>
      </c>
      <c r="H745" s="321">
        <v>66.412000000000006</v>
      </c>
      <c r="I745" s="322"/>
      <c r="J745" s="323">
        <f>ROUND(I745*H745,2)</f>
        <v>0</v>
      </c>
      <c r="K745" s="324"/>
      <c r="L745" s="325"/>
      <c r="M745" s="326" t="s">
        <v>1</v>
      </c>
      <c r="N745" s="327" t="s">
        <v>46</v>
      </c>
      <c r="O745" s="94"/>
      <c r="P745" s="263">
        <f>O745*H745</f>
        <v>0</v>
      </c>
      <c r="Q745" s="263">
        <v>0.0015</v>
      </c>
      <c r="R745" s="263">
        <f>Q745*H745</f>
        <v>0.099618000000000012</v>
      </c>
      <c r="S745" s="263">
        <v>0</v>
      </c>
      <c r="T745" s="264">
        <f>S745*H745</f>
        <v>0</v>
      </c>
      <c r="U745" s="41"/>
      <c r="V745" s="41"/>
      <c r="W745" s="41"/>
      <c r="X745" s="41"/>
      <c r="Y745" s="41"/>
      <c r="Z745" s="41"/>
      <c r="AA745" s="41"/>
      <c r="AB745" s="41"/>
      <c r="AC745" s="41"/>
      <c r="AD745" s="41"/>
      <c r="AE745" s="41"/>
      <c r="AR745" s="265" t="s">
        <v>632</v>
      </c>
      <c r="AT745" s="265" t="s">
        <v>587</v>
      </c>
      <c r="AU745" s="265" t="s">
        <v>89</v>
      </c>
      <c r="AY745" s="18" t="s">
        <v>211</v>
      </c>
      <c r="BE745" s="155">
        <f>IF(N745="základní",J745,0)</f>
        <v>0</v>
      </c>
      <c r="BF745" s="155">
        <f>IF(N745="snížená",J745,0)</f>
        <v>0</v>
      </c>
      <c r="BG745" s="155">
        <f>IF(N745="zákl. přenesená",J745,0)</f>
        <v>0</v>
      </c>
      <c r="BH745" s="155">
        <f>IF(N745="sníž. přenesená",J745,0)</f>
        <v>0</v>
      </c>
      <c r="BI745" s="155">
        <f>IF(N745="nulová",J745,0)</f>
        <v>0</v>
      </c>
      <c r="BJ745" s="18" t="s">
        <v>87</v>
      </c>
      <c r="BK745" s="155">
        <f>ROUND(I745*H745,2)</f>
        <v>0</v>
      </c>
      <c r="BL745" s="18" t="s">
        <v>526</v>
      </c>
      <c r="BM745" s="265" t="s">
        <v>1339</v>
      </c>
    </row>
    <row r="746" s="14" customFormat="1">
      <c r="A746" s="14"/>
      <c r="B746" s="277"/>
      <c r="C746" s="278"/>
      <c r="D746" s="268" t="s">
        <v>236</v>
      </c>
      <c r="E746" s="278"/>
      <c r="F746" s="280" t="s">
        <v>1340</v>
      </c>
      <c r="G746" s="278"/>
      <c r="H746" s="281">
        <v>66.412000000000006</v>
      </c>
      <c r="I746" s="282"/>
      <c r="J746" s="278"/>
      <c r="K746" s="278"/>
      <c r="L746" s="283"/>
      <c r="M746" s="284"/>
      <c r="N746" s="285"/>
      <c r="O746" s="285"/>
      <c r="P746" s="285"/>
      <c r="Q746" s="285"/>
      <c r="R746" s="285"/>
      <c r="S746" s="285"/>
      <c r="T746" s="286"/>
      <c r="U746" s="14"/>
      <c r="V746" s="14"/>
      <c r="W746" s="14"/>
      <c r="X746" s="14"/>
      <c r="Y746" s="14"/>
      <c r="Z746" s="14"/>
      <c r="AA746" s="14"/>
      <c r="AB746" s="14"/>
      <c r="AC746" s="14"/>
      <c r="AD746" s="14"/>
      <c r="AE746" s="14"/>
      <c r="AT746" s="287" t="s">
        <v>236</v>
      </c>
      <c r="AU746" s="287" t="s">
        <v>89</v>
      </c>
      <c r="AV746" s="14" t="s">
        <v>89</v>
      </c>
      <c r="AW746" s="14" t="s">
        <v>4</v>
      </c>
      <c r="AX746" s="14" t="s">
        <v>87</v>
      </c>
      <c r="AY746" s="287" t="s">
        <v>211</v>
      </c>
    </row>
    <row r="747" s="2" customFormat="1" ht="24.15" customHeight="1">
      <c r="A747" s="41"/>
      <c r="B747" s="42"/>
      <c r="C747" s="253" t="s">
        <v>1341</v>
      </c>
      <c r="D747" s="253" t="s">
        <v>214</v>
      </c>
      <c r="E747" s="254" t="s">
        <v>1342</v>
      </c>
      <c r="F747" s="255" t="s">
        <v>1343</v>
      </c>
      <c r="G747" s="256" t="s">
        <v>269</v>
      </c>
      <c r="H747" s="257">
        <v>236.13</v>
      </c>
      <c r="I747" s="258"/>
      <c r="J747" s="259">
        <f>ROUND(I747*H747,2)</f>
        <v>0</v>
      </c>
      <c r="K747" s="260"/>
      <c r="L747" s="44"/>
      <c r="M747" s="261" t="s">
        <v>1</v>
      </c>
      <c r="N747" s="262" t="s">
        <v>46</v>
      </c>
      <c r="O747" s="94"/>
      <c r="P747" s="263">
        <f>O747*H747</f>
        <v>0</v>
      </c>
      <c r="Q747" s="263">
        <v>0</v>
      </c>
      <c r="R747" s="263">
        <f>Q747*H747</f>
        <v>0</v>
      </c>
      <c r="S747" s="263">
        <v>0</v>
      </c>
      <c r="T747" s="264">
        <f>S747*H747</f>
        <v>0</v>
      </c>
      <c r="U747" s="41"/>
      <c r="V747" s="41"/>
      <c r="W747" s="41"/>
      <c r="X747" s="41"/>
      <c r="Y747" s="41"/>
      <c r="Z747" s="41"/>
      <c r="AA747" s="41"/>
      <c r="AB747" s="41"/>
      <c r="AC747" s="41"/>
      <c r="AD747" s="41"/>
      <c r="AE747" s="41"/>
      <c r="AR747" s="265" t="s">
        <v>526</v>
      </c>
      <c r="AT747" s="265" t="s">
        <v>214</v>
      </c>
      <c r="AU747" s="265" t="s">
        <v>89</v>
      </c>
      <c r="AY747" s="18" t="s">
        <v>211</v>
      </c>
      <c r="BE747" s="155">
        <f>IF(N747="základní",J747,0)</f>
        <v>0</v>
      </c>
      <c r="BF747" s="155">
        <f>IF(N747="snížená",J747,0)</f>
        <v>0</v>
      </c>
      <c r="BG747" s="155">
        <f>IF(N747="zákl. přenesená",J747,0)</f>
        <v>0</v>
      </c>
      <c r="BH747" s="155">
        <f>IF(N747="sníž. přenesená",J747,0)</f>
        <v>0</v>
      </c>
      <c r="BI747" s="155">
        <f>IF(N747="nulová",J747,0)</f>
        <v>0</v>
      </c>
      <c r="BJ747" s="18" t="s">
        <v>87</v>
      </c>
      <c r="BK747" s="155">
        <f>ROUND(I747*H747,2)</f>
        <v>0</v>
      </c>
      <c r="BL747" s="18" t="s">
        <v>526</v>
      </c>
      <c r="BM747" s="265" t="s">
        <v>1344</v>
      </c>
    </row>
    <row r="748" s="13" customFormat="1">
      <c r="A748" s="13"/>
      <c r="B748" s="266"/>
      <c r="C748" s="267"/>
      <c r="D748" s="268" t="s">
        <v>236</v>
      </c>
      <c r="E748" s="269" t="s">
        <v>1</v>
      </c>
      <c r="F748" s="270" t="s">
        <v>1345</v>
      </c>
      <c r="G748" s="267"/>
      <c r="H748" s="269" t="s">
        <v>1</v>
      </c>
      <c r="I748" s="271"/>
      <c r="J748" s="267"/>
      <c r="K748" s="267"/>
      <c r="L748" s="272"/>
      <c r="M748" s="273"/>
      <c r="N748" s="274"/>
      <c r="O748" s="274"/>
      <c r="P748" s="274"/>
      <c r="Q748" s="274"/>
      <c r="R748" s="274"/>
      <c r="S748" s="274"/>
      <c r="T748" s="275"/>
      <c r="U748" s="13"/>
      <c r="V748" s="13"/>
      <c r="W748" s="13"/>
      <c r="X748" s="13"/>
      <c r="Y748" s="13"/>
      <c r="Z748" s="13"/>
      <c r="AA748" s="13"/>
      <c r="AB748" s="13"/>
      <c r="AC748" s="13"/>
      <c r="AD748" s="13"/>
      <c r="AE748" s="13"/>
      <c r="AT748" s="276" t="s">
        <v>236</v>
      </c>
      <c r="AU748" s="276" t="s">
        <v>89</v>
      </c>
      <c r="AV748" s="13" t="s">
        <v>87</v>
      </c>
      <c r="AW748" s="13" t="s">
        <v>34</v>
      </c>
      <c r="AX748" s="13" t="s">
        <v>81</v>
      </c>
      <c r="AY748" s="276" t="s">
        <v>211</v>
      </c>
    </row>
    <row r="749" s="14" customFormat="1">
      <c r="A749" s="14"/>
      <c r="B749" s="277"/>
      <c r="C749" s="278"/>
      <c r="D749" s="268" t="s">
        <v>236</v>
      </c>
      <c r="E749" s="279" t="s">
        <v>1</v>
      </c>
      <c r="F749" s="280" t="s">
        <v>1165</v>
      </c>
      <c r="G749" s="278"/>
      <c r="H749" s="281">
        <v>236.13</v>
      </c>
      <c r="I749" s="282"/>
      <c r="J749" s="278"/>
      <c r="K749" s="278"/>
      <c r="L749" s="283"/>
      <c r="M749" s="284"/>
      <c r="N749" s="285"/>
      <c r="O749" s="285"/>
      <c r="P749" s="285"/>
      <c r="Q749" s="285"/>
      <c r="R749" s="285"/>
      <c r="S749" s="285"/>
      <c r="T749" s="286"/>
      <c r="U749" s="14"/>
      <c r="V749" s="14"/>
      <c r="W749" s="14"/>
      <c r="X749" s="14"/>
      <c r="Y749" s="14"/>
      <c r="Z749" s="14"/>
      <c r="AA749" s="14"/>
      <c r="AB749" s="14"/>
      <c r="AC749" s="14"/>
      <c r="AD749" s="14"/>
      <c r="AE749" s="14"/>
      <c r="AT749" s="287" t="s">
        <v>236</v>
      </c>
      <c r="AU749" s="287" t="s">
        <v>89</v>
      </c>
      <c r="AV749" s="14" t="s">
        <v>89</v>
      </c>
      <c r="AW749" s="14" t="s">
        <v>34</v>
      </c>
      <c r="AX749" s="14" t="s">
        <v>87</v>
      </c>
      <c r="AY749" s="287" t="s">
        <v>211</v>
      </c>
    </row>
    <row r="750" s="2" customFormat="1" ht="24.15" customHeight="1">
      <c r="A750" s="41"/>
      <c r="B750" s="42"/>
      <c r="C750" s="317" t="s">
        <v>1346</v>
      </c>
      <c r="D750" s="317" t="s">
        <v>587</v>
      </c>
      <c r="E750" s="318" t="s">
        <v>1347</v>
      </c>
      <c r="F750" s="319" t="s">
        <v>1348</v>
      </c>
      <c r="G750" s="320" t="s">
        <v>269</v>
      </c>
      <c r="H750" s="321">
        <v>120.426</v>
      </c>
      <c r="I750" s="322"/>
      <c r="J750" s="323">
        <f>ROUND(I750*H750,2)</f>
        <v>0</v>
      </c>
      <c r="K750" s="324"/>
      <c r="L750" s="325"/>
      <c r="M750" s="326" t="s">
        <v>1</v>
      </c>
      <c r="N750" s="327" t="s">
        <v>46</v>
      </c>
      <c r="O750" s="94"/>
      <c r="P750" s="263">
        <f>O750*H750</f>
        <v>0</v>
      </c>
      <c r="Q750" s="263">
        <v>0.0044999999999999997</v>
      </c>
      <c r="R750" s="263">
        <f>Q750*H750</f>
        <v>0.54191699999999998</v>
      </c>
      <c r="S750" s="263">
        <v>0</v>
      </c>
      <c r="T750" s="264">
        <f>S750*H750</f>
        <v>0</v>
      </c>
      <c r="U750" s="41"/>
      <c r="V750" s="41"/>
      <c r="W750" s="41"/>
      <c r="X750" s="41"/>
      <c r="Y750" s="41"/>
      <c r="Z750" s="41"/>
      <c r="AA750" s="41"/>
      <c r="AB750" s="41"/>
      <c r="AC750" s="41"/>
      <c r="AD750" s="41"/>
      <c r="AE750" s="41"/>
      <c r="AR750" s="265" t="s">
        <v>632</v>
      </c>
      <c r="AT750" s="265" t="s">
        <v>587</v>
      </c>
      <c r="AU750" s="265" t="s">
        <v>89</v>
      </c>
      <c r="AY750" s="18" t="s">
        <v>211</v>
      </c>
      <c r="BE750" s="155">
        <f>IF(N750="základní",J750,0)</f>
        <v>0</v>
      </c>
      <c r="BF750" s="155">
        <f>IF(N750="snížená",J750,0)</f>
        <v>0</v>
      </c>
      <c r="BG750" s="155">
        <f>IF(N750="zákl. přenesená",J750,0)</f>
        <v>0</v>
      </c>
      <c r="BH750" s="155">
        <f>IF(N750="sníž. přenesená",J750,0)</f>
        <v>0</v>
      </c>
      <c r="BI750" s="155">
        <f>IF(N750="nulová",J750,0)</f>
        <v>0</v>
      </c>
      <c r="BJ750" s="18" t="s">
        <v>87</v>
      </c>
      <c r="BK750" s="155">
        <f>ROUND(I750*H750,2)</f>
        <v>0</v>
      </c>
      <c r="BL750" s="18" t="s">
        <v>526</v>
      </c>
      <c r="BM750" s="265" t="s">
        <v>1349</v>
      </c>
    </row>
    <row r="751" s="14" customFormat="1">
      <c r="A751" s="14"/>
      <c r="B751" s="277"/>
      <c r="C751" s="278"/>
      <c r="D751" s="268" t="s">
        <v>236</v>
      </c>
      <c r="E751" s="279" t="s">
        <v>1</v>
      </c>
      <c r="F751" s="280" t="s">
        <v>366</v>
      </c>
      <c r="G751" s="278"/>
      <c r="H751" s="281">
        <v>118.065</v>
      </c>
      <c r="I751" s="282"/>
      <c r="J751" s="278"/>
      <c r="K751" s="278"/>
      <c r="L751" s="283"/>
      <c r="M751" s="284"/>
      <c r="N751" s="285"/>
      <c r="O751" s="285"/>
      <c r="P751" s="285"/>
      <c r="Q751" s="285"/>
      <c r="R751" s="285"/>
      <c r="S751" s="285"/>
      <c r="T751" s="286"/>
      <c r="U751" s="14"/>
      <c r="V751" s="14"/>
      <c r="W751" s="14"/>
      <c r="X751" s="14"/>
      <c r="Y751" s="14"/>
      <c r="Z751" s="14"/>
      <c r="AA751" s="14"/>
      <c r="AB751" s="14"/>
      <c r="AC751" s="14"/>
      <c r="AD751" s="14"/>
      <c r="AE751" s="14"/>
      <c r="AT751" s="287" t="s">
        <v>236</v>
      </c>
      <c r="AU751" s="287" t="s">
        <v>89</v>
      </c>
      <c r="AV751" s="14" t="s">
        <v>89</v>
      </c>
      <c r="AW751" s="14" t="s">
        <v>34</v>
      </c>
      <c r="AX751" s="14" t="s">
        <v>87</v>
      </c>
      <c r="AY751" s="287" t="s">
        <v>211</v>
      </c>
    </row>
    <row r="752" s="14" customFormat="1">
      <c r="A752" s="14"/>
      <c r="B752" s="277"/>
      <c r="C752" s="278"/>
      <c r="D752" s="268" t="s">
        <v>236</v>
      </c>
      <c r="E752" s="278"/>
      <c r="F752" s="280" t="s">
        <v>1350</v>
      </c>
      <c r="G752" s="278"/>
      <c r="H752" s="281">
        <v>120.426</v>
      </c>
      <c r="I752" s="282"/>
      <c r="J752" s="278"/>
      <c r="K752" s="278"/>
      <c r="L752" s="283"/>
      <c r="M752" s="284"/>
      <c r="N752" s="285"/>
      <c r="O752" s="285"/>
      <c r="P752" s="285"/>
      <c r="Q752" s="285"/>
      <c r="R752" s="285"/>
      <c r="S752" s="285"/>
      <c r="T752" s="286"/>
      <c r="U752" s="14"/>
      <c r="V752" s="14"/>
      <c r="W752" s="14"/>
      <c r="X752" s="14"/>
      <c r="Y752" s="14"/>
      <c r="Z752" s="14"/>
      <c r="AA752" s="14"/>
      <c r="AB752" s="14"/>
      <c r="AC752" s="14"/>
      <c r="AD752" s="14"/>
      <c r="AE752" s="14"/>
      <c r="AT752" s="287" t="s">
        <v>236</v>
      </c>
      <c r="AU752" s="287" t="s">
        <v>89</v>
      </c>
      <c r="AV752" s="14" t="s">
        <v>89</v>
      </c>
      <c r="AW752" s="14" t="s">
        <v>4</v>
      </c>
      <c r="AX752" s="14" t="s">
        <v>87</v>
      </c>
      <c r="AY752" s="287" t="s">
        <v>211</v>
      </c>
    </row>
    <row r="753" s="2" customFormat="1" ht="66.75" customHeight="1">
      <c r="A753" s="41"/>
      <c r="B753" s="42"/>
      <c r="C753" s="317" t="s">
        <v>1351</v>
      </c>
      <c r="D753" s="317" t="s">
        <v>587</v>
      </c>
      <c r="E753" s="318" t="s">
        <v>1352</v>
      </c>
      <c r="F753" s="319" t="s">
        <v>1353</v>
      </c>
      <c r="G753" s="320" t="s">
        <v>269</v>
      </c>
      <c r="H753" s="321">
        <v>120.426</v>
      </c>
      <c r="I753" s="322"/>
      <c r="J753" s="323">
        <f>ROUND(I753*H753,2)</f>
        <v>0</v>
      </c>
      <c r="K753" s="324"/>
      <c r="L753" s="325"/>
      <c r="M753" s="326" t="s">
        <v>1</v>
      </c>
      <c r="N753" s="327" t="s">
        <v>46</v>
      </c>
      <c r="O753" s="94"/>
      <c r="P753" s="263">
        <f>O753*H753</f>
        <v>0</v>
      </c>
      <c r="Q753" s="263">
        <v>0.0028</v>
      </c>
      <c r="R753" s="263">
        <f>Q753*H753</f>
        <v>0.33719280000000001</v>
      </c>
      <c r="S753" s="263">
        <v>0</v>
      </c>
      <c r="T753" s="264">
        <f>S753*H753</f>
        <v>0</v>
      </c>
      <c r="U753" s="41"/>
      <c r="V753" s="41"/>
      <c r="W753" s="41"/>
      <c r="X753" s="41"/>
      <c r="Y753" s="41"/>
      <c r="Z753" s="41"/>
      <c r="AA753" s="41"/>
      <c r="AB753" s="41"/>
      <c r="AC753" s="41"/>
      <c r="AD753" s="41"/>
      <c r="AE753" s="41"/>
      <c r="AR753" s="265" t="s">
        <v>632</v>
      </c>
      <c r="AT753" s="265" t="s">
        <v>587</v>
      </c>
      <c r="AU753" s="265" t="s">
        <v>89</v>
      </c>
      <c r="AY753" s="18" t="s">
        <v>211</v>
      </c>
      <c r="BE753" s="155">
        <f>IF(N753="základní",J753,0)</f>
        <v>0</v>
      </c>
      <c r="BF753" s="155">
        <f>IF(N753="snížená",J753,0)</f>
        <v>0</v>
      </c>
      <c r="BG753" s="155">
        <f>IF(N753="zákl. přenesená",J753,0)</f>
        <v>0</v>
      </c>
      <c r="BH753" s="155">
        <f>IF(N753="sníž. přenesená",J753,0)</f>
        <v>0</v>
      </c>
      <c r="BI753" s="155">
        <f>IF(N753="nulová",J753,0)</f>
        <v>0</v>
      </c>
      <c r="BJ753" s="18" t="s">
        <v>87</v>
      </c>
      <c r="BK753" s="155">
        <f>ROUND(I753*H753,2)</f>
        <v>0</v>
      </c>
      <c r="BL753" s="18" t="s">
        <v>526</v>
      </c>
      <c r="BM753" s="265" t="s">
        <v>1354</v>
      </c>
    </row>
    <row r="754" s="14" customFormat="1">
      <c r="A754" s="14"/>
      <c r="B754" s="277"/>
      <c r="C754" s="278"/>
      <c r="D754" s="268" t="s">
        <v>236</v>
      </c>
      <c r="E754" s="279" t="s">
        <v>1</v>
      </c>
      <c r="F754" s="280" t="s">
        <v>366</v>
      </c>
      <c r="G754" s="278"/>
      <c r="H754" s="281">
        <v>118.065</v>
      </c>
      <c r="I754" s="282"/>
      <c r="J754" s="278"/>
      <c r="K754" s="278"/>
      <c r="L754" s="283"/>
      <c r="M754" s="284"/>
      <c r="N754" s="285"/>
      <c r="O754" s="285"/>
      <c r="P754" s="285"/>
      <c r="Q754" s="285"/>
      <c r="R754" s="285"/>
      <c r="S754" s="285"/>
      <c r="T754" s="286"/>
      <c r="U754" s="14"/>
      <c r="V754" s="14"/>
      <c r="W754" s="14"/>
      <c r="X754" s="14"/>
      <c r="Y754" s="14"/>
      <c r="Z754" s="14"/>
      <c r="AA754" s="14"/>
      <c r="AB754" s="14"/>
      <c r="AC754" s="14"/>
      <c r="AD754" s="14"/>
      <c r="AE754" s="14"/>
      <c r="AT754" s="287" t="s">
        <v>236</v>
      </c>
      <c r="AU754" s="287" t="s">
        <v>89</v>
      </c>
      <c r="AV754" s="14" t="s">
        <v>89</v>
      </c>
      <c r="AW754" s="14" t="s">
        <v>34</v>
      </c>
      <c r="AX754" s="14" t="s">
        <v>87</v>
      </c>
      <c r="AY754" s="287" t="s">
        <v>211</v>
      </c>
    </row>
    <row r="755" s="14" customFormat="1">
      <c r="A755" s="14"/>
      <c r="B755" s="277"/>
      <c r="C755" s="278"/>
      <c r="D755" s="268" t="s">
        <v>236</v>
      </c>
      <c r="E755" s="278"/>
      <c r="F755" s="280" t="s">
        <v>1350</v>
      </c>
      <c r="G755" s="278"/>
      <c r="H755" s="281">
        <v>120.426</v>
      </c>
      <c r="I755" s="282"/>
      <c r="J755" s="278"/>
      <c r="K755" s="278"/>
      <c r="L755" s="283"/>
      <c r="M755" s="284"/>
      <c r="N755" s="285"/>
      <c r="O755" s="285"/>
      <c r="P755" s="285"/>
      <c r="Q755" s="285"/>
      <c r="R755" s="285"/>
      <c r="S755" s="285"/>
      <c r="T755" s="286"/>
      <c r="U755" s="14"/>
      <c r="V755" s="14"/>
      <c r="W755" s="14"/>
      <c r="X755" s="14"/>
      <c r="Y755" s="14"/>
      <c r="Z755" s="14"/>
      <c r="AA755" s="14"/>
      <c r="AB755" s="14"/>
      <c r="AC755" s="14"/>
      <c r="AD755" s="14"/>
      <c r="AE755" s="14"/>
      <c r="AT755" s="287" t="s">
        <v>236</v>
      </c>
      <c r="AU755" s="287" t="s">
        <v>89</v>
      </c>
      <c r="AV755" s="14" t="s">
        <v>89</v>
      </c>
      <c r="AW755" s="14" t="s">
        <v>4</v>
      </c>
      <c r="AX755" s="14" t="s">
        <v>87</v>
      </c>
      <c r="AY755" s="287" t="s">
        <v>211</v>
      </c>
    </row>
    <row r="756" s="2" customFormat="1" ht="24.15" customHeight="1">
      <c r="A756" s="41"/>
      <c r="B756" s="42"/>
      <c r="C756" s="253" t="s">
        <v>1355</v>
      </c>
      <c r="D756" s="253" t="s">
        <v>214</v>
      </c>
      <c r="E756" s="254" t="s">
        <v>1356</v>
      </c>
      <c r="F756" s="255" t="s">
        <v>1357</v>
      </c>
      <c r="G756" s="256" t="s">
        <v>269</v>
      </c>
      <c r="H756" s="257">
        <v>358.60300000000001</v>
      </c>
      <c r="I756" s="258"/>
      <c r="J756" s="259">
        <f>ROUND(I756*H756,2)</f>
        <v>0</v>
      </c>
      <c r="K756" s="260"/>
      <c r="L756" s="44"/>
      <c r="M756" s="261" t="s">
        <v>1</v>
      </c>
      <c r="N756" s="262" t="s">
        <v>46</v>
      </c>
      <c r="O756" s="94"/>
      <c r="P756" s="263">
        <f>O756*H756</f>
        <v>0</v>
      </c>
      <c r="Q756" s="263">
        <v>0</v>
      </c>
      <c r="R756" s="263">
        <f>Q756*H756</f>
        <v>0</v>
      </c>
      <c r="S756" s="263">
        <v>0</v>
      </c>
      <c r="T756" s="264">
        <f>S756*H756</f>
        <v>0</v>
      </c>
      <c r="U756" s="41"/>
      <c r="V756" s="41"/>
      <c r="W756" s="41"/>
      <c r="X756" s="41"/>
      <c r="Y756" s="41"/>
      <c r="Z756" s="41"/>
      <c r="AA756" s="41"/>
      <c r="AB756" s="41"/>
      <c r="AC756" s="41"/>
      <c r="AD756" s="41"/>
      <c r="AE756" s="41"/>
      <c r="AR756" s="265" t="s">
        <v>526</v>
      </c>
      <c r="AT756" s="265" t="s">
        <v>214</v>
      </c>
      <c r="AU756" s="265" t="s">
        <v>89</v>
      </c>
      <c r="AY756" s="18" t="s">
        <v>211</v>
      </c>
      <c r="BE756" s="155">
        <f>IF(N756="základní",J756,0)</f>
        <v>0</v>
      </c>
      <c r="BF756" s="155">
        <f>IF(N756="snížená",J756,0)</f>
        <v>0</v>
      </c>
      <c r="BG756" s="155">
        <f>IF(N756="zákl. přenesená",J756,0)</f>
        <v>0</v>
      </c>
      <c r="BH756" s="155">
        <f>IF(N756="sníž. přenesená",J756,0)</f>
        <v>0</v>
      </c>
      <c r="BI756" s="155">
        <f>IF(N756="nulová",J756,0)</f>
        <v>0</v>
      </c>
      <c r="BJ756" s="18" t="s">
        <v>87</v>
      </c>
      <c r="BK756" s="155">
        <f>ROUND(I756*H756,2)</f>
        <v>0</v>
      </c>
      <c r="BL756" s="18" t="s">
        <v>526</v>
      </c>
      <c r="BM756" s="265" t="s">
        <v>1358</v>
      </c>
    </row>
    <row r="757" s="13" customFormat="1">
      <c r="A757" s="13"/>
      <c r="B757" s="266"/>
      <c r="C757" s="267"/>
      <c r="D757" s="268" t="s">
        <v>236</v>
      </c>
      <c r="E757" s="269" t="s">
        <v>1</v>
      </c>
      <c r="F757" s="270" t="s">
        <v>1359</v>
      </c>
      <c r="G757" s="267"/>
      <c r="H757" s="269" t="s">
        <v>1</v>
      </c>
      <c r="I757" s="271"/>
      <c r="J757" s="267"/>
      <c r="K757" s="267"/>
      <c r="L757" s="272"/>
      <c r="M757" s="273"/>
      <c r="N757" s="274"/>
      <c r="O757" s="274"/>
      <c r="P757" s="274"/>
      <c r="Q757" s="274"/>
      <c r="R757" s="274"/>
      <c r="S757" s="274"/>
      <c r="T757" s="275"/>
      <c r="U757" s="13"/>
      <c r="V757" s="13"/>
      <c r="W757" s="13"/>
      <c r="X757" s="13"/>
      <c r="Y757" s="13"/>
      <c r="Z757" s="13"/>
      <c r="AA757" s="13"/>
      <c r="AB757" s="13"/>
      <c r="AC757" s="13"/>
      <c r="AD757" s="13"/>
      <c r="AE757" s="13"/>
      <c r="AT757" s="276" t="s">
        <v>236</v>
      </c>
      <c r="AU757" s="276" t="s">
        <v>89</v>
      </c>
      <c r="AV757" s="13" t="s">
        <v>87</v>
      </c>
      <c r="AW757" s="13" t="s">
        <v>34</v>
      </c>
      <c r="AX757" s="13" t="s">
        <v>81</v>
      </c>
      <c r="AY757" s="276" t="s">
        <v>211</v>
      </c>
    </row>
    <row r="758" s="13" customFormat="1">
      <c r="A758" s="13"/>
      <c r="B758" s="266"/>
      <c r="C758" s="267"/>
      <c r="D758" s="268" t="s">
        <v>236</v>
      </c>
      <c r="E758" s="269" t="s">
        <v>1</v>
      </c>
      <c r="F758" s="270" t="s">
        <v>1360</v>
      </c>
      <c r="G758" s="267"/>
      <c r="H758" s="269" t="s">
        <v>1</v>
      </c>
      <c r="I758" s="271"/>
      <c r="J758" s="267"/>
      <c r="K758" s="267"/>
      <c r="L758" s="272"/>
      <c r="M758" s="273"/>
      <c r="N758" s="274"/>
      <c r="O758" s="274"/>
      <c r="P758" s="274"/>
      <c r="Q758" s="274"/>
      <c r="R758" s="274"/>
      <c r="S758" s="274"/>
      <c r="T758" s="275"/>
      <c r="U758" s="13"/>
      <c r="V758" s="13"/>
      <c r="W758" s="13"/>
      <c r="X758" s="13"/>
      <c r="Y758" s="13"/>
      <c r="Z758" s="13"/>
      <c r="AA758" s="13"/>
      <c r="AB758" s="13"/>
      <c r="AC758" s="13"/>
      <c r="AD758" s="13"/>
      <c r="AE758" s="13"/>
      <c r="AT758" s="276" t="s">
        <v>236</v>
      </c>
      <c r="AU758" s="276" t="s">
        <v>89</v>
      </c>
      <c r="AV758" s="13" t="s">
        <v>87</v>
      </c>
      <c r="AW758" s="13" t="s">
        <v>34</v>
      </c>
      <c r="AX758" s="13" t="s">
        <v>81</v>
      </c>
      <c r="AY758" s="276" t="s">
        <v>211</v>
      </c>
    </row>
    <row r="759" s="13" customFormat="1">
      <c r="A759" s="13"/>
      <c r="B759" s="266"/>
      <c r="C759" s="267"/>
      <c r="D759" s="268" t="s">
        <v>236</v>
      </c>
      <c r="E759" s="269" t="s">
        <v>1</v>
      </c>
      <c r="F759" s="270" t="s">
        <v>1361</v>
      </c>
      <c r="G759" s="267"/>
      <c r="H759" s="269" t="s">
        <v>1</v>
      </c>
      <c r="I759" s="271"/>
      <c r="J759" s="267"/>
      <c r="K759" s="267"/>
      <c r="L759" s="272"/>
      <c r="M759" s="273"/>
      <c r="N759" s="274"/>
      <c r="O759" s="274"/>
      <c r="P759" s="274"/>
      <c r="Q759" s="274"/>
      <c r="R759" s="274"/>
      <c r="S759" s="274"/>
      <c r="T759" s="275"/>
      <c r="U759" s="13"/>
      <c r="V759" s="13"/>
      <c r="W759" s="13"/>
      <c r="X759" s="13"/>
      <c r="Y759" s="13"/>
      <c r="Z759" s="13"/>
      <c r="AA759" s="13"/>
      <c r="AB759" s="13"/>
      <c r="AC759" s="13"/>
      <c r="AD759" s="13"/>
      <c r="AE759" s="13"/>
      <c r="AT759" s="276" t="s">
        <v>236</v>
      </c>
      <c r="AU759" s="276" t="s">
        <v>89</v>
      </c>
      <c r="AV759" s="13" t="s">
        <v>87</v>
      </c>
      <c r="AW759" s="13" t="s">
        <v>34</v>
      </c>
      <c r="AX759" s="13" t="s">
        <v>81</v>
      </c>
      <c r="AY759" s="276" t="s">
        <v>211</v>
      </c>
    </row>
    <row r="760" s="13" customFormat="1">
      <c r="A760" s="13"/>
      <c r="B760" s="266"/>
      <c r="C760" s="267"/>
      <c r="D760" s="268" t="s">
        <v>236</v>
      </c>
      <c r="E760" s="269" t="s">
        <v>1</v>
      </c>
      <c r="F760" s="270" t="s">
        <v>1362</v>
      </c>
      <c r="G760" s="267"/>
      <c r="H760" s="269" t="s">
        <v>1</v>
      </c>
      <c r="I760" s="271"/>
      <c r="J760" s="267"/>
      <c r="K760" s="267"/>
      <c r="L760" s="272"/>
      <c r="M760" s="273"/>
      <c r="N760" s="274"/>
      <c r="O760" s="274"/>
      <c r="P760" s="274"/>
      <c r="Q760" s="274"/>
      <c r="R760" s="274"/>
      <c r="S760" s="274"/>
      <c r="T760" s="275"/>
      <c r="U760" s="13"/>
      <c r="V760" s="13"/>
      <c r="W760" s="13"/>
      <c r="X760" s="13"/>
      <c r="Y760" s="13"/>
      <c r="Z760" s="13"/>
      <c r="AA760" s="13"/>
      <c r="AB760" s="13"/>
      <c r="AC760" s="13"/>
      <c r="AD760" s="13"/>
      <c r="AE760" s="13"/>
      <c r="AT760" s="276" t="s">
        <v>236</v>
      </c>
      <c r="AU760" s="276" t="s">
        <v>89</v>
      </c>
      <c r="AV760" s="13" t="s">
        <v>87</v>
      </c>
      <c r="AW760" s="13" t="s">
        <v>34</v>
      </c>
      <c r="AX760" s="13" t="s">
        <v>81</v>
      </c>
      <c r="AY760" s="276" t="s">
        <v>211</v>
      </c>
    </row>
    <row r="761" s="13" customFormat="1">
      <c r="A761" s="13"/>
      <c r="B761" s="266"/>
      <c r="C761" s="267"/>
      <c r="D761" s="268" t="s">
        <v>236</v>
      </c>
      <c r="E761" s="269" t="s">
        <v>1</v>
      </c>
      <c r="F761" s="270" t="s">
        <v>1363</v>
      </c>
      <c r="G761" s="267"/>
      <c r="H761" s="269" t="s">
        <v>1</v>
      </c>
      <c r="I761" s="271"/>
      <c r="J761" s="267"/>
      <c r="K761" s="267"/>
      <c r="L761" s="272"/>
      <c r="M761" s="273"/>
      <c r="N761" s="274"/>
      <c r="O761" s="274"/>
      <c r="P761" s="274"/>
      <c r="Q761" s="274"/>
      <c r="R761" s="274"/>
      <c r="S761" s="274"/>
      <c r="T761" s="275"/>
      <c r="U761" s="13"/>
      <c r="V761" s="13"/>
      <c r="W761" s="13"/>
      <c r="X761" s="13"/>
      <c r="Y761" s="13"/>
      <c r="Z761" s="13"/>
      <c r="AA761" s="13"/>
      <c r="AB761" s="13"/>
      <c r="AC761" s="13"/>
      <c r="AD761" s="13"/>
      <c r="AE761" s="13"/>
      <c r="AT761" s="276" t="s">
        <v>236</v>
      </c>
      <c r="AU761" s="276" t="s">
        <v>89</v>
      </c>
      <c r="AV761" s="13" t="s">
        <v>87</v>
      </c>
      <c r="AW761" s="13" t="s">
        <v>34</v>
      </c>
      <c r="AX761" s="13" t="s">
        <v>81</v>
      </c>
      <c r="AY761" s="276" t="s">
        <v>211</v>
      </c>
    </row>
    <row r="762" s="14" customFormat="1">
      <c r="A762" s="14"/>
      <c r="B762" s="277"/>
      <c r="C762" s="278"/>
      <c r="D762" s="268" t="s">
        <v>236</v>
      </c>
      <c r="E762" s="279" t="s">
        <v>1</v>
      </c>
      <c r="F762" s="280" t="s">
        <v>363</v>
      </c>
      <c r="G762" s="278"/>
      <c r="H762" s="281">
        <v>358.60300000000001</v>
      </c>
      <c r="I762" s="282"/>
      <c r="J762" s="278"/>
      <c r="K762" s="278"/>
      <c r="L762" s="283"/>
      <c r="M762" s="284"/>
      <c r="N762" s="285"/>
      <c r="O762" s="285"/>
      <c r="P762" s="285"/>
      <c r="Q762" s="285"/>
      <c r="R762" s="285"/>
      <c r="S762" s="285"/>
      <c r="T762" s="286"/>
      <c r="U762" s="14"/>
      <c r="V762" s="14"/>
      <c r="W762" s="14"/>
      <c r="X762" s="14"/>
      <c r="Y762" s="14"/>
      <c r="Z762" s="14"/>
      <c r="AA762" s="14"/>
      <c r="AB762" s="14"/>
      <c r="AC762" s="14"/>
      <c r="AD762" s="14"/>
      <c r="AE762" s="14"/>
      <c r="AT762" s="287" t="s">
        <v>236</v>
      </c>
      <c r="AU762" s="287" t="s">
        <v>89</v>
      </c>
      <c r="AV762" s="14" t="s">
        <v>89</v>
      </c>
      <c r="AW762" s="14" t="s">
        <v>34</v>
      </c>
      <c r="AX762" s="14" t="s">
        <v>87</v>
      </c>
      <c r="AY762" s="287" t="s">
        <v>211</v>
      </c>
    </row>
    <row r="763" s="2" customFormat="1" ht="24.15" customHeight="1">
      <c r="A763" s="41"/>
      <c r="B763" s="42"/>
      <c r="C763" s="317" t="s">
        <v>1364</v>
      </c>
      <c r="D763" s="317" t="s">
        <v>587</v>
      </c>
      <c r="E763" s="318" t="s">
        <v>1365</v>
      </c>
      <c r="F763" s="319" t="s">
        <v>1366</v>
      </c>
      <c r="G763" s="320" t="s">
        <v>269</v>
      </c>
      <c r="H763" s="321">
        <v>365.77499999999998</v>
      </c>
      <c r="I763" s="322"/>
      <c r="J763" s="323">
        <f>ROUND(I763*H763,2)</f>
        <v>0</v>
      </c>
      <c r="K763" s="324"/>
      <c r="L763" s="325"/>
      <c r="M763" s="326" t="s">
        <v>1</v>
      </c>
      <c r="N763" s="327" t="s">
        <v>46</v>
      </c>
      <c r="O763" s="94"/>
      <c r="P763" s="263">
        <f>O763*H763</f>
        <v>0</v>
      </c>
      <c r="Q763" s="263">
        <v>0.0035000000000000001</v>
      </c>
      <c r="R763" s="263">
        <f>Q763*H763</f>
        <v>1.2802125</v>
      </c>
      <c r="S763" s="263">
        <v>0</v>
      </c>
      <c r="T763" s="264">
        <f>S763*H763</f>
        <v>0</v>
      </c>
      <c r="U763" s="41"/>
      <c r="V763" s="41"/>
      <c r="W763" s="41"/>
      <c r="X763" s="41"/>
      <c r="Y763" s="41"/>
      <c r="Z763" s="41"/>
      <c r="AA763" s="41"/>
      <c r="AB763" s="41"/>
      <c r="AC763" s="41"/>
      <c r="AD763" s="41"/>
      <c r="AE763" s="41"/>
      <c r="AR763" s="265" t="s">
        <v>632</v>
      </c>
      <c r="AT763" s="265" t="s">
        <v>587</v>
      </c>
      <c r="AU763" s="265" t="s">
        <v>89</v>
      </c>
      <c r="AY763" s="18" t="s">
        <v>211</v>
      </c>
      <c r="BE763" s="155">
        <f>IF(N763="základní",J763,0)</f>
        <v>0</v>
      </c>
      <c r="BF763" s="155">
        <f>IF(N763="snížená",J763,0)</f>
        <v>0</v>
      </c>
      <c r="BG763" s="155">
        <f>IF(N763="zákl. přenesená",J763,0)</f>
        <v>0</v>
      </c>
      <c r="BH763" s="155">
        <f>IF(N763="sníž. přenesená",J763,0)</f>
        <v>0</v>
      </c>
      <c r="BI763" s="155">
        <f>IF(N763="nulová",J763,0)</f>
        <v>0</v>
      </c>
      <c r="BJ763" s="18" t="s">
        <v>87</v>
      </c>
      <c r="BK763" s="155">
        <f>ROUND(I763*H763,2)</f>
        <v>0</v>
      </c>
      <c r="BL763" s="18" t="s">
        <v>526</v>
      </c>
      <c r="BM763" s="265" t="s">
        <v>1367</v>
      </c>
    </row>
    <row r="764" s="14" customFormat="1">
      <c r="A764" s="14"/>
      <c r="B764" s="277"/>
      <c r="C764" s="278"/>
      <c r="D764" s="268" t="s">
        <v>236</v>
      </c>
      <c r="E764" s="278"/>
      <c r="F764" s="280" t="s">
        <v>1368</v>
      </c>
      <c r="G764" s="278"/>
      <c r="H764" s="281">
        <v>365.77499999999998</v>
      </c>
      <c r="I764" s="282"/>
      <c r="J764" s="278"/>
      <c r="K764" s="278"/>
      <c r="L764" s="283"/>
      <c r="M764" s="284"/>
      <c r="N764" s="285"/>
      <c r="O764" s="285"/>
      <c r="P764" s="285"/>
      <c r="Q764" s="285"/>
      <c r="R764" s="285"/>
      <c r="S764" s="285"/>
      <c r="T764" s="286"/>
      <c r="U764" s="14"/>
      <c r="V764" s="14"/>
      <c r="W764" s="14"/>
      <c r="X764" s="14"/>
      <c r="Y764" s="14"/>
      <c r="Z764" s="14"/>
      <c r="AA764" s="14"/>
      <c r="AB764" s="14"/>
      <c r="AC764" s="14"/>
      <c r="AD764" s="14"/>
      <c r="AE764" s="14"/>
      <c r="AT764" s="287" t="s">
        <v>236</v>
      </c>
      <c r="AU764" s="287" t="s">
        <v>89</v>
      </c>
      <c r="AV764" s="14" t="s">
        <v>89</v>
      </c>
      <c r="AW764" s="14" t="s">
        <v>4</v>
      </c>
      <c r="AX764" s="14" t="s">
        <v>87</v>
      </c>
      <c r="AY764" s="287" t="s">
        <v>211</v>
      </c>
    </row>
    <row r="765" s="2" customFormat="1" ht="24.15" customHeight="1">
      <c r="A765" s="41"/>
      <c r="B765" s="42"/>
      <c r="C765" s="317" t="s">
        <v>1369</v>
      </c>
      <c r="D765" s="317" t="s">
        <v>587</v>
      </c>
      <c r="E765" s="318" t="s">
        <v>1370</v>
      </c>
      <c r="F765" s="319" t="s">
        <v>1371</v>
      </c>
      <c r="G765" s="320" t="s">
        <v>269</v>
      </c>
      <c r="H765" s="321">
        <v>365.77499999999998</v>
      </c>
      <c r="I765" s="322"/>
      <c r="J765" s="323">
        <f>ROUND(I765*H765,2)</f>
        <v>0</v>
      </c>
      <c r="K765" s="324"/>
      <c r="L765" s="325"/>
      <c r="M765" s="326" t="s">
        <v>1</v>
      </c>
      <c r="N765" s="327" t="s">
        <v>46</v>
      </c>
      <c r="O765" s="94"/>
      <c r="P765" s="263">
        <f>O765*H765</f>
        <v>0</v>
      </c>
      <c r="Q765" s="263">
        <v>0.0014</v>
      </c>
      <c r="R765" s="263">
        <f>Q765*H765</f>
        <v>0.51208500000000001</v>
      </c>
      <c r="S765" s="263">
        <v>0</v>
      </c>
      <c r="T765" s="264">
        <f>S765*H765</f>
        <v>0</v>
      </c>
      <c r="U765" s="41"/>
      <c r="V765" s="41"/>
      <c r="W765" s="41"/>
      <c r="X765" s="41"/>
      <c r="Y765" s="41"/>
      <c r="Z765" s="41"/>
      <c r="AA765" s="41"/>
      <c r="AB765" s="41"/>
      <c r="AC765" s="41"/>
      <c r="AD765" s="41"/>
      <c r="AE765" s="41"/>
      <c r="AR765" s="265" t="s">
        <v>632</v>
      </c>
      <c r="AT765" s="265" t="s">
        <v>587</v>
      </c>
      <c r="AU765" s="265" t="s">
        <v>89</v>
      </c>
      <c r="AY765" s="18" t="s">
        <v>211</v>
      </c>
      <c r="BE765" s="155">
        <f>IF(N765="základní",J765,0)</f>
        <v>0</v>
      </c>
      <c r="BF765" s="155">
        <f>IF(N765="snížená",J765,0)</f>
        <v>0</v>
      </c>
      <c r="BG765" s="155">
        <f>IF(N765="zákl. přenesená",J765,0)</f>
        <v>0</v>
      </c>
      <c r="BH765" s="155">
        <f>IF(N765="sníž. přenesená",J765,0)</f>
        <v>0</v>
      </c>
      <c r="BI765" s="155">
        <f>IF(N765="nulová",J765,0)</f>
        <v>0</v>
      </c>
      <c r="BJ765" s="18" t="s">
        <v>87</v>
      </c>
      <c r="BK765" s="155">
        <f>ROUND(I765*H765,2)</f>
        <v>0</v>
      </c>
      <c r="BL765" s="18" t="s">
        <v>526</v>
      </c>
      <c r="BM765" s="265" t="s">
        <v>1372</v>
      </c>
    </row>
    <row r="766" s="14" customFormat="1">
      <c r="A766" s="14"/>
      <c r="B766" s="277"/>
      <c r="C766" s="278"/>
      <c r="D766" s="268" t="s">
        <v>236</v>
      </c>
      <c r="E766" s="278"/>
      <c r="F766" s="280" t="s">
        <v>1368</v>
      </c>
      <c r="G766" s="278"/>
      <c r="H766" s="281">
        <v>365.77499999999998</v>
      </c>
      <c r="I766" s="282"/>
      <c r="J766" s="278"/>
      <c r="K766" s="278"/>
      <c r="L766" s="283"/>
      <c r="M766" s="284"/>
      <c r="N766" s="285"/>
      <c r="O766" s="285"/>
      <c r="P766" s="285"/>
      <c r="Q766" s="285"/>
      <c r="R766" s="285"/>
      <c r="S766" s="285"/>
      <c r="T766" s="286"/>
      <c r="U766" s="14"/>
      <c r="V766" s="14"/>
      <c r="W766" s="14"/>
      <c r="X766" s="14"/>
      <c r="Y766" s="14"/>
      <c r="Z766" s="14"/>
      <c r="AA766" s="14"/>
      <c r="AB766" s="14"/>
      <c r="AC766" s="14"/>
      <c r="AD766" s="14"/>
      <c r="AE766" s="14"/>
      <c r="AT766" s="287" t="s">
        <v>236</v>
      </c>
      <c r="AU766" s="287" t="s">
        <v>89</v>
      </c>
      <c r="AV766" s="14" t="s">
        <v>89</v>
      </c>
      <c r="AW766" s="14" t="s">
        <v>4</v>
      </c>
      <c r="AX766" s="14" t="s">
        <v>87</v>
      </c>
      <c r="AY766" s="287" t="s">
        <v>211</v>
      </c>
    </row>
    <row r="767" s="2" customFormat="1" ht="24.15" customHeight="1">
      <c r="A767" s="41"/>
      <c r="B767" s="42"/>
      <c r="C767" s="317" t="s">
        <v>1373</v>
      </c>
      <c r="D767" s="317" t="s">
        <v>587</v>
      </c>
      <c r="E767" s="318" t="s">
        <v>1374</v>
      </c>
      <c r="F767" s="319" t="s">
        <v>1375</v>
      </c>
      <c r="G767" s="320" t="s">
        <v>269</v>
      </c>
      <c r="H767" s="321">
        <v>365.77499999999998</v>
      </c>
      <c r="I767" s="322"/>
      <c r="J767" s="323">
        <f>ROUND(I767*H767,2)</f>
        <v>0</v>
      </c>
      <c r="K767" s="324"/>
      <c r="L767" s="325"/>
      <c r="M767" s="326" t="s">
        <v>1</v>
      </c>
      <c r="N767" s="327" t="s">
        <v>46</v>
      </c>
      <c r="O767" s="94"/>
      <c r="P767" s="263">
        <f>O767*H767</f>
        <v>0</v>
      </c>
      <c r="Q767" s="263">
        <v>0.0057999999999999996</v>
      </c>
      <c r="R767" s="263">
        <f>Q767*H767</f>
        <v>2.1214949999999999</v>
      </c>
      <c r="S767" s="263">
        <v>0</v>
      </c>
      <c r="T767" s="264">
        <f>S767*H767</f>
        <v>0</v>
      </c>
      <c r="U767" s="41"/>
      <c r="V767" s="41"/>
      <c r="W767" s="41"/>
      <c r="X767" s="41"/>
      <c r="Y767" s="41"/>
      <c r="Z767" s="41"/>
      <c r="AA767" s="41"/>
      <c r="AB767" s="41"/>
      <c r="AC767" s="41"/>
      <c r="AD767" s="41"/>
      <c r="AE767" s="41"/>
      <c r="AR767" s="265" t="s">
        <v>632</v>
      </c>
      <c r="AT767" s="265" t="s">
        <v>587</v>
      </c>
      <c r="AU767" s="265" t="s">
        <v>89</v>
      </c>
      <c r="AY767" s="18" t="s">
        <v>211</v>
      </c>
      <c r="BE767" s="155">
        <f>IF(N767="základní",J767,0)</f>
        <v>0</v>
      </c>
      <c r="BF767" s="155">
        <f>IF(N767="snížená",J767,0)</f>
        <v>0</v>
      </c>
      <c r="BG767" s="155">
        <f>IF(N767="zákl. přenesená",J767,0)</f>
        <v>0</v>
      </c>
      <c r="BH767" s="155">
        <f>IF(N767="sníž. přenesená",J767,0)</f>
        <v>0</v>
      </c>
      <c r="BI767" s="155">
        <f>IF(N767="nulová",J767,0)</f>
        <v>0</v>
      </c>
      <c r="BJ767" s="18" t="s">
        <v>87</v>
      </c>
      <c r="BK767" s="155">
        <f>ROUND(I767*H767,2)</f>
        <v>0</v>
      </c>
      <c r="BL767" s="18" t="s">
        <v>526</v>
      </c>
      <c r="BM767" s="265" t="s">
        <v>1376</v>
      </c>
    </row>
    <row r="768" s="14" customFormat="1">
      <c r="A768" s="14"/>
      <c r="B768" s="277"/>
      <c r="C768" s="278"/>
      <c r="D768" s="268" t="s">
        <v>236</v>
      </c>
      <c r="E768" s="278"/>
      <c r="F768" s="280" t="s">
        <v>1368</v>
      </c>
      <c r="G768" s="278"/>
      <c r="H768" s="281">
        <v>365.77499999999998</v>
      </c>
      <c r="I768" s="282"/>
      <c r="J768" s="278"/>
      <c r="K768" s="278"/>
      <c r="L768" s="283"/>
      <c r="M768" s="284"/>
      <c r="N768" s="285"/>
      <c r="O768" s="285"/>
      <c r="P768" s="285"/>
      <c r="Q768" s="285"/>
      <c r="R768" s="285"/>
      <c r="S768" s="285"/>
      <c r="T768" s="286"/>
      <c r="U768" s="14"/>
      <c r="V768" s="14"/>
      <c r="W768" s="14"/>
      <c r="X768" s="14"/>
      <c r="Y768" s="14"/>
      <c r="Z768" s="14"/>
      <c r="AA768" s="14"/>
      <c r="AB768" s="14"/>
      <c r="AC768" s="14"/>
      <c r="AD768" s="14"/>
      <c r="AE768" s="14"/>
      <c r="AT768" s="287" t="s">
        <v>236</v>
      </c>
      <c r="AU768" s="287" t="s">
        <v>89</v>
      </c>
      <c r="AV768" s="14" t="s">
        <v>89</v>
      </c>
      <c r="AW768" s="14" t="s">
        <v>4</v>
      </c>
      <c r="AX768" s="14" t="s">
        <v>87</v>
      </c>
      <c r="AY768" s="287" t="s">
        <v>211</v>
      </c>
    </row>
    <row r="769" s="2" customFormat="1" ht="33" customHeight="1">
      <c r="A769" s="41"/>
      <c r="B769" s="42"/>
      <c r="C769" s="317" t="s">
        <v>1377</v>
      </c>
      <c r="D769" s="317" t="s">
        <v>587</v>
      </c>
      <c r="E769" s="318" t="s">
        <v>1378</v>
      </c>
      <c r="F769" s="319" t="s">
        <v>1379</v>
      </c>
      <c r="G769" s="320" t="s">
        <v>269</v>
      </c>
      <c r="H769" s="321">
        <v>365.77499999999998</v>
      </c>
      <c r="I769" s="322"/>
      <c r="J769" s="323">
        <f>ROUND(I769*H769,2)</f>
        <v>0</v>
      </c>
      <c r="K769" s="324"/>
      <c r="L769" s="325"/>
      <c r="M769" s="326" t="s">
        <v>1</v>
      </c>
      <c r="N769" s="327" t="s">
        <v>46</v>
      </c>
      <c r="O769" s="94"/>
      <c r="P769" s="263">
        <f>O769*H769</f>
        <v>0</v>
      </c>
      <c r="Q769" s="263">
        <v>0.0011999999999999999</v>
      </c>
      <c r="R769" s="263">
        <f>Q769*H769</f>
        <v>0.43892999999999993</v>
      </c>
      <c r="S769" s="263">
        <v>0</v>
      </c>
      <c r="T769" s="264">
        <f>S769*H769</f>
        <v>0</v>
      </c>
      <c r="U769" s="41"/>
      <c r="V769" s="41"/>
      <c r="W769" s="41"/>
      <c r="X769" s="41"/>
      <c r="Y769" s="41"/>
      <c r="Z769" s="41"/>
      <c r="AA769" s="41"/>
      <c r="AB769" s="41"/>
      <c r="AC769" s="41"/>
      <c r="AD769" s="41"/>
      <c r="AE769" s="41"/>
      <c r="AR769" s="265" t="s">
        <v>632</v>
      </c>
      <c r="AT769" s="265" t="s">
        <v>587</v>
      </c>
      <c r="AU769" s="265" t="s">
        <v>89</v>
      </c>
      <c r="AY769" s="18" t="s">
        <v>211</v>
      </c>
      <c r="BE769" s="155">
        <f>IF(N769="základní",J769,0)</f>
        <v>0</v>
      </c>
      <c r="BF769" s="155">
        <f>IF(N769="snížená",J769,0)</f>
        <v>0</v>
      </c>
      <c r="BG769" s="155">
        <f>IF(N769="zákl. přenesená",J769,0)</f>
        <v>0</v>
      </c>
      <c r="BH769" s="155">
        <f>IF(N769="sníž. přenesená",J769,0)</f>
        <v>0</v>
      </c>
      <c r="BI769" s="155">
        <f>IF(N769="nulová",J769,0)</f>
        <v>0</v>
      </c>
      <c r="BJ769" s="18" t="s">
        <v>87</v>
      </c>
      <c r="BK769" s="155">
        <f>ROUND(I769*H769,2)</f>
        <v>0</v>
      </c>
      <c r="BL769" s="18" t="s">
        <v>526</v>
      </c>
      <c r="BM769" s="265" t="s">
        <v>1380</v>
      </c>
    </row>
    <row r="770" s="14" customFormat="1">
      <c r="A770" s="14"/>
      <c r="B770" s="277"/>
      <c r="C770" s="278"/>
      <c r="D770" s="268" t="s">
        <v>236</v>
      </c>
      <c r="E770" s="278"/>
      <c r="F770" s="280" t="s">
        <v>1368</v>
      </c>
      <c r="G770" s="278"/>
      <c r="H770" s="281">
        <v>365.77499999999998</v>
      </c>
      <c r="I770" s="282"/>
      <c r="J770" s="278"/>
      <c r="K770" s="278"/>
      <c r="L770" s="283"/>
      <c r="M770" s="284"/>
      <c r="N770" s="285"/>
      <c r="O770" s="285"/>
      <c r="P770" s="285"/>
      <c r="Q770" s="285"/>
      <c r="R770" s="285"/>
      <c r="S770" s="285"/>
      <c r="T770" s="286"/>
      <c r="U770" s="14"/>
      <c r="V770" s="14"/>
      <c r="W770" s="14"/>
      <c r="X770" s="14"/>
      <c r="Y770" s="14"/>
      <c r="Z770" s="14"/>
      <c r="AA770" s="14"/>
      <c r="AB770" s="14"/>
      <c r="AC770" s="14"/>
      <c r="AD770" s="14"/>
      <c r="AE770" s="14"/>
      <c r="AT770" s="287" t="s">
        <v>236</v>
      </c>
      <c r="AU770" s="287" t="s">
        <v>89</v>
      </c>
      <c r="AV770" s="14" t="s">
        <v>89</v>
      </c>
      <c r="AW770" s="14" t="s">
        <v>4</v>
      </c>
      <c r="AX770" s="14" t="s">
        <v>87</v>
      </c>
      <c r="AY770" s="287" t="s">
        <v>211</v>
      </c>
    </row>
    <row r="771" s="2" customFormat="1" ht="24.15" customHeight="1">
      <c r="A771" s="41"/>
      <c r="B771" s="42"/>
      <c r="C771" s="253" t="s">
        <v>1381</v>
      </c>
      <c r="D771" s="253" t="s">
        <v>214</v>
      </c>
      <c r="E771" s="254" t="s">
        <v>1382</v>
      </c>
      <c r="F771" s="255" t="s">
        <v>1383</v>
      </c>
      <c r="G771" s="256" t="s">
        <v>505</v>
      </c>
      <c r="H771" s="257">
        <v>11.077</v>
      </c>
      <c r="I771" s="258"/>
      <c r="J771" s="259">
        <f>ROUND(I771*H771,2)</f>
        <v>0</v>
      </c>
      <c r="K771" s="260"/>
      <c r="L771" s="44"/>
      <c r="M771" s="261" t="s">
        <v>1</v>
      </c>
      <c r="N771" s="262" t="s">
        <v>46</v>
      </c>
      <c r="O771" s="94"/>
      <c r="P771" s="263">
        <f>O771*H771</f>
        <v>0</v>
      </c>
      <c r="Q771" s="263">
        <v>0</v>
      </c>
      <c r="R771" s="263">
        <f>Q771*H771</f>
        <v>0</v>
      </c>
      <c r="S771" s="263">
        <v>0</v>
      </c>
      <c r="T771" s="264">
        <f>S771*H771</f>
        <v>0</v>
      </c>
      <c r="U771" s="41"/>
      <c r="V771" s="41"/>
      <c r="W771" s="41"/>
      <c r="X771" s="41"/>
      <c r="Y771" s="41"/>
      <c r="Z771" s="41"/>
      <c r="AA771" s="41"/>
      <c r="AB771" s="41"/>
      <c r="AC771" s="41"/>
      <c r="AD771" s="41"/>
      <c r="AE771" s="41"/>
      <c r="AR771" s="265" t="s">
        <v>526</v>
      </c>
      <c r="AT771" s="265" t="s">
        <v>214</v>
      </c>
      <c r="AU771" s="265" t="s">
        <v>89</v>
      </c>
      <c r="AY771" s="18" t="s">
        <v>211</v>
      </c>
      <c r="BE771" s="155">
        <f>IF(N771="základní",J771,0)</f>
        <v>0</v>
      </c>
      <c r="BF771" s="155">
        <f>IF(N771="snížená",J771,0)</f>
        <v>0</v>
      </c>
      <c r="BG771" s="155">
        <f>IF(N771="zákl. přenesená",J771,0)</f>
        <v>0</v>
      </c>
      <c r="BH771" s="155">
        <f>IF(N771="sníž. přenesená",J771,0)</f>
        <v>0</v>
      </c>
      <c r="BI771" s="155">
        <f>IF(N771="nulová",J771,0)</f>
        <v>0</v>
      </c>
      <c r="BJ771" s="18" t="s">
        <v>87</v>
      </c>
      <c r="BK771" s="155">
        <f>ROUND(I771*H771,2)</f>
        <v>0</v>
      </c>
      <c r="BL771" s="18" t="s">
        <v>526</v>
      </c>
      <c r="BM771" s="265" t="s">
        <v>1384</v>
      </c>
    </row>
    <row r="772" s="2" customFormat="1" ht="24.15" customHeight="1">
      <c r="A772" s="41"/>
      <c r="B772" s="42"/>
      <c r="C772" s="253" t="s">
        <v>1385</v>
      </c>
      <c r="D772" s="253" t="s">
        <v>214</v>
      </c>
      <c r="E772" s="254" t="s">
        <v>1386</v>
      </c>
      <c r="F772" s="255" t="s">
        <v>1387</v>
      </c>
      <c r="G772" s="256" t="s">
        <v>505</v>
      </c>
      <c r="H772" s="257">
        <v>33.231000000000002</v>
      </c>
      <c r="I772" s="258"/>
      <c r="J772" s="259">
        <f>ROUND(I772*H772,2)</f>
        <v>0</v>
      </c>
      <c r="K772" s="260"/>
      <c r="L772" s="44"/>
      <c r="M772" s="261" t="s">
        <v>1</v>
      </c>
      <c r="N772" s="262" t="s">
        <v>46</v>
      </c>
      <c r="O772" s="94"/>
      <c r="P772" s="263">
        <f>O772*H772</f>
        <v>0</v>
      </c>
      <c r="Q772" s="263">
        <v>0</v>
      </c>
      <c r="R772" s="263">
        <f>Q772*H772</f>
        <v>0</v>
      </c>
      <c r="S772" s="263">
        <v>0</v>
      </c>
      <c r="T772" s="264">
        <f>S772*H772</f>
        <v>0</v>
      </c>
      <c r="U772" s="41"/>
      <c r="V772" s="41"/>
      <c r="W772" s="41"/>
      <c r="X772" s="41"/>
      <c r="Y772" s="41"/>
      <c r="Z772" s="41"/>
      <c r="AA772" s="41"/>
      <c r="AB772" s="41"/>
      <c r="AC772" s="41"/>
      <c r="AD772" s="41"/>
      <c r="AE772" s="41"/>
      <c r="AR772" s="265" t="s">
        <v>526</v>
      </c>
      <c r="AT772" s="265" t="s">
        <v>214</v>
      </c>
      <c r="AU772" s="265" t="s">
        <v>89</v>
      </c>
      <c r="AY772" s="18" t="s">
        <v>211</v>
      </c>
      <c r="BE772" s="155">
        <f>IF(N772="základní",J772,0)</f>
        <v>0</v>
      </c>
      <c r="BF772" s="155">
        <f>IF(N772="snížená",J772,0)</f>
        <v>0</v>
      </c>
      <c r="BG772" s="155">
        <f>IF(N772="zákl. přenesená",J772,0)</f>
        <v>0</v>
      </c>
      <c r="BH772" s="155">
        <f>IF(N772="sníž. přenesená",J772,0)</f>
        <v>0</v>
      </c>
      <c r="BI772" s="155">
        <f>IF(N772="nulová",J772,0)</f>
        <v>0</v>
      </c>
      <c r="BJ772" s="18" t="s">
        <v>87</v>
      </c>
      <c r="BK772" s="155">
        <f>ROUND(I772*H772,2)</f>
        <v>0</v>
      </c>
      <c r="BL772" s="18" t="s">
        <v>526</v>
      </c>
      <c r="BM772" s="265" t="s">
        <v>1388</v>
      </c>
    </row>
    <row r="773" s="14" customFormat="1">
      <c r="A773" s="14"/>
      <c r="B773" s="277"/>
      <c r="C773" s="278"/>
      <c r="D773" s="268" t="s">
        <v>236</v>
      </c>
      <c r="E773" s="278"/>
      <c r="F773" s="280" t="s">
        <v>1389</v>
      </c>
      <c r="G773" s="278"/>
      <c r="H773" s="281">
        <v>33.231000000000002</v>
      </c>
      <c r="I773" s="282"/>
      <c r="J773" s="278"/>
      <c r="K773" s="278"/>
      <c r="L773" s="283"/>
      <c r="M773" s="284"/>
      <c r="N773" s="285"/>
      <c r="O773" s="285"/>
      <c r="P773" s="285"/>
      <c r="Q773" s="285"/>
      <c r="R773" s="285"/>
      <c r="S773" s="285"/>
      <c r="T773" s="286"/>
      <c r="U773" s="14"/>
      <c r="V773" s="14"/>
      <c r="W773" s="14"/>
      <c r="X773" s="14"/>
      <c r="Y773" s="14"/>
      <c r="Z773" s="14"/>
      <c r="AA773" s="14"/>
      <c r="AB773" s="14"/>
      <c r="AC773" s="14"/>
      <c r="AD773" s="14"/>
      <c r="AE773" s="14"/>
      <c r="AT773" s="287" t="s">
        <v>236</v>
      </c>
      <c r="AU773" s="287" t="s">
        <v>89</v>
      </c>
      <c r="AV773" s="14" t="s">
        <v>89</v>
      </c>
      <c r="AW773" s="14" t="s">
        <v>4</v>
      </c>
      <c r="AX773" s="14" t="s">
        <v>87</v>
      </c>
      <c r="AY773" s="287" t="s">
        <v>211</v>
      </c>
    </row>
    <row r="774" s="12" customFormat="1" ht="22.8" customHeight="1">
      <c r="A774" s="12"/>
      <c r="B774" s="237"/>
      <c r="C774" s="238"/>
      <c r="D774" s="239" t="s">
        <v>80</v>
      </c>
      <c r="E774" s="251" t="s">
        <v>1390</v>
      </c>
      <c r="F774" s="251" t="s">
        <v>1391</v>
      </c>
      <c r="G774" s="238"/>
      <c r="H774" s="238"/>
      <c r="I774" s="241"/>
      <c r="J774" s="252">
        <f>BK774</f>
        <v>0</v>
      </c>
      <c r="K774" s="238"/>
      <c r="L774" s="243"/>
      <c r="M774" s="244"/>
      <c r="N774" s="245"/>
      <c r="O774" s="245"/>
      <c r="P774" s="246">
        <f>SUM(P775:P777)</f>
        <v>0</v>
      </c>
      <c r="Q774" s="245"/>
      <c r="R774" s="246">
        <f>SUM(R775:R777)</f>
        <v>0.0042399999999999998</v>
      </c>
      <c r="S774" s="245"/>
      <c r="T774" s="247">
        <f>SUM(T775:T777)</f>
        <v>0</v>
      </c>
      <c r="U774" s="12"/>
      <c r="V774" s="12"/>
      <c r="W774" s="12"/>
      <c r="X774" s="12"/>
      <c r="Y774" s="12"/>
      <c r="Z774" s="12"/>
      <c r="AA774" s="12"/>
      <c r="AB774" s="12"/>
      <c r="AC774" s="12"/>
      <c r="AD774" s="12"/>
      <c r="AE774" s="12"/>
      <c r="AR774" s="248" t="s">
        <v>89</v>
      </c>
      <c r="AT774" s="249" t="s">
        <v>80</v>
      </c>
      <c r="AU774" s="249" t="s">
        <v>87</v>
      </c>
      <c r="AY774" s="248" t="s">
        <v>211</v>
      </c>
      <c r="BK774" s="250">
        <f>SUM(BK775:BK777)</f>
        <v>0</v>
      </c>
    </row>
    <row r="775" s="2" customFormat="1" ht="24.15" customHeight="1">
      <c r="A775" s="41"/>
      <c r="B775" s="42"/>
      <c r="C775" s="253" t="s">
        <v>1392</v>
      </c>
      <c r="D775" s="253" t="s">
        <v>214</v>
      </c>
      <c r="E775" s="254" t="s">
        <v>1393</v>
      </c>
      <c r="F775" s="255" t="s">
        <v>1394</v>
      </c>
      <c r="G775" s="256" t="s">
        <v>695</v>
      </c>
      <c r="H775" s="257">
        <v>2</v>
      </c>
      <c r="I775" s="258"/>
      <c r="J775" s="259">
        <f>ROUND(I775*H775,2)</f>
        <v>0</v>
      </c>
      <c r="K775" s="260"/>
      <c r="L775" s="44"/>
      <c r="M775" s="261" t="s">
        <v>1</v>
      </c>
      <c r="N775" s="262" t="s">
        <v>46</v>
      </c>
      <c r="O775" s="94"/>
      <c r="P775" s="263">
        <f>O775*H775</f>
        <v>0</v>
      </c>
      <c r="Q775" s="263">
        <v>0.0021199999999999999</v>
      </c>
      <c r="R775" s="263">
        <f>Q775*H775</f>
        <v>0.0042399999999999998</v>
      </c>
      <c r="S775" s="263">
        <v>0</v>
      </c>
      <c r="T775" s="264">
        <f>S775*H775</f>
        <v>0</v>
      </c>
      <c r="U775" s="41"/>
      <c r="V775" s="41"/>
      <c r="W775" s="41"/>
      <c r="X775" s="41"/>
      <c r="Y775" s="41"/>
      <c r="Z775" s="41"/>
      <c r="AA775" s="41"/>
      <c r="AB775" s="41"/>
      <c r="AC775" s="41"/>
      <c r="AD775" s="41"/>
      <c r="AE775" s="41"/>
      <c r="AR775" s="265" t="s">
        <v>526</v>
      </c>
      <c r="AT775" s="265" t="s">
        <v>214</v>
      </c>
      <c r="AU775" s="265" t="s">
        <v>89</v>
      </c>
      <c r="AY775" s="18" t="s">
        <v>211</v>
      </c>
      <c r="BE775" s="155">
        <f>IF(N775="základní",J775,0)</f>
        <v>0</v>
      </c>
      <c r="BF775" s="155">
        <f>IF(N775="snížená",J775,0)</f>
        <v>0</v>
      </c>
      <c r="BG775" s="155">
        <f>IF(N775="zákl. přenesená",J775,0)</f>
        <v>0</v>
      </c>
      <c r="BH775" s="155">
        <f>IF(N775="sníž. přenesená",J775,0)</f>
        <v>0</v>
      </c>
      <c r="BI775" s="155">
        <f>IF(N775="nulová",J775,0)</f>
        <v>0</v>
      </c>
      <c r="BJ775" s="18" t="s">
        <v>87</v>
      </c>
      <c r="BK775" s="155">
        <f>ROUND(I775*H775,2)</f>
        <v>0</v>
      </c>
      <c r="BL775" s="18" t="s">
        <v>526</v>
      </c>
      <c r="BM775" s="265" t="s">
        <v>1395</v>
      </c>
    </row>
    <row r="776" s="2" customFormat="1" ht="24.15" customHeight="1">
      <c r="A776" s="41"/>
      <c r="B776" s="42"/>
      <c r="C776" s="253" t="s">
        <v>1396</v>
      </c>
      <c r="D776" s="253" t="s">
        <v>214</v>
      </c>
      <c r="E776" s="254" t="s">
        <v>1397</v>
      </c>
      <c r="F776" s="255" t="s">
        <v>1398</v>
      </c>
      <c r="G776" s="256" t="s">
        <v>505</v>
      </c>
      <c r="H776" s="257">
        <v>0.40000000000000002</v>
      </c>
      <c r="I776" s="258"/>
      <c r="J776" s="259">
        <f>ROUND(I776*H776,2)</f>
        <v>0</v>
      </c>
      <c r="K776" s="260"/>
      <c r="L776" s="44"/>
      <c r="M776" s="261" t="s">
        <v>1</v>
      </c>
      <c r="N776" s="262" t="s">
        <v>46</v>
      </c>
      <c r="O776" s="94"/>
      <c r="P776" s="263">
        <f>O776*H776</f>
        <v>0</v>
      </c>
      <c r="Q776" s="263">
        <v>0</v>
      </c>
      <c r="R776" s="263">
        <f>Q776*H776</f>
        <v>0</v>
      </c>
      <c r="S776" s="263">
        <v>0</v>
      </c>
      <c r="T776" s="264">
        <f>S776*H776</f>
        <v>0</v>
      </c>
      <c r="U776" s="41"/>
      <c r="V776" s="41"/>
      <c r="W776" s="41"/>
      <c r="X776" s="41"/>
      <c r="Y776" s="41"/>
      <c r="Z776" s="41"/>
      <c r="AA776" s="41"/>
      <c r="AB776" s="41"/>
      <c r="AC776" s="41"/>
      <c r="AD776" s="41"/>
      <c r="AE776" s="41"/>
      <c r="AR776" s="265" t="s">
        <v>526</v>
      </c>
      <c r="AT776" s="265" t="s">
        <v>214</v>
      </c>
      <c r="AU776" s="265" t="s">
        <v>89</v>
      </c>
      <c r="AY776" s="18" t="s">
        <v>211</v>
      </c>
      <c r="BE776" s="155">
        <f>IF(N776="základní",J776,0)</f>
        <v>0</v>
      </c>
      <c r="BF776" s="155">
        <f>IF(N776="snížená",J776,0)</f>
        <v>0</v>
      </c>
      <c r="BG776" s="155">
        <f>IF(N776="zákl. přenesená",J776,0)</f>
        <v>0</v>
      </c>
      <c r="BH776" s="155">
        <f>IF(N776="sníž. přenesená",J776,0)</f>
        <v>0</v>
      </c>
      <c r="BI776" s="155">
        <f>IF(N776="nulová",J776,0)</f>
        <v>0</v>
      </c>
      <c r="BJ776" s="18" t="s">
        <v>87</v>
      </c>
      <c r="BK776" s="155">
        <f>ROUND(I776*H776,2)</f>
        <v>0</v>
      </c>
      <c r="BL776" s="18" t="s">
        <v>526</v>
      </c>
      <c r="BM776" s="265" t="s">
        <v>1399</v>
      </c>
    </row>
    <row r="777" s="14" customFormat="1">
      <c r="A777" s="14"/>
      <c r="B777" s="277"/>
      <c r="C777" s="278"/>
      <c r="D777" s="268" t="s">
        <v>236</v>
      </c>
      <c r="E777" s="278"/>
      <c r="F777" s="280" t="s">
        <v>1400</v>
      </c>
      <c r="G777" s="278"/>
      <c r="H777" s="281">
        <v>0.40000000000000002</v>
      </c>
      <c r="I777" s="282"/>
      <c r="J777" s="278"/>
      <c r="K777" s="278"/>
      <c r="L777" s="283"/>
      <c r="M777" s="284"/>
      <c r="N777" s="285"/>
      <c r="O777" s="285"/>
      <c r="P777" s="285"/>
      <c r="Q777" s="285"/>
      <c r="R777" s="285"/>
      <c r="S777" s="285"/>
      <c r="T777" s="286"/>
      <c r="U777" s="14"/>
      <c r="V777" s="14"/>
      <c r="W777" s="14"/>
      <c r="X777" s="14"/>
      <c r="Y777" s="14"/>
      <c r="Z777" s="14"/>
      <c r="AA777" s="14"/>
      <c r="AB777" s="14"/>
      <c r="AC777" s="14"/>
      <c r="AD777" s="14"/>
      <c r="AE777" s="14"/>
      <c r="AT777" s="287" t="s">
        <v>236</v>
      </c>
      <c r="AU777" s="287" t="s">
        <v>89</v>
      </c>
      <c r="AV777" s="14" t="s">
        <v>89</v>
      </c>
      <c r="AW777" s="14" t="s">
        <v>4</v>
      </c>
      <c r="AX777" s="14" t="s">
        <v>87</v>
      </c>
      <c r="AY777" s="287" t="s">
        <v>211</v>
      </c>
    </row>
    <row r="778" s="12" customFormat="1" ht="22.8" customHeight="1">
      <c r="A778" s="12"/>
      <c r="B778" s="237"/>
      <c r="C778" s="238"/>
      <c r="D778" s="239" t="s">
        <v>80</v>
      </c>
      <c r="E778" s="251" t="s">
        <v>1401</v>
      </c>
      <c r="F778" s="251" t="s">
        <v>1402</v>
      </c>
      <c r="G778" s="238"/>
      <c r="H778" s="238"/>
      <c r="I778" s="241"/>
      <c r="J778" s="252">
        <f>BK778</f>
        <v>0</v>
      </c>
      <c r="K778" s="238"/>
      <c r="L778" s="243"/>
      <c r="M778" s="244"/>
      <c r="N778" s="245"/>
      <c r="O778" s="245"/>
      <c r="P778" s="246">
        <f>SUM(P779:P782)</f>
        <v>0</v>
      </c>
      <c r="Q778" s="245"/>
      <c r="R778" s="246">
        <f>SUM(R779:R782)</f>
        <v>0.0124</v>
      </c>
      <c r="S778" s="245"/>
      <c r="T778" s="247">
        <f>SUM(T779:T782)</f>
        <v>0</v>
      </c>
      <c r="U778" s="12"/>
      <c r="V778" s="12"/>
      <c r="W778" s="12"/>
      <c r="X778" s="12"/>
      <c r="Y778" s="12"/>
      <c r="Z778" s="12"/>
      <c r="AA778" s="12"/>
      <c r="AB778" s="12"/>
      <c r="AC778" s="12"/>
      <c r="AD778" s="12"/>
      <c r="AE778" s="12"/>
      <c r="AR778" s="248" t="s">
        <v>89</v>
      </c>
      <c r="AT778" s="249" t="s">
        <v>80</v>
      </c>
      <c r="AU778" s="249" t="s">
        <v>87</v>
      </c>
      <c r="AY778" s="248" t="s">
        <v>211</v>
      </c>
      <c r="BK778" s="250">
        <f>SUM(BK779:BK782)</f>
        <v>0</v>
      </c>
    </row>
    <row r="779" s="2" customFormat="1" ht="33" customHeight="1">
      <c r="A779" s="41"/>
      <c r="B779" s="42"/>
      <c r="C779" s="253" t="s">
        <v>1403</v>
      </c>
      <c r="D779" s="253" t="s">
        <v>214</v>
      </c>
      <c r="E779" s="254" t="s">
        <v>1404</v>
      </c>
      <c r="F779" s="255" t="s">
        <v>1405</v>
      </c>
      <c r="G779" s="256" t="s">
        <v>695</v>
      </c>
      <c r="H779" s="257">
        <v>20</v>
      </c>
      <c r="I779" s="258"/>
      <c r="J779" s="259">
        <f>ROUND(I779*H779,2)</f>
        <v>0</v>
      </c>
      <c r="K779" s="260"/>
      <c r="L779" s="44"/>
      <c r="M779" s="261" t="s">
        <v>1</v>
      </c>
      <c r="N779" s="262" t="s">
        <v>46</v>
      </c>
      <c r="O779" s="94"/>
      <c r="P779" s="263">
        <f>O779*H779</f>
        <v>0</v>
      </c>
      <c r="Q779" s="263">
        <v>0.00062</v>
      </c>
      <c r="R779" s="263">
        <f>Q779*H779</f>
        <v>0.0124</v>
      </c>
      <c r="S779" s="263">
        <v>0</v>
      </c>
      <c r="T779" s="264">
        <f>S779*H779</f>
        <v>0</v>
      </c>
      <c r="U779" s="41"/>
      <c r="V779" s="41"/>
      <c r="W779" s="41"/>
      <c r="X779" s="41"/>
      <c r="Y779" s="41"/>
      <c r="Z779" s="41"/>
      <c r="AA779" s="41"/>
      <c r="AB779" s="41"/>
      <c r="AC779" s="41"/>
      <c r="AD779" s="41"/>
      <c r="AE779" s="41"/>
      <c r="AR779" s="265" t="s">
        <v>526</v>
      </c>
      <c r="AT779" s="265" t="s">
        <v>214</v>
      </c>
      <c r="AU779" s="265" t="s">
        <v>89</v>
      </c>
      <c r="AY779" s="18" t="s">
        <v>211</v>
      </c>
      <c r="BE779" s="155">
        <f>IF(N779="základní",J779,0)</f>
        <v>0</v>
      </c>
      <c r="BF779" s="155">
        <f>IF(N779="snížená",J779,0)</f>
        <v>0</v>
      </c>
      <c r="BG779" s="155">
        <f>IF(N779="zákl. přenesená",J779,0)</f>
        <v>0</v>
      </c>
      <c r="BH779" s="155">
        <f>IF(N779="sníž. přenesená",J779,0)</f>
        <v>0</v>
      </c>
      <c r="BI779" s="155">
        <f>IF(N779="nulová",J779,0)</f>
        <v>0</v>
      </c>
      <c r="BJ779" s="18" t="s">
        <v>87</v>
      </c>
      <c r="BK779" s="155">
        <f>ROUND(I779*H779,2)</f>
        <v>0</v>
      </c>
      <c r="BL779" s="18" t="s">
        <v>526</v>
      </c>
      <c r="BM779" s="265" t="s">
        <v>1406</v>
      </c>
    </row>
    <row r="780" s="13" customFormat="1">
      <c r="A780" s="13"/>
      <c r="B780" s="266"/>
      <c r="C780" s="267"/>
      <c r="D780" s="268" t="s">
        <v>236</v>
      </c>
      <c r="E780" s="269" t="s">
        <v>1</v>
      </c>
      <c r="F780" s="270" t="s">
        <v>1407</v>
      </c>
      <c r="G780" s="267"/>
      <c r="H780" s="269" t="s">
        <v>1</v>
      </c>
      <c r="I780" s="271"/>
      <c r="J780" s="267"/>
      <c r="K780" s="267"/>
      <c r="L780" s="272"/>
      <c r="M780" s="273"/>
      <c r="N780" s="274"/>
      <c r="O780" s="274"/>
      <c r="P780" s="274"/>
      <c r="Q780" s="274"/>
      <c r="R780" s="274"/>
      <c r="S780" s="274"/>
      <c r="T780" s="275"/>
      <c r="U780" s="13"/>
      <c r="V780" s="13"/>
      <c r="W780" s="13"/>
      <c r="X780" s="13"/>
      <c r="Y780" s="13"/>
      <c r="Z780" s="13"/>
      <c r="AA780" s="13"/>
      <c r="AB780" s="13"/>
      <c r="AC780" s="13"/>
      <c r="AD780" s="13"/>
      <c r="AE780" s="13"/>
      <c r="AT780" s="276" t="s">
        <v>236</v>
      </c>
      <c r="AU780" s="276" t="s">
        <v>89</v>
      </c>
      <c r="AV780" s="13" t="s">
        <v>87</v>
      </c>
      <c r="AW780" s="13" t="s">
        <v>34</v>
      </c>
      <c r="AX780" s="13" t="s">
        <v>81</v>
      </c>
      <c r="AY780" s="276" t="s">
        <v>211</v>
      </c>
    </row>
    <row r="781" s="13" customFormat="1">
      <c r="A781" s="13"/>
      <c r="B781" s="266"/>
      <c r="C781" s="267"/>
      <c r="D781" s="268" t="s">
        <v>236</v>
      </c>
      <c r="E781" s="269" t="s">
        <v>1</v>
      </c>
      <c r="F781" s="270" t="s">
        <v>1408</v>
      </c>
      <c r="G781" s="267"/>
      <c r="H781" s="269" t="s">
        <v>1</v>
      </c>
      <c r="I781" s="271"/>
      <c r="J781" s="267"/>
      <c r="K781" s="267"/>
      <c r="L781" s="272"/>
      <c r="M781" s="273"/>
      <c r="N781" s="274"/>
      <c r="O781" s="274"/>
      <c r="P781" s="274"/>
      <c r="Q781" s="274"/>
      <c r="R781" s="274"/>
      <c r="S781" s="274"/>
      <c r="T781" s="275"/>
      <c r="U781" s="13"/>
      <c r="V781" s="13"/>
      <c r="W781" s="13"/>
      <c r="X781" s="13"/>
      <c r="Y781" s="13"/>
      <c r="Z781" s="13"/>
      <c r="AA781" s="13"/>
      <c r="AB781" s="13"/>
      <c r="AC781" s="13"/>
      <c r="AD781" s="13"/>
      <c r="AE781" s="13"/>
      <c r="AT781" s="276" t="s">
        <v>236</v>
      </c>
      <c r="AU781" s="276" t="s">
        <v>89</v>
      </c>
      <c r="AV781" s="13" t="s">
        <v>87</v>
      </c>
      <c r="AW781" s="13" t="s">
        <v>34</v>
      </c>
      <c r="AX781" s="13" t="s">
        <v>81</v>
      </c>
      <c r="AY781" s="276" t="s">
        <v>211</v>
      </c>
    </row>
    <row r="782" s="14" customFormat="1">
      <c r="A782" s="14"/>
      <c r="B782" s="277"/>
      <c r="C782" s="278"/>
      <c r="D782" s="268" t="s">
        <v>236</v>
      </c>
      <c r="E782" s="279" t="s">
        <v>1</v>
      </c>
      <c r="F782" s="280" t="s">
        <v>551</v>
      </c>
      <c r="G782" s="278"/>
      <c r="H782" s="281">
        <v>20</v>
      </c>
      <c r="I782" s="282"/>
      <c r="J782" s="278"/>
      <c r="K782" s="278"/>
      <c r="L782" s="283"/>
      <c r="M782" s="284"/>
      <c r="N782" s="285"/>
      <c r="O782" s="285"/>
      <c r="P782" s="285"/>
      <c r="Q782" s="285"/>
      <c r="R782" s="285"/>
      <c r="S782" s="285"/>
      <c r="T782" s="286"/>
      <c r="U782" s="14"/>
      <c r="V782" s="14"/>
      <c r="W782" s="14"/>
      <c r="X782" s="14"/>
      <c r="Y782" s="14"/>
      <c r="Z782" s="14"/>
      <c r="AA782" s="14"/>
      <c r="AB782" s="14"/>
      <c r="AC782" s="14"/>
      <c r="AD782" s="14"/>
      <c r="AE782" s="14"/>
      <c r="AT782" s="287" t="s">
        <v>236</v>
      </c>
      <c r="AU782" s="287" t="s">
        <v>89</v>
      </c>
      <c r="AV782" s="14" t="s">
        <v>89</v>
      </c>
      <c r="AW782" s="14" t="s">
        <v>34</v>
      </c>
      <c r="AX782" s="14" t="s">
        <v>87</v>
      </c>
      <c r="AY782" s="287" t="s">
        <v>211</v>
      </c>
    </row>
    <row r="783" s="12" customFormat="1" ht="22.8" customHeight="1">
      <c r="A783" s="12"/>
      <c r="B783" s="237"/>
      <c r="C783" s="238"/>
      <c r="D783" s="239" t="s">
        <v>80</v>
      </c>
      <c r="E783" s="251" t="s">
        <v>1409</v>
      </c>
      <c r="F783" s="251" t="s">
        <v>1410</v>
      </c>
      <c r="G783" s="238"/>
      <c r="H783" s="238"/>
      <c r="I783" s="241"/>
      <c r="J783" s="252">
        <f>BK783</f>
        <v>0</v>
      </c>
      <c r="K783" s="238"/>
      <c r="L783" s="243"/>
      <c r="M783" s="244"/>
      <c r="N783" s="245"/>
      <c r="O783" s="245"/>
      <c r="P783" s="246">
        <f>SUM(P784:P787)</f>
        <v>0</v>
      </c>
      <c r="Q783" s="245"/>
      <c r="R783" s="246">
        <f>SUM(R784:R787)</f>
        <v>0</v>
      </c>
      <c r="S783" s="245"/>
      <c r="T783" s="247">
        <f>SUM(T784:T787)</f>
        <v>0</v>
      </c>
      <c r="U783" s="12"/>
      <c r="V783" s="12"/>
      <c r="W783" s="12"/>
      <c r="X783" s="12"/>
      <c r="Y783" s="12"/>
      <c r="Z783" s="12"/>
      <c r="AA783" s="12"/>
      <c r="AB783" s="12"/>
      <c r="AC783" s="12"/>
      <c r="AD783" s="12"/>
      <c r="AE783" s="12"/>
      <c r="AR783" s="248" t="s">
        <v>89</v>
      </c>
      <c r="AT783" s="249" t="s">
        <v>80</v>
      </c>
      <c r="AU783" s="249" t="s">
        <v>87</v>
      </c>
      <c r="AY783" s="248" t="s">
        <v>211</v>
      </c>
      <c r="BK783" s="250">
        <f>SUM(BK784:BK787)</f>
        <v>0</v>
      </c>
    </row>
    <row r="784" s="2" customFormat="1" ht="16.5" customHeight="1">
      <c r="A784" s="41"/>
      <c r="B784" s="42"/>
      <c r="C784" s="253" t="s">
        <v>1411</v>
      </c>
      <c r="D784" s="253" t="s">
        <v>214</v>
      </c>
      <c r="E784" s="254" t="s">
        <v>1412</v>
      </c>
      <c r="F784" s="255" t="s">
        <v>1413</v>
      </c>
      <c r="G784" s="256" t="s">
        <v>695</v>
      </c>
      <c r="H784" s="257">
        <v>20</v>
      </c>
      <c r="I784" s="258"/>
      <c r="J784" s="259">
        <f>ROUND(I784*H784,2)</f>
        <v>0</v>
      </c>
      <c r="K784" s="260"/>
      <c r="L784" s="44"/>
      <c r="M784" s="261" t="s">
        <v>1</v>
      </c>
      <c r="N784" s="262" t="s">
        <v>46</v>
      </c>
      <c r="O784" s="94"/>
      <c r="P784" s="263">
        <f>O784*H784</f>
        <v>0</v>
      </c>
      <c r="Q784" s="263">
        <v>0</v>
      </c>
      <c r="R784" s="263">
        <f>Q784*H784</f>
        <v>0</v>
      </c>
      <c r="S784" s="263">
        <v>0</v>
      </c>
      <c r="T784" s="264">
        <f>S784*H784</f>
        <v>0</v>
      </c>
      <c r="U784" s="41"/>
      <c r="V784" s="41"/>
      <c r="W784" s="41"/>
      <c r="X784" s="41"/>
      <c r="Y784" s="41"/>
      <c r="Z784" s="41"/>
      <c r="AA784" s="41"/>
      <c r="AB784" s="41"/>
      <c r="AC784" s="41"/>
      <c r="AD784" s="41"/>
      <c r="AE784" s="41"/>
      <c r="AR784" s="265" t="s">
        <v>526</v>
      </c>
      <c r="AT784" s="265" t="s">
        <v>214</v>
      </c>
      <c r="AU784" s="265" t="s">
        <v>89</v>
      </c>
      <c r="AY784" s="18" t="s">
        <v>211</v>
      </c>
      <c r="BE784" s="155">
        <f>IF(N784="základní",J784,0)</f>
        <v>0</v>
      </c>
      <c r="BF784" s="155">
        <f>IF(N784="snížená",J784,0)</f>
        <v>0</v>
      </c>
      <c r="BG784" s="155">
        <f>IF(N784="zákl. přenesená",J784,0)</f>
        <v>0</v>
      </c>
      <c r="BH784" s="155">
        <f>IF(N784="sníž. přenesená",J784,0)</f>
        <v>0</v>
      </c>
      <c r="BI784" s="155">
        <f>IF(N784="nulová",J784,0)</f>
        <v>0</v>
      </c>
      <c r="BJ784" s="18" t="s">
        <v>87</v>
      </c>
      <c r="BK784" s="155">
        <f>ROUND(I784*H784,2)</f>
        <v>0</v>
      </c>
      <c r="BL784" s="18" t="s">
        <v>526</v>
      </c>
      <c r="BM784" s="265" t="s">
        <v>1414</v>
      </c>
    </row>
    <row r="785" s="13" customFormat="1">
      <c r="A785" s="13"/>
      <c r="B785" s="266"/>
      <c r="C785" s="267"/>
      <c r="D785" s="268" t="s">
        <v>236</v>
      </c>
      <c r="E785" s="269" t="s">
        <v>1</v>
      </c>
      <c r="F785" s="270" t="s">
        <v>1407</v>
      </c>
      <c r="G785" s="267"/>
      <c r="H785" s="269" t="s">
        <v>1</v>
      </c>
      <c r="I785" s="271"/>
      <c r="J785" s="267"/>
      <c r="K785" s="267"/>
      <c r="L785" s="272"/>
      <c r="M785" s="273"/>
      <c r="N785" s="274"/>
      <c r="O785" s="274"/>
      <c r="P785" s="274"/>
      <c r="Q785" s="274"/>
      <c r="R785" s="274"/>
      <c r="S785" s="274"/>
      <c r="T785" s="275"/>
      <c r="U785" s="13"/>
      <c r="V785" s="13"/>
      <c r="W785" s="13"/>
      <c r="X785" s="13"/>
      <c r="Y785" s="13"/>
      <c r="Z785" s="13"/>
      <c r="AA785" s="13"/>
      <c r="AB785" s="13"/>
      <c r="AC785" s="13"/>
      <c r="AD785" s="13"/>
      <c r="AE785" s="13"/>
      <c r="AT785" s="276" t="s">
        <v>236</v>
      </c>
      <c r="AU785" s="276" t="s">
        <v>89</v>
      </c>
      <c r="AV785" s="13" t="s">
        <v>87</v>
      </c>
      <c r="AW785" s="13" t="s">
        <v>34</v>
      </c>
      <c r="AX785" s="13" t="s">
        <v>81</v>
      </c>
      <c r="AY785" s="276" t="s">
        <v>211</v>
      </c>
    </row>
    <row r="786" s="13" customFormat="1">
      <c r="A786" s="13"/>
      <c r="B786" s="266"/>
      <c r="C786" s="267"/>
      <c r="D786" s="268" t="s">
        <v>236</v>
      </c>
      <c r="E786" s="269" t="s">
        <v>1</v>
      </c>
      <c r="F786" s="270" t="s">
        <v>1415</v>
      </c>
      <c r="G786" s="267"/>
      <c r="H786" s="269" t="s">
        <v>1</v>
      </c>
      <c r="I786" s="271"/>
      <c r="J786" s="267"/>
      <c r="K786" s="267"/>
      <c r="L786" s="272"/>
      <c r="M786" s="273"/>
      <c r="N786" s="274"/>
      <c r="O786" s="274"/>
      <c r="P786" s="274"/>
      <c r="Q786" s="274"/>
      <c r="R786" s="274"/>
      <c r="S786" s="274"/>
      <c r="T786" s="275"/>
      <c r="U786" s="13"/>
      <c r="V786" s="13"/>
      <c r="W786" s="13"/>
      <c r="X786" s="13"/>
      <c r="Y786" s="13"/>
      <c r="Z786" s="13"/>
      <c r="AA786" s="13"/>
      <c r="AB786" s="13"/>
      <c r="AC786" s="13"/>
      <c r="AD786" s="13"/>
      <c r="AE786" s="13"/>
      <c r="AT786" s="276" t="s">
        <v>236</v>
      </c>
      <c r="AU786" s="276" t="s">
        <v>89</v>
      </c>
      <c r="AV786" s="13" t="s">
        <v>87</v>
      </c>
      <c r="AW786" s="13" t="s">
        <v>34</v>
      </c>
      <c r="AX786" s="13" t="s">
        <v>81</v>
      </c>
      <c r="AY786" s="276" t="s">
        <v>211</v>
      </c>
    </row>
    <row r="787" s="14" customFormat="1">
      <c r="A787" s="14"/>
      <c r="B787" s="277"/>
      <c r="C787" s="278"/>
      <c r="D787" s="268" t="s">
        <v>236</v>
      </c>
      <c r="E787" s="279" t="s">
        <v>1</v>
      </c>
      <c r="F787" s="280" t="s">
        <v>551</v>
      </c>
      <c r="G787" s="278"/>
      <c r="H787" s="281">
        <v>20</v>
      </c>
      <c r="I787" s="282"/>
      <c r="J787" s="278"/>
      <c r="K787" s="278"/>
      <c r="L787" s="283"/>
      <c r="M787" s="284"/>
      <c r="N787" s="285"/>
      <c r="O787" s="285"/>
      <c r="P787" s="285"/>
      <c r="Q787" s="285"/>
      <c r="R787" s="285"/>
      <c r="S787" s="285"/>
      <c r="T787" s="286"/>
      <c r="U787" s="14"/>
      <c r="V787" s="14"/>
      <c r="W787" s="14"/>
      <c r="X787" s="14"/>
      <c r="Y787" s="14"/>
      <c r="Z787" s="14"/>
      <c r="AA787" s="14"/>
      <c r="AB787" s="14"/>
      <c r="AC787" s="14"/>
      <c r="AD787" s="14"/>
      <c r="AE787" s="14"/>
      <c r="AT787" s="287" t="s">
        <v>236</v>
      </c>
      <c r="AU787" s="287" t="s">
        <v>89</v>
      </c>
      <c r="AV787" s="14" t="s">
        <v>89</v>
      </c>
      <c r="AW787" s="14" t="s">
        <v>34</v>
      </c>
      <c r="AX787" s="14" t="s">
        <v>87</v>
      </c>
      <c r="AY787" s="287" t="s">
        <v>211</v>
      </c>
    </row>
    <row r="788" s="12" customFormat="1" ht="22.8" customHeight="1">
      <c r="A788" s="12"/>
      <c r="B788" s="237"/>
      <c r="C788" s="238"/>
      <c r="D788" s="239" t="s">
        <v>80</v>
      </c>
      <c r="E788" s="251" t="s">
        <v>1416</v>
      </c>
      <c r="F788" s="251" t="s">
        <v>1417</v>
      </c>
      <c r="G788" s="238"/>
      <c r="H788" s="238"/>
      <c r="I788" s="241"/>
      <c r="J788" s="252">
        <f>BK788</f>
        <v>0</v>
      </c>
      <c r="K788" s="238"/>
      <c r="L788" s="243"/>
      <c r="M788" s="244"/>
      <c r="N788" s="245"/>
      <c r="O788" s="245"/>
      <c r="P788" s="246">
        <f>SUM(P789:P831)</f>
        <v>0</v>
      </c>
      <c r="Q788" s="245"/>
      <c r="R788" s="246">
        <f>SUM(R789:R831)</f>
        <v>12.815680779999999</v>
      </c>
      <c r="S788" s="245"/>
      <c r="T788" s="247">
        <f>SUM(T789:T831)</f>
        <v>0</v>
      </c>
      <c r="U788" s="12"/>
      <c r="V788" s="12"/>
      <c r="W788" s="12"/>
      <c r="X788" s="12"/>
      <c r="Y788" s="12"/>
      <c r="Z788" s="12"/>
      <c r="AA788" s="12"/>
      <c r="AB788" s="12"/>
      <c r="AC788" s="12"/>
      <c r="AD788" s="12"/>
      <c r="AE788" s="12"/>
      <c r="AR788" s="248" t="s">
        <v>89</v>
      </c>
      <c r="AT788" s="249" t="s">
        <v>80</v>
      </c>
      <c r="AU788" s="249" t="s">
        <v>87</v>
      </c>
      <c r="AY788" s="248" t="s">
        <v>211</v>
      </c>
      <c r="BK788" s="250">
        <f>SUM(BK789:BK831)</f>
        <v>0</v>
      </c>
    </row>
    <row r="789" s="2" customFormat="1" ht="33" customHeight="1">
      <c r="A789" s="41"/>
      <c r="B789" s="42"/>
      <c r="C789" s="253" t="s">
        <v>1418</v>
      </c>
      <c r="D789" s="253" t="s">
        <v>214</v>
      </c>
      <c r="E789" s="254" t="s">
        <v>1419</v>
      </c>
      <c r="F789" s="255" t="s">
        <v>1420</v>
      </c>
      <c r="G789" s="256" t="s">
        <v>332</v>
      </c>
      <c r="H789" s="257">
        <v>14.811999999999999</v>
      </c>
      <c r="I789" s="258"/>
      <c r="J789" s="259">
        <f>ROUND(I789*H789,2)</f>
        <v>0</v>
      </c>
      <c r="K789" s="260"/>
      <c r="L789" s="44"/>
      <c r="M789" s="261" t="s">
        <v>1</v>
      </c>
      <c r="N789" s="262" t="s">
        <v>46</v>
      </c>
      <c r="O789" s="94"/>
      <c r="P789" s="263">
        <f>O789*H789</f>
        <v>0</v>
      </c>
      <c r="Q789" s="263">
        <v>0.00189</v>
      </c>
      <c r="R789" s="263">
        <f>Q789*H789</f>
        <v>0.027994679999999997</v>
      </c>
      <c r="S789" s="263">
        <v>0</v>
      </c>
      <c r="T789" s="264">
        <f>S789*H789</f>
        <v>0</v>
      </c>
      <c r="U789" s="41"/>
      <c r="V789" s="41"/>
      <c r="W789" s="41"/>
      <c r="X789" s="41"/>
      <c r="Y789" s="41"/>
      <c r="Z789" s="41"/>
      <c r="AA789" s="41"/>
      <c r="AB789" s="41"/>
      <c r="AC789" s="41"/>
      <c r="AD789" s="41"/>
      <c r="AE789" s="41"/>
      <c r="AR789" s="265" t="s">
        <v>526</v>
      </c>
      <c r="AT789" s="265" t="s">
        <v>214</v>
      </c>
      <c r="AU789" s="265" t="s">
        <v>89</v>
      </c>
      <c r="AY789" s="18" t="s">
        <v>211</v>
      </c>
      <c r="BE789" s="155">
        <f>IF(N789="základní",J789,0)</f>
        <v>0</v>
      </c>
      <c r="BF789" s="155">
        <f>IF(N789="snížená",J789,0)</f>
        <v>0</v>
      </c>
      <c r="BG789" s="155">
        <f>IF(N789="zákl. přenesená",J789,0)</f>
        <v>0</v>
      </c>
      <c r="BH789" s="155">
        <f>IF(N789="sníž. přenesená",J789,0)</f>
        <v>0</v>
      </c>
      <c r="BI789" s="155">
        <f>IF(N789="nulová",J789,0)</f>
        <v>0</v>
      </c>
      <c r="BJ789" s="18" t="s">
        <v>87</v>
      </c>
      <c r="BK789" s="155">
        <f>ROUND(I789*H789,2)</f>
        <v>0</v>
      </c>
      <c r="BL789" s="18" t="s">
        <v>526</v>
      </c>
      <c r="BM789" s="265" t="s">
        <v>1421</v>
      </c>
    </row>
    <row r="790" s="14" customFormat="1">
      <c r="A790" s="14"/>
      <c r="B790" s="277"/>
      <c r="C790" s="278"/>
      <c r="D790" s="268" t="s">
        <v>236</v>
      </c>
      <c r="E790" s="279" t="s">
        <v>1</v>
      </c>
      <c r="F790" s="280" t="s">
        <v>1422</v>
      </c>
      <c r="G790" s="278"/>
      <c r="H790" s="281">
        <v>14.811999999999999</v>
      </c>
      <c r="I790" s="282"/>
      <c r="J790" s="278"/>
      <c r="K790" s="278"/>
      <c r="L790" s="283"/>
      <c r="M790" s="284"/>
      <c r="N790" s="285"/>
      <c r="O790" s="285"/>
      <c r="P790" s="285"/>
      <c r="Q790" s="285"/>
      <c r="R790" s="285"/>
      <c r="S790" s="285"/>
      <c r="T790" s="286"/>
      <c r="U790" s="14"/>
      <c r="V790" s="14"/>
      <c r="W790" s="14"/>
      <c r="X790" s="14"/>
      <c r="Y790" s="14"/>
      <c r="Z790" s="14"/>
      <c r="AA790" s="14"/>
      <c r="AB790" s="14"/>
      <c r="AC790" s="14"/>
      <c r="AD790" s="14"/>
      <c r="AE790" s="14"/>
      <c r="AT790" s="287" t="s">
        <v>236</v>
      </c>
      <c r="AU790" s="287" t="s">
        <v>89</v>
      </c>
      <c r="AV790" s="14" t="s">
        <v>89</v>
      </c>
      <c r="AW790" s="14" t="s">
        <v>34</v>
      </c>
      <c r="AX790" s="14" t="s">
        <v>87</v>
      </c>
      <c r="AY790" s="287" t="s">
        <v>211</v>
      </c>
    </row>
    <row r="791" s="2" customFormat="1" ht="24.15" customHeight="1">
      <c r="A791" s="41"/>
      <c r="B791" s="42"/>
      <c r="C791" s="253" t="s">
        <v>1423</v>
      </c>
      <c r="D791" s="253" t="s">
        <v>214</v>
      </c>
      <c r="E791" s="254" t="s">
        <v>1424</v>
      </c>
      <c r="F791" s="255" t="s">
        <v>1425</v>
      </c>
      <c r="G791" s="256" t="s">
        <v>307</v>
      </c>
      <c r="H791" s="257">
        <v>977.5</v>
      </c>
      <c r="I791" s="258"/>
      <c r="J791" s="259">
        <f>ROUND(I791*H791,2)</f>
        <v>0</v>
      </c>
      <c r="K791" s="260"/>
      <c r="L791" s="44"/>
      <c r="M791" s="261" t="s">
        <v>1</v>
      </c>
      <c r="N791" s="262" t="s">
        <v>46</v>
      </c>
      <c r="O791" s="94"/>
      <c r="P791" s="263">
        <f>O791*H791</f>
        <v>0</v>
      </c>
      <c r="Q791" s="263">
        <v>0</v>
      </c>
      <c r="R791" s="263">
        <f>Q791*H791</f>
        <v>0</v>
      </c>
      <c r="S791" s="263">
        <v>0</v>
      </c>
      <c r="T791" s="264">
        <f>S791*H791</f>
        <v>0</v>
      </c>
      <c r="U791" s="41"/>
      <c r="V791" s="41"/>
      <c r="W791" s="41"/>
      <c r="X791" s="41"/>
      <c r="Y791" s="41"/>
      <c r="Z791" s="41"/>
      <c r="AA791" s="41"/>
      <c r="AB791" s="41"/>
      <c r="AC791" s="41"/>
      <c r="AD791" s="41"/>
      <c r="AE791" s="41"/>
      <c r="AR791" s="265" t="s">
        <v>526</v>
      </c>
      <c r="AT791" s="265" t="s">
        <v>214</v>
      </c>
      <c r="AU791" s="265" t="s">
        <v>89</v>
      </c>
      <c r="AY791" s="18" t="s">
        <v>211</v>
      </c>
      <c r="BE791" s="155">
        <f>IF(N791="základní",J791,0)</f>
        <v>0</v>
      </c>
      <c r="BF791" s="155">
        <f>IF(N791="snížená",J791,0)</f>
        <v>0</v>
      </c>
      <c r="BG791" s="155">
        <f>IF(N791="zákl. přenesená",J791,0)</f>
        <v>0</v>
      </c>
      <c r="BH791" s="155">
        <f>IF(N791="sníž. přenesená",J791,0)</f>
        <v>0</v>
      </c>
      <c r="BI791" s="155">
        <f>IF(N791="nulová",J791,0)</f>
        <v>0</v>
      </c>
      <c r="BJ791" s="18" t="s">
        <v>87</v>
      </c>
      <c r="BK791" s="155">
        <f>ROUND(I791*H791,2)</f>
        <v>0</v>
      </c>
      <c r="BL791" s="18" t="s">
        <v>526</v>
      </c>
      <c r="BM791" s="265" t="s">
        <v>1426</v>
      </c>
    </row>
    <row r="792" s="13" customFormat="1">
      <c r="A792" s="13"/>
      <c r="B792" s="266"/>
      <c r="C792" s="267"/>
      <c r="D792" s="268" t="s">
        <v>236</v>
      </c>
      <c r="E792" s="269" t="s">
        <v>1</v>
      </c>
      <c r="F792" s="270" t="s">
        <v>1427</v>
      </c>
      <c r="G792" s="267"/>
      <c r="H792" s="269" t="s">
        <v>1</v>
      </c>
      <c r="I792" s="271"/>
      <c r="J792" s="267"/>
      <c r="K792" s="267"/>
      <c r="L792" s="272"/>
      <c r="M792" s="273"/>
      <c r="N792" s="274"/>
      <c r="O792" s="274"/>
      <c r="P792" s="274"/>
      <c r="Q792" s="274"/>
      <c r="R792" s="274"/>
      <c r="S792" s="274"/>
      <c r="T792" s="275"/>
      <c r="U792" s="13"/>
      <c r="V792" s="13"/>
      <c r="W792" s="13"/>
      <c r="X792" s="13"/>
      <c r="Y792" s="13"/>
      <c r="Z792" s="13"/>
      <c r="AA792" s="13"/>
      <c r="AB792" s="13"/>
      <c r="AC792" s="13"/>
      <c r="AD792" s="13"/>
      <c r="AE792" s="13"/>
      <c r="AT792" s="276" t="s">
        <v>236</v>
      </c>
      <c r="AU792" s="276" t="s">
        <v>89</v>
      </c>
      <c r="AV792" s="13" t="s">
        <v>87</v>
      </c>
      <c r="AW792" s="13" t="s">
        <v>34</v>
      </c>
      <c r="AX792" s="13" t="s">
        <v>81</v>
      </c>
      <c r="AY792" s="276" t="s">
        <v>211</v>
      </c>
    </row>
    <row r="793" s="14" customFormat="1">
      <c r="A793" s="14"/>
      <c r="B793" s="277"/>
      <c r="C793" s="278"/>
      <c r="D793" s="268" t="s">
        <v>236</v>
      </c>
      <c r="E793" s="279" t="s">
        <v>1</v>
      </c>
      <c r="F793" s="280" t="s">
        <v>1428</v>
      </c>
      <c r="G793" s="278"/>
      <c r="H793" s="281">
        <v>977.5</v>
      </c>
      <c r="I793" s="282"/>
      <c r="J793" s="278"/>
      <c r="K793" s="278"/>
      <c r="L793" s="283"/>
      <c r="M793" s="284"/>
      <c r="N793" s="285"/>
      <c r="O793" s="285"/>
      <c r="P793" s="285"/>
      <c r="Q793" s="285"/>
      <c r="R793" s="285"/>
      <c r="S793" s="285"/>
      <c r="T793" s="286"/>
      <c r="U793" s="14"/>
      <c r="V793" s="14"/>
      <c r="W793" s="14"/>
      <c r="X793" s="14"/>
      <c r="Y793" s="14"/>
      <c r="Z793" s="14"/>
      <c r="AA793" s="14"/>
      <c r="AB793" s="14"/>
      <c r="AC793" s="14"/>
      <c r="AD793" s="14"/>
      <c r="AE793" s="14"/>
      <c r="AT793" s="287" t="s">
        <v>236</v>
      </c>
      <c r="AU793" s="287" t="s">
        <v>89</v>
      </c>
      <c r="AV793" s="14" t="s">
        <v>89</v>
      </c>
      <c r="AW793" s="14" t="s">
        <v>34</v>
      </c>
      <c r="AX793" s="14" t="s">
        <v>87</v>
      </c>
      <c r="AY793" s="287" t="s">
        <v>211</v>
      </c>
    </row>
    <row r="794" s="2" customFormat="1" ht="24.15" customHeight="1">
      <c r="A794" s="41"/>
      <c r="B794" s="42"/>
      <c r="C794" s="317" t="s">
        <v>1429</v>
      </c>
      <c r="D794" s="317" t="s">
        <v>587</v>
      </c>
      <c r="E794" s="318" t="s">
        <v>1430</v>
      </c>
      <c r="F794" s="319" t="s">
        <v>1431</v>
      </c>
      <c r="G794" s="320" t="s">
        <v>332</v>
      </c>
      <c r="H794" s="321">
        <v>9.7699999999999996</v>
      </c>
      <c r="I794" s="322"/>
      <c r="J794" s="323">
        <f>ROUND(I794*H794,2)</f>
        <v>0</v>
      </c>
      <c r="K794" s="324"/>
      <c r="L794" s="325"/>
      <c r="M794" s="326" t="s">
        <v>1</v>
      </c>
      <c r="N794" s="327" t="s">
        <v>46</v>
      </c>
      <c r="O794" s="94"/>
      <c r="P794" s="263">
        <f>O794*H794</f>
        <v>0</v>
      </c>
      <c r="Q794" s="263">
        <v>0.55000000000000004</v>
      </c>
      <c r="R794" s="263">
        <f>Q794*H794</f>
        <v>5.3734999999999999</v>
      </c>
      <c r="S794" s="263">
        <v>0</v>
      </c>
      <c r="T794" s="264">
        <f>S794*H794</f>
        <v>0</v>
      </c>
      <c r="U794" s="41"/>
      <c r="V794" s="41"/>
      <c r="W794" s="41"/>
      <c r="X794" s="41"/>
      <c r="Y794" s="41"/>
      <c r="Z794" s="41"/>
      <c r="AA794" s="41"/>
      <c r="AB794" s="41"/>
      <c r="AC794" s="41"/>
      <c r="AD794" s="41"/>
      <c r="AE794" s="41"/>
      <c r="AR794" s="265" t="s">
        <v>632</v>
      </c>
      <c r="AT794" s="265" t="s">
        <v>587</v>
      </c>
      <c r="AU794" s="265" t="s">
        <v>89</v>
      </c>
      <c r="AY794" s="18" t="s">
        <v>211</v>
      </c>
      <c r="BE794" s="155">
        <f>IF(N794="základní",J794,0)</f>
        <v>0</v>
      </c>
      <c r="BF794" s="155">
        <f>IF(N794="snížená",J794,0)</f>
        <v>0</v>
      </c>
      <c r="BG794" s="155">
        <f>IF(N794="zákl. přenesená",J794,0)</f>
        <v>0</v>
      </c>
      <c r="BH794" s="155">
        <f>IF(N794="sníž. přenesená",J794,0)</f>
        <v>0</v>
      </c>
      <c r="BI794" s="155">
        <f>IF(N794="nulová",J794,0)</f>
        <v>0</v>
      </c>
      <c r="BJ794" s="18" t="s">
        <v>87</v>
      </c>
      <c r="BK794" s="155">
        <f>ROUND(I794*H794,2)</f>
        <v>0</v>
      </c>
      <c r="BL794" s="18" t="s">
        <v>526</v>
      </c>
      <c r="BM794" s="265" t="s">
        <v>1432</v>
      </c>
    </row>
    <row r="795" s="14" customFormat="1">
      <c r="A795" s="14"/>
      <c r="B795" s="277"/>
      <c r="C795" s="278"/>
      <c r="D795" s="268" t="s">
        <v>236</v>
      </c>
      <c r="E795" s="279" t="s">
        <v>330</v>
      </c>
      <c r="F795" s="280" t="s">
        <v>1433</v>
      </c>
      <c r="G795" s="278"/>
      <c r="H795" s="281">
        <v>9.7699999999999996</v>
      </c>
      <c r="I795" s="282"/>
      <c r="J795" s="278"/>
      <c r="K795" s="278"/>
      <c r="L795" s="283"/>
      <c r="M795" s="284"/>
      <c r="N795" s="285"/>
      <c r="O795" s="285"/>
      <c r="P795" s="285"/>
      <c r="Q795" s="285"/>
      <c r="R795" s="285"/>
      <c r="S795" s="285"/>
      <c r="T795" s="286"/>
      <c r="U795" s="14"/>
      <c r="V795" s="14"/>
      <c r="W795" s="14"/>
      <c r="X795" s="14"/>
      <c r="Y795" s="14"/>
      <c r="Z795" s="14"/>
      <c r="AA795" s="14"/>
      <c r="AB795" s="14"/>
      <c r="AC795" s="14"/>
      <c r="AD795" s="14"/>
      <c r="AE795" s="14"/>
      <c r="AT795" s="287" t="s">
        <v>236</v>
      </c>
      <c r="AU795" s="287" t="s">
        <v>89</v>
      </c>
      <c r="AV795" s="14" t="s">
        <v>89</v>
      </c>
      <c r="AW795" s="14" t="s">
        <v>34</v>
      </c>
      <c r="AX795" s="14" t="s">
        <v>87</v>
      </c>
      <c r="AY795" s="287" t="s">
        <v>211</v>
      </c>
    </row>
    <row r="796" s="2" customFormat="1" ht="33" customHeight="1">
      <c r="A796" s="41"/>
      <c r="B796" s="42"/>
      <c r="C796" s="253" t="s">
        <v>1434</v>
      </c>
      <c r="D796" s="253" t="s">
        <v>214</v>
      </c>
      <c r="E796" s="254" t="s">
        <v>1435</v>
      </c>
      <c r="F796" s="255" t="s">
        <v>1436</v>
      </c>
      <c r="G796" s="256" t="s">
        <v>269</v>
      </c>
      <c r="H796" s="257">
        <v>358.60300000000001</v>
      </c>
      <c r="I796" s="258"/>
      <c r="J796" s="259">
        <f>ROUND(I796*H796,2)</f>
        <v>0</v>
      </c>
      <c r="K796" s="260"/>
      <c r="L796" s="44"/>
      <c r="M796" s="261" t="s">
        <v>1</v>
      </c>
      <c r="N796" s="262" t="s">
        <v>46</v>
      </c>
      <c r="O796" s="94"/>
      <c r="P796" s="263">
        <f>O796*H796</f>
        <v>0</v>
      </c>
      <c r="Q796" s="263">
        <v>0</v>
      </c>
      <c r="R796" s="263">
        <f>Q796*H796</f>
        <v>0</v>
      </c>
      <c r="S796" s="263">
        <v>0</v>
      </c>
      <c r="T796" s="264">
        <f>S796*H796</f>
        <v>0</v>
      </c>
      <c r="U796" s="41"/>
      <c r="V796" s="41"/>
      <c r="W796" s="41"/>
      <c r="X796" s="41"/>
      <c r="Y796" s="41"/>
      <c r="Z796" s="41"/>
      <c r="AA796" s="41"/>
      <c r="AB796" s="41"/>
      <c r="AC796" s="41"/>
      <c r="AD796" s="41"/>
      <c r="AE796" s="41"/>
      <c r="AR796" s="265" t="s">
        <v>526</v>
      </c>
      <c r="AT796" s="265" t="s">
        <v>214</v>
      </c>
      <c r="AU796" s="265" t="s">
        <v>89</v>
      </c>
      <c r="AY796" s="18" t="s">
        <v>211</v>
      </c>
      <c r="BE796" s="155">
        <f>IF(N796="základní",J796,0)</f>
        <v>0</v>
      </c>
      <c r="BF796" s="155">
        <f>IF(N796="snížená",J796,0)</f>
        <v>0</v>
      </c>
      <c r="BG796" s="155">
        <f>IF(N796="zákl. přenesená",J796,0)</f>
        <v>0</v>
      </c>
      <c r="BH796" s="155">
        <f>IF(N796="sníž. přenesená",J796,0)</f>
        <v>0</v>
      </c>
      <c r="BI796" s="155">
        <f>IF(N796="nulová",J796,0)</f>
        <v>0</v>
      </c>
      <c r="BJ796" s="18" t="s">
        <v>87</v>
      </c>
      <c r="BK796" s="155">
        <f>ROUND(I796*H796,2)</f>
        <v>0</v>
      </c>
      <c r="BL796" s="18" t="s">
        <v>526</v>
      </c>
      <c r="BM796" s="265" t="s">
        <v>1437</v>
      </c>
    </row>
    <row r="797" s="13" customFormat="1">
      <c r="A797" s="13"/>
      <c r="B797" s="266"/>
      <c r="C797" s="267"/>
      <c r="D797" s="268" t="s">
        <v>236</v>
      </c>
      <c r="E797" s="269" t="s">
        <v>1</v>
      </c>
      <c r="F797" s="270" t="s">
        <v>1438</v>
      </c>
      <c r="G797" s="267"/>
      <c r="H797" s="269" t="s">
        <v>1</v>
      </c>
      <c r="I797" s="271"/>
      <c r="J797" s="267"/>
      <c r="K797" s="267"/>
      <c r="L797" s="272"/>
      <c r="M797" s="273"/>
      <c r="N797" s="274"/>
      <c r="O797" s="274"/>
      <c r="P797" s="274"/>
      <c r="Q797" s="274"/>
      <c r="R797" s="274"/>
      <c r="S797" s="274"/>
      <c r="T797" s="275"/>
      <c r="U797" s="13"/>
      <c r="V797" s="13"/>
      <c r="W797" s="13"/>
      <c r="X797" s="13"/>
      <c r="Y797" s="13"/>
      <c r="Z797" s="13"/>
      <c r="AA797" s="13"/>
      <c r="AB797" s="13"/>
      <c r="AC797" s="13"/>
      <c r="AD797" s="13"/>
      <c r="AE797" s="13"/>
      <c r="AT797" s="276" t="s">
        <v>236</v>
      </c>
      <c r="AU797" s="276" t="s">
        <v>89</v>
      </c>
      <c r="AV797" s="13" t="s">
        <v>87</v>
      </c>
      <c r="AW797" s="13" t="s">
        <v>34</v>
      </c>
      <c r="AX797" s="13" t="s">
        <v>81</v>
      </c>
      <c r="AY797" s="276" t="s">
        <v>211</v>
      </c>
    </row>
    <row r="798" s="13" customFormat="1">
      <c r="A798" s="13"/>
      <c r="B798" s="266"/>
      <c r="C798" s="267"/>
      <c r="D798" s="268" t="s">
        <v>236</v>
      </c>
      <c r="E798" s="269" t="s">
        <v>1</v>
      </c>
      <c r="F798" s="270" t="s">
        <v>1439</v>
      </c>
      <c r="G798" s="267"/>
      <c r="H798" s="269" t="s">
        <v>1</v>
      </c>
      <c r="I798" s="271"/>
      <c r="J798" s="267"/>
      <c r="K798" s="267"/>
      <c r="L798" s="272"/>
      <c r="M798" s="273"/>
      <c r="N798" s="274"/>
      <c r="O798" s="274"/>
      <c r="P798" s="274"/>
      <c r="Q798" s="274"/>
      <c r="R798" s="274"/>
      <c r="S798" s="274"/>
      <c r="T798" s="275"/>
      <c r="U798" s="13"/>
      <c r="V798" s="13"/>
      <c r="W798" s="13"/>
      <c r="X798" s="13"/>
      <c r="Y798" s="13"/>
      <c r="Z798" s="13"/>
      <c r="AA798" s="13"/>
      <c r="AB798" s="13"/>
      <c r="AC798" s="13"/>
      <c r="AD798" s="13"/>
      <c r="AE798" s="13"/>
      <c r="AT798" s="276" t="s">
        <v>236</v>
      </c>
      <c r="AU798" s="276" t="s">
        <v>89</v>
      </c>
      <c r="AV798" s="13" t="s">
        <v>87</v>
      </c>
      <c r="AW798" s="13" t="s">
        <v>34</v>
      </c>
      <c r="AX798" s="13" t="s">
        <v>81</v>
      </c>
      <c r="AY798" s="276" t="s">
        <v>211</v>
      </c>
    </row>
    <row r="799" s="13" customFormat="1">
      <c r="A799" s="13"/>
      <c r="B799" s="266"/>
      <c r="C799" s="267"/>
      <c r="D799" s="268" t="s">
        <v>236</v>
      </c>
      <c r="E799" s="269" t="s">
        <v>1</v>
      </c>
      <c r="F799" s="270" t="s">
        <v>1440</v>
      </c>
      <c r="G799" s="267"/>
      <c r="H799" s="269" t="s">
        <v>1</v>
      </c>
      <c r="I799" s="271"/>
      <c r="J799" s="267"/>
      <c r="K799" s="267"/>
      <c r="L799" s="272"/>
      <c r="M799" s="273"/>
      <c r="N799" s="274"/>
      <c r="O799" s="274"/>
      <c r="P799" s="274"/>
      <c r="Q799" s="274"/>
      <c r="R799" s="274"/>
      <c r="S799" s="274"/>
      <c r="T799" s="275"/>
      <c r="U799" s="13"/>
      <c r="V799" s="13"/>
      <c r="W799" s="13"/>
      <c r="X799" s="13"/>
      <c r="Y799" s="13"/>
      <c r="Z799" s="13"/>
      <c r="AA799" s="13"/>
      <c r="AB799" s="13"/>
      <c r="AC799" s="13"/>
      <c r="AD799" s="13"/>
      <c r="AE799" s="13"/>
      <c r="AT799" s="276" t="s">
        <v>236</v>
      </c>
      <c r="AU799" s="276" t="s">
        <v>89</v>
      </c>
      <c r="AV799" s="13" t="s">
        <v>87</v>
      </c>
      <c r="AW799" s="13" t="s">
        <v>34</v>
      </c>
      <c r="AX799" s="13" t="s">
        <v>81</v>
      </c>
      <c r="AY799" s="276" t="s">
        <v>211</v>
      </c>
    </row>
    <row r="800" s="14" customFormat="1">
      <c r="A800" s="14"/>
      <c r="B800" s="277"/>
      <c r="C800" s="278"/>
      <c r="D800" s="268" t="s">
        <v>236</v>
      </c>
      <c r="E800" s="279" t="s">
        <v>1</v>
      </c>
      <c r="F800" s="280" t="s">
        <v>1441</v>
      </c>
      <c r="G800" s="278"/>
      <c r="H800" s="281">
        <v>357.93000000000001</v>
      </c>
      <c r="I800" s="282"/>
      <c r="J800" s="278"/>
      <c r="K800" s="278"/>
      <c r="L800" s="283"/>
      <c r="M800" s="284"/>
      <c r="N800" s="285"/>
      <c r="O800" s="285"/>
      <c r="P800" s="285"/>
      <c r="Q800" s="285"/>
      <c r="R800" s="285"/>
      <c r="S800" s="285"/>
      <c r="T800" s="286"/>
      <c r="U800" s="14"/>
      <c r="V800" s="14"/>
      <c r="W800" s="14"/>
      <c r="X800" s="14"/>
      <c r="Y800" s="14"/>
      <c r="Z800" s="14"/>
      <c r="AA800" s="14"/>
      <c r="AB800" s="14"/>
      <c r="AC800" s="14"/>
      <c r="AD800" s="14"/>
      <c r="AE800" s="14"/>
      <c r="AT800" s="287" t="s">
        <v>236</v>
      </c>
      <c r="AU800" s="287" t="s">
        <v>89</v>
      </c>
      <c r="AV800" s="14" t="s">
        <v>89</v>
      </c>
      <c r="AW800" s="14" t="s">
        <v>34</v>
      </c>
      <c r="AX800" s="14" t="s">
        <v>81</v>
      </c>
      <c r="AY800" s="287" t="s">
        <v>211</v>
      </c>
    </row>
    <row r="801" s="14" customFormat="1">
      <c r="A801" s="14"/>
      <c r="B801" s="277"/>
      <c r="C801" s="278"/>
      <c r="D801" s="268" t="s">
        <v>236</v>
      </c>
      <c r="E801" s="279" t="s">
        <v>1</v>
      </c>
      <c r="F801" s="280" t="s">
        <v>1442</v>
      </c>
      <c r="G801" s="278"/>
      <c r="H801" s="281">
        <v>62.496000000000002</v>
      </c>
      <c r="I801" s="282"/>
      <c r="J801" s="278"/>
      <c r="K801" s="278"/>
      <c r="L801" s="283"/>
      <c r="M801" s="284"/>
      <c r="N801" s="285"/>
      <c r="O801" s="285"/>
      <c r="P801" s="285"/>
      <c r="Q801" s="285"/>
      <c r="R801" s="285"/>
      <c r="S801" s="285"/>
      <c r="T801" s="286"/>
      <c r="U801" s="14"/>
      <c r="V801" s="14"/>
      <c r="W801" s="14"/>
      <c r="X801" s="14"/>
      <c r="Y801" s="14"/>
      <c r="Z801" s="14"/>
      <c r="AA801" s="14"/>
      <c r="AB801" s="14"/>
      <c r="AC801" s="14"/>
      <c r="AD801" s="14"/>
      <c r="AE801" s="14"/>
      <c r="AT801" s="287" t="s">
        <v>236</v>
      </c>
      <c r="AU801" s="287" t="s">
        <v>89</v>
      </c>
      <c r="AV801" s="14" t="s">
        <v>89</v>
      </c>
      <c r="AW801" s="14" t="s">
        <v>34</v>
      </c>
      <c r="AX801" s="14" t="s">
        <v>81</v>
      </c>
      <c r="AY801" s="287" t="s">
        <v>211</v>
      </c>
    </row>
    <row r="802" s="16" customFormat="1">
      <c r="A802" s="16"/>
      <c r="B802" s="306"/>
      <c r="C802" s="307"/>
      <c r="D802" s="268" t="s">
        <v>236</v>
      </c>
      <c r="E802" s="308" t="s">
        <v>1</v>
      </c>
      <c r="F802" s="309" t="s">
        <v>509</v>
      </c>
      <c r="G802" s="307"/>
      <c r="H802" s="310">
        <v>420.42599999999999</v>
      </c>
      <c r="I802" s="311"/>
      <c r="J802" s="307"/>
      <c r="K802" s="307"/>
      <c r="L802" s="312"/>
      <c r="M802" s="313"/>
      <c r="N802" s="314"/>
      <c r="O802" s="314"/>
      <c r="P802" s="314"/>
      <c r="Q802" s="314"/>
      <c r="R802" s="314"/>
      <c r="S802" s="314"/>
      <c r="T802" s="315"/>
      <c r="U802" s="16"/>
      <c r="V802" s="16"/>
      <c r="W802" s="16"/>
      <c r="X802" s="16"/>
      <c r="Y802" s="16"/>
      <c r="Z802" s="16"/>
      <c r="AA802" s="16"/>
      <c r="AB802" s="16"/>
      <c r="AC802" s="16"/>
      <c r="AD802" s="16"/>
      <c r="AE802" s="16"/>
      <c r="AT802" s="316" t="s">
        <v>236</v>
      </c>
      <c r="AU802" s="316" t="s">
        <v>89</v>
      </c>
      <c r="AV802" s="16" t="s">
        <v>96</v>
      </c>
      <c r="AW802" s="16" t="s">
        <v>34</v>
      </c>
      <c r="AX802" s="16" t="s">
        <v>81</v>
      </c>
      <c r="AY802" s="316" t="s">
        <v>211</v>
      </c>
    </row>
    <row r="803" s="13" customFormat="1">
      <c r="A803" s="13"/>
      <c r="B803" s="266"/>
      <c r="C803" s="267"/>
      <c r="D803" s="268" t="s">
        <v>236</v>
      </c>
      <c r="E803" s="269" t="s">
        <v>1</v>
      </c>
      <c r="F803" s="270" t="s">
        <v>1443</v>
      </c>
      <c r="G803" s="267"/>
      <c r="H803" s="269" t="s">
        <v>1</v>
      </c>
      <c r="I803" s="271"/>
      <c r="J803" s="267"/>
      <c r="K803" s="267"/>
      <c r="L803" s="272"/>
      <c r="M803" s="273"/>
      <c r="N803" s="274"/>
      <c r="O803" s="274"/>
      <c r="P803" s="274"/>
      <c r="Q803" s="274"/>
      <c r="R803" s="274"/>
      <c r="S803" s="274"/>
      <c r="T803" s="275"/>
      <c r="U803" s="13"/>
      <c r="V803" s="13"/>
      <c r="W803" s="13"/>
      <c r="X803" s="13"/>
      <c r="Y803" s="13"/>
      <c r="Z803" s="13"/>
      <c r="AA803" s="13"/>
      <c r="AB803" s="13"/>
      <c r="AC803" s="13"/>
      <c r="AD803" s="13"/>
      <c r="AE803" s="13"/>
      <c r="AT803" s="276" t="s">
        <v>236</v>
      </c>
      <c r="AU803" s="276" t="s">
        <v>89</v>
      </c>
      <c r="AV803" s="13" t="s">
        <v>87</v>
      </c>
      <c r="AW803" s="13" t="s">
        <v>34</v>
      </c>
      <c r="AX803" s="13" t="s">
        <v>81</v>
      </c>
      <c r="AY803" s="276" t="s">
        <v>211</v>
      </c>
    </row>
    <row r="804" s="14" customFormat="1">
      <c r="A804" s="14"/>
      <c r="B804" s="277"/>
      <c r="C804" s="278"/>
      <c r="D804" s="268" t="s">
        <v>236</v>
      </c>
      <c r="E804" s="279" t="s">
        <v>1</v>
      </c>
      <c r="F804" s="280" t="s">
        <v>1444</v>
      </c>
      <c r="G804" s="278"/>
      <c r="H804" s="281">
        <v>-61.823</v>
      </c>
      <c r="I804" s="282"/>
      <c r="J804" s="278"/>
      <c r="K804" s="278"/>
      <c r="L804" s="283"/>
      <c r="M804" s="284"/>
      <c r="N804" s="285"/>
      <c r="O804" s="285"/>
      <c r="P804" s="285"/>
      <c r="Q804" s="285"/>
      <c r="R804" s="285"/>
      <c r="S804" s="285"/>
      <c r="T804" s="286"/>
      <c r="U804" s="14"/>
      <c r="V804" s="14"/>
      <c r="W804" s="14"/>
      <c r="X804" s="14"/>
      <c r="Y804" s="14"/>
      <c r="Z804" s="14"/>
      <c r="AA804" s="14"/>
      <c r="AB804" s="14"/>
      <c r="AC804" s="14"/>
      <c r="AD804" s="14"/>
      <c r="AE804" s="14"/>
      <c r="AT804" s="287" t="s">
        <v>236</v>
      </c>
      <c r="AU804" s="287" t="s">
        <v>89</v>
      </c>
      <c r="AV804" s="14" t="s">
        <v>89</v>
      </c>
      <c r="AW804" s="14" t="s">
        <v>34</v>
      </c>
      <c r="AX804" s="14" t="s">
        <v>81</v>
      </c>
      <c r="AY804" s="287" t="s">
        <v>211</v>
      </c>
    </row>
    <row r="805" s="16" customFormat="1">
      <c r="A805" s="16"/>
      <c r="B805" s="306"/>
      <c r="C805" s="307"/>
      <c r="D805" s="268" t="s">
        <v>236</v>
      </c>
      <c r="E805" s="308" t="s">
        <v>1</v>
      </c>
      <c r="F805" s="309" t="s">
        <v>509</v>
      </c>
      <c r="G805" s="307"/>
      <c r="H805" s="310">
        <v>-61.823</v>
      </c>
      <c r="I805" s="311"/>
      <c r="J805" s="307"/>
      <c r="K805" s="307"/>
      <c r="L805" s="312"/>
      <c r="M805" s="313"/>
      <c r="N805" s="314"/>
      <c r="O805" s="314"/>
      <c r="P805" s="314"/>
      <c r="Q805" s="314"/>
      <c r="R805" s="314"/>
      <c r="S805" s="314"/>
      <c r="T805" s="315"/>
      <c r="U805" s="16"/>
      <c r="V805" s="16"/>
      <c r="W805" s="16"/>
      <c r="X805" s="16"/>
      <c r="Y805" s="16"/>
      <c r="Z805" s="16"/>
      <c r="AA805" s="16"/>
      <c r="AB805" s="16"/>
      <c r="AC805" s="16"/>
      <c r="AD805" s="16"/>
      <c r="AE805" s="16"/>
      <c r="AT805" s="316" t="s">
        <v>236</v>
      </c>
      <c r="AU805" s="316" t="s">
        <v>89</v>
      </c>
      <c r="AV805" s="16" t="s">
        <v>96</v>
      </c>
      <c r="AW805" s="16" t="s">
        <v>34</v>
      </c>
      <c r="AX805" s="16" t="s">
        <v>81</v>
      </c>
      <c r="AY805" s="316" t="s">
        <v>211</v>
      </c>
    </row>
    <row r="806" s="15" customFormat="1">
      <c r="A806" s="15"/>
      <c r="B806" s="295"/>
      <c r="C806" s="296"/>
      <c r="D806" s="268" t="s">
        <v>236</v>
      </c>
      <c r="E806" s="297" t="s">
        <v>363</v>
      </c>
      <c r="F806" s="298" t="s">
        <v>435</v>
      </c>
      <c r="G806" s="296"/>
      <c r="H806" s="299">
        <v>358.60300000000001</v>
      </c>
      <c r="I806" s="300"/>
      <c r="J806" s="296"/>
      <c r="K806" s="296"/>
      <c r="L806" s="301"/>
      <c r="M806" s="302"/>
      <c r="N806" s="303"/>
      <c r="O806" s="303"/>
      <c r="P806" s="303"/>
      <c r="Q806" s="303"/>
      <c r="R806" s="303"/>
      <c r="S806" s="303"/>
      <c r="T806" s="304"/>
      <c r="U806" s="15"/>
      <c r="V806" s="15"/>
      <c r="W806" s="15"/>
      <c r="X806" s="15"/>
      <c r="Y806" s="15"/>
      <c r="Z806" s="15"/>
      <c r="AA806" s="15"/>
      <c r="AB806" s="15"/>
      <c r="AC806" s="15"/>
      <c r="AD806" s="15"/>
      <c r="AE806" s="15"/>
      <c r="AT806" s="305" t="s">
        <v>236</v>
      </c>
      <c r="AU806" s="305" t="s">
        <v>89</v>
      </c>
      <c r="AV806" s="15" t="s">
        <v>100</v>
      </c>
      <c r="AW806" s="15" t="s">
        <v>34</v>
      </c>
      <c r="AX806" s="15" t="s">
        <v>87</v>
      </c>
      <c r="AY806" s="305" t="s">
        <v>211</v>
      </c>
    </row>
    <row r="807" s="2" customFormat="1" ht="24.15" customHeight="1">
      <c r="A807" s="41"/>
      <c r="B807" s="42"/>
      <c r="C807" s="317" t="s">
        <v>1445</v>
      </c>
      <c r="D807" s="317" t="s">
        <v>587</v>
      </c>
      <c r="E807" s="318" t="s">
        <v>1446</v>
      </c>
      <c r="F807" s="319" t="s">
        <v>1447</v>
      </c>
      <c r="G807" s="320" t="s">
        <v>269</v>
      </c>
      <c r="H807" s="321">
        <v>365.77499999999998</v>
      </c>
      <c r="I807" s="322"/>
      <c r="J807" s="323">
        <f>ROUND(I807*H807,2)</f>
        <v>0</v>
      </c>
      <c r="K807" s="324"/>
      <c r="L807" s="325"/>
      <c r="M807" s="326" t="s">
        <v>1</v>
      </c>
      <c r="N807" s="327" t="s">
        <v>46</v>
      </c>
      <c r="O807" s="94"/>
      <c r="P807" s="263">
        <f>O807*H807</f>
        <v>0</v>
      </c>
      <c r="Q807" s="263">
        <v>0.0104</v>
      </c>
      <c r="R807" s="263">
        <f>Q807*H807</f>
        <v>3.8040599999999998</v>
      </c>
      <c r="S807" s="263">
        <v>0</v>
      </c>
      <c r="T807" s="264">
        <f>S807*H807</f>
        <v>0</v>
      </c>
      <c r="U807" s="41"/>
      <c r="V807" s="41"/>
      <c r="W807" s="41"/>
      <c r="X807" s="41"/>
      <c r="Y807" s="41"/>
      <c r="Z807" s="41"/>
      <c r="AA807" s="41"/>
      <c r="AB807" s="41"/>
      <c r="AC807" s="41"/>
      <c r="AD807" s="41"/>
      <c r="AE807" s="41"/>
      <c r="AR807" s="265" t="s">
        <v>632</v>
      </c>
      <c r="AT807" s="265" t="s">
        <v>587</v>
      </c>
      <c r="AU807" s="265" t="s">
        <v>89</v>
      </c>
      <c r="AY807" s="18" t="s">
        <v>211</v>
      </c>
      <c r="BE807" s="155">
        <f>IF(N807="základní",J807,0)</f>
        <v>0</v>
      </c>
      <c r="BF807" s="155">
        <f>IF(N807="snížená",J807,0)</f>
        <v>0</v>
      </c>
      <c r="BG807" s="155">
        <f>IF(N807="zákl. přenesená",J807,0)</f>
        <v>0</v>
      </c>
      <c r="BH807" s="155">
        <f>IF(N807="sníž. přenesená",J807,0)</f>
        <v>0</v>
      </c>
      <c r="BI807" s="155">
        <f>IF(N807="nulová",J807,0)</f>
        <v>0</v>
      </c>
      <c r="BJ807" s="18" t="s">
        <v>87</v>
      </c>
      <c r="BK807" s="155">
        <f>ROUND(I807*H807,2)</f>
        <v>0</v>
      </c>
      <c r="BL807" s="18" t="s">
        <v>526</v>
      </c>
      <c r="BM807" s="265" t="s">
        <v>1448</v>
      </c>
    </row>
    <row r="808" s="14" customFormat="1">
      <c r="A808" s="14"/>
      <c r="B808" s="277"/>
      <c r="C808" s="278"/>
      <c r="D808" s="268" t="s">
        <v>236</v>
      </c>
      <c r="E808" s="279" t="s">
        <v>1</v>
      </c>
      <c r="F808" s="280" t="s">
        <v>363</v>
      </c>
      <c r="G808" s="278"/>
      <c r="H808" s="281">
        <v>358.60300000000001</v>
      </c>
      <c r="I808" s="282"/>
      <c r="J808" s="278"/>
      <c r="K808" s="278"/>
      <c r="L808" s="283"/>
      <c r="M808" s="284"/>
      <c r="N808" s="285"/>
      <c r="O808" s="285"/>
      <c r="P808" s="285"/>
      <c r="Q808" s="285"/>
      <c r="R808" s="285"/>
      <c r="S808" s="285"/>
      <c r="T808" s="286"/>
      <c r="U808" s="14"/>
      <c r="V808" s="14"/>
      <c r="W808" s="14"/>
      <c r="X808" s="14"/>
      <c r="Y808" s="14"/>
      <c r="Z808" s="14"/>
      <c r="AA808" s="14"/>
      <c r="AB808" s="14"/>
      <c r="AC808" s="14"/>
      <c r="AD808" s="14"/>
      <c r="AE808" s="14"/>
      <c r="AT808" s="287" t="s">
        <v>236</v>
      </c>
      <c r="AU808" s="287" t="s">
        <v>89</v>
      </c>
      <c r="AV808" s="14" t="s">
        <v>89</v>
      </c>
      <c r="AW808" s="14" t="s">
        <v>34</v>
      </c>
      <c r="AX808" s="14" t="s">
        <v>81</v>
      </c>
      <c r="AY808" s="287" t="s">
        <v>211</v>
      </c>
    </row>
    <row r="809" s="15" customFormat="1">
      <c r="A809" s="15"/>
      <c r="B809" s="295"/>
      <c r="C809" s="296"/>
      <c r="D809" s="268" t="s">
        <v>236</v>
      </c>
      <c r="E809" s="297" t="s">
        <v>1</v>
      </c>
      <c r="F809" s="298" t="s">
        <v>435</v>
      </c>
      <c r="G809" s="296"/>
      <c r="H809" s="299">
        <v>358.60300000000001</v>
      </c>
      <c r="I809" s="300"/>
      <c r="J809" s="296"/>
      <c r="K809" s="296"/>
      <c r="L809" s="301"/>
      <c r="M809" s="302"/>
      <c r="N809" s="303"/>
      <c r="O809" s="303"/>
      <c r="P809" s="303"/>
      <c r="Q809" s="303"/>
      <c r="R809" s="303"/>
      <c r="S809" s="303"/>
      <c r="T809" s="304"/>
      <c r="U809" s="15"/>
      <c r="V809" s="15"/>
      <c r="W809" s="15"/>
      <c r="X809" s="15"/>
      <c r="Y809" s="15"/>
      <c r="Z809" s="15"/>
      <c r="AA809" s="15"/>
      <c r="AB809" s="15"/>
      <c r="AC809" s="15"/>
      <c r="AD809" s="15"/>
      <c r="AE809" s="15"/>
      <c r="AT809" s="305" t="s">
        <v>236</v>
      </c>
      <c r="AU809" s="305" t="s">
        <v>89</v>
      </c>
      <c r="AV809" s="15" t="s">
        <v>100</v>
      </c>
      <c r="AW809" s="15" t="s">
        <v>34</v>
      </c>
      <c r="AX809" s="15" t="s">
        <v>87</v>
      </c>
      <c r="AY809" s="305" t="s">
        <v>211</v>
      </c>
    </row>
    <row r="810" s="14" customFormat="1">
      <c r="A810" s="14"/>
      <c r="B810" s="277"/>
      <c r="C810" s="278"/>
      <c r="D810" s="268" t="s">
        <v>236</v>
      </c>
      <c r="E810" s="278"/>
      <c r="F810" s="280" t="s">
        <v>1368</v>
      </c>
      <c r="G810" s="278"/>
      <c r="H810" s="281">
        <v>365.77499999999998</v>
      </c>
      <c r="I810" s="282"/>
      <c r="J810" s="278"/>
      <c r="K810" s="278"/>
      <c r="L810" s="283"/>
      <c r="M810" s="284"/>
      <c r="N810" s="285"/>
      <c r="O810" s="285"/>
      <c r="P810" s="285"/>
      <c r="Q810" s="285"/>
      <c r="R810" s="285"/>
      <c r="S810" s="285"/>
      <c r="T810" s="286"/>
      <c r="U810" s="14"/>
      <c r="V810" s="14"/>
      <c r="W810" s="14"/>
      <c r="X810" s="14"/>
      <c r="Y810" s="14"/>
      <c r="Z810" s="14"/>
      <c r="AA810" s="14"/>
      <c r="AB810" s="14"/>
      <c r="AC810" s="14"/>
      <c r="AD810" s="14"/>
      <c r="AE810" s="14"/>
      <c r="AT810" s="287" t="s">
        <v>236</v>
      </c>
      <c r="AU810" s="287" t="s">
        <v>89</v>
      </c>
      <c r="AV810" s="14" t="s">
        <v>89</v>
      </c>
      <c r="AW810" s="14" t="s">
        <v>4</v>
      </c>
      <c r="AX810" s="14" t="s">
        <v>87</v>
      </c>
      <c r="AY810" s="287" t="s">
        <v>211</v>
      </c>
    </row>
    <row r="811" s="2" customFormat="1" ht="24.15" customHeight="1">
      <c r="A811" s="41"/>
      <c r="B811" s="42"/>
      <c r="C811" s="253" t="s">
        <v>1449</v>
      </c>
      <c r="D811" s="253" t="s">
        <v>214</v>
      </c>
      <c r="E811" s="254" t="s">
        <v>1450</v>
      </c>
      <c r="F811" s="255" t="s">
        <v>1451</v>
      </c>
      <c r="G811" s="256" t="s">
        <v>269</v>
      </c>
      <c r="H811" s="257">
        <v>358.60300000000001</v>
      </c>
      <c r="I811" s="258"/>
      <c r="J811" s="259">
        <f>ROUND(I811*H811,2)</f>
        <v>0</v>
      </c>
      <c r="K811" s="260"/>
      <c r="L811" s="44"/>
      <c r="M811" s="261" t="s">
        <v>1</v>
      </c>
      <c r="N811" s="262" t="s">
        <v>46</v>
      </c>
      <c r="O811" s="94"/>
      <c r="P811" s="263">
        <f>O811*H811</f>
        <v>0</v>
      </c>
      <c r="Q811" s="263">
        <v>0</v>
      </c>
      <c r="R811" s="263">
        <f>Q811*H811</f>
        <v>0</v>
      </c>
      <c r="S811" s="263">
        <v>0</v>
      </c>
      <c r="T811" s="264">
        <f>S811*H811</f>
        <v>0</v>
      </c>
      <c r="U811" s="41"/>
      <c r="V811" s="41"/>
      <c r="W811" s="41"/>
      <c r="X811" s="41"/>
      <c r="Y811" s="41"/>
      <c r="Z811" s="41"/>
      <c r="AA811" s="41"/>
      <c r="AB811" s="41"/>
      <c r="AC811" s="41"/>
      <c r="AD811" s="41"/>
      <c r="AE811" s="41"/>
      <c r="AR811" s="265" t="s">
        <v>526</v>
      </c>
      <c r="AT811" s="265" t="s">
        <v>214</v>
      </c>
      <c r="AU811" s="265" t="s">
        <v>89</v>
      </c>
      <c r="AY811" s="18" t="s">
        <v>211</v>
      </c>
      <c r="BE811" s="155">
        <f>IF(N811="základní",J811,0)</f>
        <v>0</v>
      </c>
      <c r="BF811" s="155">
        <f>IF(N811="snížená",J811,0)</f>
        <v>0</v>
      </c>
      <c r="BG811" s="155">
        <f>IF(N811="zákl. přenesená",J811,0)</f>
        <v>0</v>
      </c>
      <c r="BH811" s="155">
        <f>IF(N811="sníž. přenesená",J811,0)</f>
        <v>0</v>
      </c>
      <c r="BI811" s="155">
        <f>IF(N811="nulová",J811,0)</f>
        <v>0</v>
      </c>
      <c r="BJ811" s="18" t="s">
        <v>87</v>
      </c>
      <c r="BK811" s="155">
        <f>ROUND(I811*H811,2)</f>
        <v>0</v>
      </c>
      <c r="BL811" s="18" t="s">
        <v>526</v>
      </c>
      <c r="BM811" s="265" t="s">
        <v>1452</v>
      </c>
    </row>
    <row r="812" s="14" customFormat="1">
      <c r="A812" s="14"/>
      <c r="B812" s="277"/>
      <c r="C812" s="278"/>
      <c r="D812" s="268" t="s">
        <v>236</v>
      </c>
      <c r="E812" s="279" t="s">
        <v>1</v>
      </c>
      <c r="F812" s="280" t="s">
        <v>363</v>
      </c>
      <c r="G812" s="278"/>
      <c r="H812" s="281">
        <v>358.60300000000001</v>
      </c>
      <c r="I812" s="282"/>
      <c r="J812" s="278"/>
      <c r="K812" s="278"/>
      <c r="L812" s="283"/>
      <c r="M812" s="284"/>
      <c r="N812" s="285"/>
      <c r="O812" s="285"/>
      <c r="P812" s="285"/>
      <c r="Q812" s="285"/>
      <c r="R812" s="285"/>
      <c r="S812" s="285"/>
      <c r="T812" s="286"/>
      <c r="U812" s="14"/>
      <c r="V812" s="14"/>
      <c r="W812" s="14"/>
      <c r="X812" s="14"/>
      <c r="Y812" s="14"/>
      <c r="Z812" s="14"/>
      <c r="AA812" s="14"/>
      <c r="AB812" s="14"/>
      <c r="AC812" s="14"/>
      <c r="AD812" s="14"/>
      <c r="AE812" s="14"/>
      <c r="AT812" s="287" t="s">
        <v>236</v>
      </c>
      <c r="AU812" s="287" t="s">
        <v>89</v>
      </c>
      <c r="AV812" s="14" t="s">
        <v>89</v>
      </c>
      <c r="AW812" s="14" t="s">
        <v>34</v>
      </c>
      <c r="AX812" s="14" t="s">
        <v>87</v>
      </c>
      <c r="AY812" s="287" t="s">
        <v>211</v>
      </c>
    </row>
    <row r="813" s="2" customFormat="1" ht="16.5" customHeight="1">
      <c r="A813" s="41"/>
      <c r="B813" s="42"/>
      <c r="C813" s="317" t="s">
        <v>1453</v>
      </c>
      <c r="D813" s="317" t="s">
        <v>587</v>
      </c>
      <c r="E813" s="318" t="s">
        <v>1454</v>
      </c>
      <c r="F813" s="319" t="s">
        <v>1455</v>
      </c>
      <c r="G813" s="320" t="s">
        <v>332</v>
      </c>
      <c r="H813" s="321">
        <v>4.1719999999999997</v>
      </c>
      <c r="I813" s="322"/>
      <c r="J813" s="323">
        <f>ROUND(I813*H813,2)</f>
        <v>0</v>
      </c>
      <c r="K813" s="324"/>
      <c r="L813" s="325"/>
      <c r="M813" s="326" t="s">
        <v>1</v>
      </c>
      <c r="N813" s="327" t="s">
        <v>46</v>
      </c>
      <c r="O813" s="94"/>
      <c r="P813" s="263">
        <f>O813*H813</f>
        <v>0</v>
      </c>
      <c r="Q813" s="263">
        <v>0.55000000000000004</v>
      </c>
      <c r="R813" s="263">
        <f>Q813*H813</f>
        <v>2.2946</v>
      </c>
      <c r="S813" s="263">
        <v>0</v>
      </c>
      <c r="T813" s="264">
        <f>S813*H813</f>
        <v>0</v>
      </c>
      <c r="U813" s="41"/>
      <c r="V813" s="41"/>
      <c r="W813" s="41"/>
      <c r="X813" s="41"/>
      <c r="Y813" s="41"/>
      <c r="Z813" s="41"/>
      <c r="AA813" s="41"/>
      <c r="AB813" s="41"/>
      <c r="AC813" s="41"/>
      <c r="AD813" s="41"/>
      <c r="AE813" s="41"/>
      <c r="AR813" s="265" t="s">
        <v>632</v>
      </c>
      <c r="AT813" s="265" t="s">
        <v>587</v>
      </c>
      <c r="AU813" s="265" t="s">
        <v>89</v>
      </c>
      <c r="AY813" s="18" t="s">
        <v>211</v>
      </c>
      <c r="BE813" s="155">
        <f>IF(N813="základní",J813,0)</f>
        <v>0</v>
      </c>
      <c r="BF813" s="155">
        <f>IF(N813="snížená",J813,0)</f>
        <v>0</v>
      </c>
      <c r="BG813" s="155">
        <f>IF(N813="zákl. přenesená",J813,0)</f>
        <v>0</v>
      </c>
      <c r="BH813" s="155">
        <f>IF(N813="sníž. přenesená",J813,0)</f>
        <v>0</v>
      </c>
      <c r="BI813" s="155">
        <f>IF(N813="nulová",J813,0)</f>
        <v>0</v>
      </c>
      <c r="BJ813" s="18" t="s">
        <v>87</v>
      </c>
      <c r="BK813" s="155">
        <f>ROUND(I813*H813,2)</f>
        <v>0</v>
      </c>
      <c r="BL813" s="18" t="s">
        <v>526</v>
      </c>
      <c r="BM813" s="265" t="s">
        <v>1456</v>
      </c>
    </row>
    <row r="814" s="14" customFormat="1">
      <c r="A814" s="14"/>
      <c r="B814" s="277"/>
      <c r="C814" s="278"/>
      <c r="D814" s="268" t="s">
        <v>236</v>
      </c>
      <c r="E814" s="279" t="s">
        <v>1</v>
      </c>
      <c r="F814" s="280" t="s">
        <v>1457</v>
      </c>
      <c r="G814" s="278"/>
      <c r="H814" s="281">
        <v>3.2759999999999998</v>
      </c>
      <c r="I814" s="282"/>
      <c r="J814" s="278"/>
      <c r="K814" s="278"/>
      <c r="L814" s="283"/>
      <c r="M814" s="284"/>
      <c r="N814" s="285"/>
      <c r="O814" s="285"/>
      <c r="P814" s="285"/>
      <c r="Q814" s="285"/>
      <c r="R814" s="285"/>
      <c r="S814" s="285"/>
      <c r="T814" s="286"/>
      <c r="U814" s="14"/>
      <c r="V814" s="14"/>
      <c r="W814" s="14"/>
      <c r="X814" s="14"/>
      <c r="Y814" s="14"/>
      <c r="Z814" s="14"/>
      <c r="AA814" s="14"/>
      <c r="AB814" s="14"/>
      <c r="AC814" s="14"/>
      <c r="AD814" s="14"/>
      <c r="AE814" s="14"/>
      <c r="AT814" s="287" t="s">
        <v>236</v>
      </c>
      <c r="AU814" s="287" t="s">
        <v>89</v>
      </c>
      <c r="AV814" s="14" t="s">
        <v>89</v>
      </c>
      <c r="AW814" s="14" t="s">
        <v>34</v>
      </c>
      <c r="AX814" s="14" t="s">
        <v>81</v>
      </c>
      <c r="AY814" s="287" t="s">
        <v>211</v>
      </c>
    </row>
    <row r="815" s="14" customFormat="1">
      <c r="A815" s="14"/>
      <c r="B815" s="277"/>
      <c r="C815" s="278"/>
      <c r="D815" s="268" t="s">
        <v>236</v>
      </c>
      <c r="E815" s="279" t="s">
        <v>1</v>
      </c>
      <c r="F815" s="280" t="s">
        <v>1458</v>
      </c>
      <c r="G815" s="278"/>
      <c r="H815" s="281">
        <v>0.89600000000000002</v>
      </c>
      <c r="I815" s="282"/>
      <c r="J815" s="278"/>
      <c r="K815" s="278"/>
      <c r="L815" s="283"/>
      <c r="M815" s="284"/>
      <c r="N815" s="285"/>
      <c r="O815" s="285"/>
      <c r="P815" s="285"/>
      <c r="Q815" s="285"/>
      <c r="R815" s="285"/>
      <c r="S815" s="285"/>
      <c r="T815" s="286"/>
      <c r="U815" s="14"/>
      <c r="V815" s="14"/>
      <c r="W815" s="14"/>
      <c r="X815" s="14"/>
      <c r="Y815" s="14"/>
      <c r="Z815" s="14"/>
      <c r="AA815" s="14"/>
      <c r="AB815" s="14"/>
      <c r="AC815" s="14"/>
      <c r="AD815" s="14"/>
      <c r="AE815" s="14"/>
      <c r="AT815" s="287" t="s">
        <v>236</v>
      </c>
      <c r="AU815" s="287" t="s">
        <v>89</v>
      </c>
      <c r="AV815" s="14" t="s">
        <v>89</v>
      </c>
      <c r="AW815" s="14" t="s">
        <v>34</v>
      </c>
      <c r="AX815" s="14" t="s">
        <v>81</v>
      </c>
      <c r="AY815" s="287" t="s">
        <v>211</v>
      </c>
    </row>
    <row r="816" s="15" customFormat="1">
      <c r="A816" s="15"/>
      <c r="B816" s="295"/>
      <c r="C816" s="296"/>
      <c r="D816" s="268" t="s">
        <v>236</v>
      </c>
      <c r="E816" s="297" t="s">
        <v>334</v>
      </c>
      <c r="F816" s="298" t="s">
        <v>435</v>
      </c>
      <c r="G816" s="296"/>
      <c r="H816" s="299">
        <v>4.1719999999999997</v>
      </c>
      <c r="I816" s="300"/>
      <c r="J816" s="296"/>
      <c r="K816" s="296"/>
      <c r="L816" s="301"/>
      <c r="M816" s="302"/>
      <c r="N816" s="303"/>
      <c r="O816" s="303"/>
      <c r="P816" s="303"/>
      <c r="Q816" s="303"/>
      <c r="R816" s="303"/>
      <c r="S816" s="303"/>
      <c r="T816" s="304"/>
      <c r="U816" s="15"/>
      <c r="V816" s="15"/>
      <c r="W816" s="15"/>
      <c r="X816" s="15"/>
      <c r="Y816" s="15"/>
      <c r="Z816" s="15"/>
      <c r="AA816" s="15"/>
      <c r="AB816" s="15"/>
      <c r="AC816" s="15"/>
      <c r="AD816" s="15"/>
      <c r="AE816" s="15"/>
      <c r="AT816" s="305" t="s">
        <v>236</v>
      </c>
      <c r="AU816" s="305" t="s">
        <v>89</v>
      </c>
      <c r="AV816" s="15" t="s">
        <v>100</v>
      </c>
      <c r="AW816" s="15" t="s">
        <v>34</v>
      </c>
      <c r="AX816" s="15" t="s">
        <v>87</v>
      </c>
      <c r="AY816" s="305" t="s">
        <v>211</v>
      </c>
    </row>
    <row r="817" s="2" customFormat="1" ht="24.15" customHeight="1">
      <c r="A817" s="41"/>
      <c r="B817" s="42"/>
      <c r="C817" s="253" t="s">
        <v>1459</v>
      </c>
      <c r="D817" s="253" t="s">
        <v>214</v>
      </c>
      <c r="E817" s="254" t="s">
        <v>1460</v>
      </c>
      <c r="F817" s="255" t="s">
        <v>1461</v>
      </c>
      <c r="G817" s="256" t="s">
        <v>307</v>
      </c>
      <c r="H817" s="257">
        <v>290</v>
      </c>
      <c r="I817" s="258"/>
      <c r="J817" s="259">
        <f>ROUND(I817*H817,2)</f>
        <v>0</v>
      </c>
      <c r="K817" s="260"/>
      <c r="L817" s="44"/>
      <c r="M817" s="261" t="s">
        <v>1</v>
      </c>
      <c r="N817" s="262" t="s">
        <v>46</v>
      </c>
      <c r="O817" s="94"/>
      <c r="P817" s="263">
        <f>O817*H817</f>
        <v>0</v>
      </c>
      <c r="Q817" s="263">
        <v>0</v>
      </c>
      <c r="R817" s="263">
        <f>Q817*H817</f>
        <v>0</v>
      </c>
      <c r="S817" s="263">
        <v>0</v>
      </c>
      <c r="T817" s="264">
        <f>S817*H817</f>
        <v>0</v>
      </c>
      <c r="U817" s="41"/>
      <c r="V817" s="41"/>
      <c r="W817" s="41"/>
      <c r="X817" s="41"/>
      <c r="Y817" s="41"/>
      <c r="Z817" s="41"/>
      <c r="AA817" s="41"/>
      <c r="AB817" s="41"/>
      <c r="AC817" s="41"/>
      <c r="AD817" s="41"/>
      <c r="AE817" s="41"/>
      <c r="AR817" s="265" t="s">
        <v>526</v>
      </c>
      <c r="AT817" s="265" t="s">
        <v>214</v>
      </c>
      <c r="AU817" s="265" t="s">
        <v>89</v>
      </c>
      <c r="AY817" s="18" t="s">
        <v>211</v>
      </c>
      <c r="BE817" s="155">
        <f>IF(N817="základní",J817,0)</f>
        <v>0</v>
      </c>
      <c r="BF817" s="155">
        <f>IF(N817="snížená",J817,0)</f>
        <v>0</v>
      </c>
      <c r="BG817" s="155">
        <f>IF(N817="zákl. přenesená",J817,0)</f>
        <v>0</v>
      </c>
      <c r="BH817" s="155">
        <f>IF(N817="sníž. přenesená",J817,0)</f>
        <v>0</v>
      </c>
      <c r="BI817" s="155">
        <f>IF(N817="nulová",J817,0)</f>
        <v>0</v>
      </c>
      <c r="BJ817" s="18" t="s">
        <v>87</v>
      </c>
      <c r="BK817" s="155">
        <f>ROUND(I817*H817,2)</f>
        <v>0</v>
      </c>
      <c r="BL817" s="18" t="s">
        <v>526</v>
      </c>
      <c r="BM817" s="265" t="s">
        <v>1462</v>
      </c>
    </row>
    <row r="818" s="13" customFormat="1">
      <c r="A818" s="13"/>
      <c r="B818" s="266"/>
      <c r="C818" s="267"/>
      <c r="D818" s="268" t="s">
        <v>236</v>
      </c>
      <c r="E818" s="269" t="s">
        <v>1</v>
      </c>
      <c r="F818" s="270" t="s">
        <v>1229</v>
      </c>
      <c r="G818" s="267"/>
      <c r="H818" s="269" t="s">
        <v>1</v>
      </c>
      <c r="I818" s="271"/>
      <c r="J818" s="267"/>
      <c r="K818" s="267"/>
      <c r="L818" s="272"/>
      <c r="M818" s="273"/>
      <c r="N818" s="274"/>
      <c r="O818" s="274"/>
      <c r="P818" s="274"/>
      <c r="Q818" s="274"/>
      <c r="R818" s="274"/>
      <c r="S818" s="274"/>
      <c r="T818" s="275"/>
      <c r="U818" s="13"/>
      <c r="V818" s="13"/>
      <c r="W818" s="13"/>
      <c r="X818" s="13"/>
      <c r="Y818" s="13"/>
      <c r="Z818" s="13"/>
      <c r="AA818" s="13"/>
      <c r="AB818" s="13"/>
      <c r="AC818" s="13"/>
      <c r="AD818" s="13"/>
      <c r="AE818" s="13"/>
      <c r="AT818" s="276" t="s">
        <v>236</v>
      </c>
      <c r="AU818" s="276" t="s">
        <v>89</v>
      </c>
      <c r="AV818" s="13" t="s">
        <v>87</v>
      </c>
      <c r="AW818" s="13" t="s">
        <v>34</v>
      </c>
      <c r="AX818" s="13" t="s">
        <v>81</v>
      </c>
      <c r="AY818" s="276" t="s">
        <v>211</v>
      </c>
    </row>
    <row r="819" s="14" customFormat="1">
      <c r="A819" s="14"/>
      <c r="B819" s="277"/>
      <c r="C819" s="278"/>
      <c r="D819" s="268" t="s">
        <v>236</v>
      </c>
      <c r="E819" s="279" t="s">
        <v>1</v>
      </c>
      <c r="F819" s="280" t="s">
        <v>305</v>
      </c>
      <c r="G819" s="278"/>
      <c r="H819" s="281">
        <v>290</v>
      </c>
      <c r="I819" s="282"/>
      <c r="J819" s="278"/>
      <c r="K819" s="278"/>
      <c r="L819" s="283"/>
      <c r="M819" s="284"/>
      <c r="N819" s="285"/>
      <c r="O819" s="285"/>
      <c r="P819" s="285"/>
      <c r="Q819" s="285"/>
      <c r="R819" s="285"/>
      <c r="S819" s="285"/>
      <c r="T819" s="286"/>
      <c r="U819" s="14"/>
      <c r="V819" s="14"/>
      <c r="W819" s="14"/>
      <c r="X819" s="14"/>
      <c r="Y819" s="14"/>
      <c r="Z819" s="14"/>
      <c r="AA819" s="14"/>
      <c r="AB819" s="14"/>
      <c r="AC819" s="14"/>
      <c r="AD819" s="14"/>
      <c r="AE819" s="14"/>
      <c r="AT819" s="287" t="s">
        <v>236</v>
      </c>
      <c r="AU819" s="287" t="s">
        <v>89</v>
      </c>
      <c r="AV819" s="14" t="s">
        <v>89</v>
      </c>
      <c r="AW819" s="14" t="s">
        <v>34</v>
      </c>
      <c r="AX819" s="14" t="s">
        <v>87</v>
      </c>
      <c r="AY819" s="287" t="s">
        <v>211</v>
      </c>
    </row>
    <row r="820" s="2" customFormat="1" ht="24.15" customHeight="1">
      <c r="A820" s="41"/>
      <c r="B820" s="42"/>
      <c r="C820" s="253" t="s">
        <v>1463</v>
      </c>
      <c r="D820" s="253" t="s">
        <v>214</v>
      </c>
      <c r="E820" s="254" t="s">
        <v>1464</v>
      </c>
      <c r="F820" s="255" t="s">
        <v>1465</v>
      </c>
      <c r="G820" s="256" t="s">
        <v>307</v>
      </c>
      <c r="H820" s="257">
        <v>290</v>
      </c>
      <c r="I820" s="258"/>
      <c r="J820" s="259">
        <f>ROUND(I820*H820,2)</f>
        <v>0</v>
      </c>
      <c r="K820" s="260"/>
      <c r="L820" s="44"/>
      <c r="M820" s="261" t="s">
        <v>1</v>
      </c>
      <c r="N820" s="262" t="s">
        <v>46</v>
      </c>
      <c r="O820" s="94"/>
      <c r="P820" s="263">
        <f>O820*H820</f>
        <v>0</v>
      </c>
      <c r="Q820" s="263">
        <v>0</v>
      </c>
      <c r="R820" s="263">
        <f>Q820*H820</f>
        <v>0</v>
      </c>
      <c r="S820" s="263">
        <v>0</v>
      </c>
      <c r="T820" s="264">
        <f>S820*H820</f>
        <v>0</v>
      </c>
      <c r="U820" s="41"/>
      <c r="V820" s="41"/>
      <c r="W820" s="41"/>
      <c r="X820" s="41"/>
      <c r="Y820" s="41"/>
      <c r="Z820" s="41"/>
      <c r="AA820" s="41"/>
      <c r="AB820" s="41"/>
      <c r="AC820" s="41"/>
      <c r="AD820" s="41"/>
      <c r="AE820" s="41"/>
      <c r="AR820" s="265" t="s">
        <v>526</v>
      </c>
      <c r="AT820" s="265" t="s">
        <v>214</v>
      </c>
      <c r="AU820" s="265" t="s">
        <v>89</v>
      </c>
      <c r="AY820" s="18" t="s">
        <v>211</v>
      </c>
      <c r="BE820" s="155">
        <f>IF(N820="základní",J820,0)</f>
        <v>0</v>
      </c>
      <c r="BF820" s="155">
        <f>IF(N820="snížená",J820,0)</f>
        <v>0</v>
      </c>
      <c r="BG820" s="155">
        <f>IF(N820="zákl. přenesená",J820,0)</f>
        <v>0</v>
      </c>
      <c r="BH820" s="155">
        <f>IF(N820="sníž. přenesená",J820,0)</f>
        <v>0</v>
      </c>
      <c r="BI820" s="155">
        <f>IF(N820="nulová",J820,0)</f>
        <v>0</v>
      </c>
      <c r="BJ820" s="18" t="s">
        <v>87</v>
      </c>
      <c r="BK820" s="155">
        <f>ROUND(I820*H820,2)</f>
        <v>0</v>
      </c>
      <c r="BL820" s="18" t="s">
        <v>526</v>
      </c>
      <c r="BM820" s="265" t="s">
        <v>1466</v>
      </c>
    </row>
    <row r="821" s="14" customFormat="1">
      <c r="A821" s="14"/>
      <c r="B821" s="277"/>
      <c r="C821" s="278"/>
      <c r="D821" s="268" t="s">
        <v>236</v>
      </c>
      <c r="E821" s="279" t="s">
        <v>305</v>
      </c>
      <c r="F821" s="280" t="s">
        <v>1467</v>
      </c>
      <c r="G821" s="278"/>
      <c r="H821" s="281">
        <v>290</v>
      </c>
      <c r="I821" s="282"/>
      <c r="J821" s="278"/>
      <c r="K821" s="278"/>
      <c r="L821" s="283"/>
      <c r="M821" s="284"/>
      <c r="N821" s="285"/>
      <c r="O821" s="285"/>
      <c r="P821" s="285"/>
      <c r="Q821" s="285"/>
      <c r="R821" s="285"/>
      <c r="S821" s="285"/>
      <c r="T821" s="286"/>
      <c r="U821" s="14"/>
      <c r="V821" s="14"/>
      <c r="W821" s="14"/>
      <c r="X821" s="14"/>
      <c r="Y821" s="14"/>
      <c r="Z821" s="14"/>
      <c r="AA821" s="14"/>
      <c r="AB821" s="14"/>
      <c r="AC821" s="14"/>
      <c r="AD821" s="14"/>
      <c r="AE821" s="14"/>
      <c r="AT821" s="287" t="s">
        <v>236</v>
      </c>
      <c r="AU821" s="287" t="s">
        <v>89</v>
      </c>
      <c r="AV821" s="14" t="s">
        <v>89</v>
      </c>
      <c r="AW821" s="14" t="s">
        <v>34</v>
      </c>
      <c r="AX821" s="14" t="s">
        <v>87</v>
      </c>
      <c r="AY821" s="287" t="s">
        <v>211</v>
      </c>
    </row>
    <row r="822" s="2" customFormat="1" ht="16.5" customHeight="1">
      <c r="A822" s="41"/>
      <c r="B822" s="42"/>
      <c r="C822" s="317" t="s">
        <v>1468</v>
      </c>
      <c r="D822" s="317" t="s">
        <v>587</v>
      </c>
      <c r="E822" s="318" t="s">
        <v>1469</v>
      </c>
      <c r="F822" s="319" t="s">
        <v>1470</v>
      </c>
      <c r="G822" s="320" t="s">
        <v>332</v>
      </c>
      <c r="H822" s="321">
        <v>0.95699999999999996</v>
      </c>
      <c r="I822" s="322"/>
      <c r="J822" s="323">
        <f>ROUND(I822*H822,2)</f>
        <v>0</v>
      </c>
      <c r="K822" s="324"/>
      <c r="L822" s="325"/>
      <c r="M822" s="326" t="s">
        <v>1</v>
      </c>
      <c r="N822" s="327" t="s">
        <v>46</v>
      </c>
      <c r="O822" s="94"/>
      <c r="P822" s="263">
        <f>O822*H822</f>
        <v>0</v>
      </c>
      <c r="Q822" s="263">
        <v>0.55000000000000004</v>
      </c>
      <c r="R822" s="263">
        <f>Q822*H822</f>
        <v>0.52634999999999998</v>
      </c>
      <c r="S822" s="263">
        <v>0</v>
      </c>
      <c r="T822" s="264">
        <f>S822*H822</f>
        <v>0</v>
      </c>
      <c r="U822" s="41"/>
      <c r="V822" s="41"/>
      <c r="W822" s="41"/>
      <c r="X822" s="41"/>
      <c r="Y822" s="41"/>
      <c r="Z822" s="41"/>
      <c r="AA822" s="41"/>
      <c r="AB822" s="41"/>
      <c r="AC822" s="41"/>
      <c r="AD822" s="41"/>
      <c r="AE822" s="41"/>
      <c r="AR822" s="265" t="s">
        <v>632</v>
      </c>
      <c r="AT822" s="265" t="s">
        <v>587</v>
      </c>
      <c r="AU822" s="265" t="s">
        <v>89</v>
      </c>
      <c r="AY822" s="18" t="s">
        <v>211</v>
      </c>
      <c r="BE822" s="155">
        <f>IF(N822="základní",J822,0)</f>
        <v>0</v>
      </c>
      <c r="BF822" s="155">
        <f>IF(N822="snížená",J822,0)</f>
        <v>0</v>
      </c>
      <c r="BG822" s="155">
        <f>IF(N822="zákl. přenesená",J822,0)</f>
        <v>0</v>
      </c>
      <c r="BH822" s="155">
        <f>IF(N822="sníž. přenesená",J822,0)</f>
        <v>0</v>
      </c>
      <c r="BI822" s="155">
        <f>IF(N822="nulová",J822,0)</f>
        <v>0</v>
      </c>
      <c r="BJ822" s="18" t="s">
        <v>87</v>
      </c>
      <c r="BK822" s="155">
        <f>ROUND(I822*H822,2)</f>
        <v>0</v>
      </c>
      <c r="BL822" s="18" t="s">
        <v>526</v>
      </c>
      <c r="BM822" s="265" t="s">
        <v>1471</v>
      </c>
    </row>
    <row r="823" s="14" customFormat="1">
      <c r="A823" s="14"/>
      <c r="B823" s="277"/>
      <c r="C823" s="278"/>
      <c r="D823" s="268" t="s">
        <v>236</v>
      </c>
      <c r="E823" s="279" t="s">
        <v>337</v>
      </c>
      <c r="F823" s="280" t="s">
        <v>1472</v>
      </c>
      <c r="G823" s="278"/>
      <c r="H823" s="281">
        <v>0.87</v>
      </c>
      <c r="I823" s="282"/>
      <c r="J823" s="278"/>
      <c r="K823" s="278"/>
      <c r="L823" s="283"/>
      <c r="M823" s="284"/>
      <c r="N823" s="285"/>
      <c r="O823" s="285"/>
      <c r="P823" s="285"/>
      <c r="Q823" s="285"/>
      <c r="R823" s="285"/>
      <c r="S823" s="285"/>
      <c r="T823" s="286"/>
      <c r="U823" s="14"/>
      <c r="V823" s="14"/>
      <c r="W823" s="14"/>
      <c r="X823" s="14"/>
      <c r="Y823" s="14"/>
      <c r="Z823" s="14"/>
      <c r="AA823" s="14"/>
      <c r="AB823" s="14"/>
      <c r="AC823" s="14"/>
      <c r="AD823" s="14"/>
      <c r="AE823" s="14"/>
      <c r="AT823" s="287" t="s">
        <v>236</v>
      </c>
      <c r="AU823" s="287" t="s">
        <v>89</v>
      </c>
      <c r="AV823" s="14" t="s">
        <v>89</v>
      </c>
      <c r="AW823" s="14" t="s">
        <v>34</v>
      </c>
      <c r="AX823" s="14" t="s">
        <v>87</v>
      </c>
      <c r="AY823" s="287" t="s">
        <v>211</v>
      </c>
    </row>
    <row r="824" s="14" customFormat="1">
      <c r="A824" s="14"/>
      <c r="B824" s="277"/>
      <c r="C824" s="278"/>
      <c r="D824" s="268" t="s">
        <v>236</v>
      </c>
      <c r="E824" s="278"/>
      <c r="F824" s="280" t="s">
        <v>1473</v>
      </c>
      <c r="G824" s="278"/>
      <c r="H824" s="281">
        <v>0.95699999999999996</v>
      </c>
      <c r="I824" s="282"/>
      <c r="J824" s="278"/>
      <c r="K824" s="278"/>
      <c r="L824" s="283"/>
      <c r="M824" s="284"/>
      <c r="N824" s="285"/>
      <c r="O824" s="285"/>
      <c r="P824" s="285"/>
      <c r="Q824" s="285"/>
      <c r="R824" s="285"/>
      <c r="S824" s="285"/>
      <c r="T824" s="286"/>
      <c r="U824" s="14"/>
      <c r="V824" s="14"/>
      <c r="W824" s="14"/>
      <c r="X824" s="14"/>
      <c r="Y824" s="14"/>
      <c r="Z824" s="14"/>
      <c r="AA824" s="14"/>
      <c r="AB824" s="14"/>
      <c r="AC824" s="14"/>
      <c r="AD824" s="14"/>
      <c r="AE824" s="14"/>
      <c r="AT824" s="287" t="s">
        <v>236</v>
      </c>
      <c r="AU824" s="287" t="s">
        <v>89</v>
      </c>
      <c r="AV824" s="14" t="s">
        <v>89</v>
      </c>
      <c r="AW824" s="14" t="s">
        <v>4</v>
      </c>
      <c r="AX824" s="14" t="s">
        <v>87</v>
      </c>
      <c r="AY824" s="287" t="s">
        <v>211</v>
      </c>
    </row>
    <row r="825" s="2" customFormat="1" ht="24.15" customHeight="1">
      <c r="A825" s="41"/>
      <c r="B825" s="42"/>
      <c r="C825" s="253" t="s">
        <v>1474</v>
      </c>
      <c r="D825" s="253" t="s">
        <v>214</v>
      </c>
      <c r="E825" s="254" t="s">
        <v>1475</v>
      </c>
      <c r="F825" s="255" t="s">
        <v>1476</v>
      </c>
      <c r="G825" s="256" t="s">
        <v>332</v>
      </c>
      <c r="H825" s="257">
        <v>21.93</v>
      </c>
      <c r="I825" s="258"/>
      <c r="J825" s="259">
        <f>ROUND(I825*H825,2)</f>
        <v>0</v>
      </c>
      <c r="K825" s="260"/>
      <c r="L825" s="44"/>
      <c r="M825" s="261" t="s">
        <v>1</v>
      </c>
      <c r="N825" s="262" t="s">
        <v>46</v>
      </c>
      <c r="O825" s="94"/>
      <c r="P825" s="263">
        <f>O825*H825</f>
        <v>0</v>
      </c>
      <c r="Q825" s="263">
        <v>0.023369999999999998</v>
      </c>
      <c r="R825" s="263">
        <f>Q825*H825</f>
        <v>0.51250409999999991</v>
      </c>
      <c r="S825" s="263">
        <v>0</v>
      </c>
      <c r="T825" s="264">
        <f>S825*H825</f>
        <v>0</v>
      </c>
      <c r="U825" s="41"/>
      <c r="V825" s="41"/>
      <c r="W825" s="41"/>
      <c r="X825" s="41"/>
      <c r="Y825" s="41"/>
      <c r="Z825" s="41"/>
      <c r="AA825" s="41"/>
      <c r="AB825" s="41"/>
      <c r="AC825" s="41"/>
      <c r="AD825" s="41"/>
      <c r="AE825" s="41"/>
      <c r="AR825" s="265" t="s">
        <v>526</v>
      </c>
      <c r="AT825" s="265" t="s">
        <v>214</v>
      </c>
      <c r="AU825" s="265" t="s">
        <v>89</v>
      </c>
      <c r="AY825" s="18" t="s">
        <v>211</v>
      </c>
      <c r="BE825" s="155">
        <f>IF(N825="základní",J825,0)</f>
        <v>0</v>
      </c>
      <c r="BF825" s="155">
        <f>IF(N825="snížená",J825,0)</f>
        <v>0</v>
      </c>
      <c r="BG825" s="155">
        <f>IF(N825="zákl. přenesená",J825,0)</f>
        <v>0</v>
      </c>
      <c r="BH825" s="155">
        <f>IF(N825="sníž. přenesená",J825,0)</f>
        <v>0</v>
      </c>
      <c r="BI825" s="155">
        <f>IF(N825="nulová",J825,0)</f>
        <v>0</v>
      </c>
      <c r="BJ825" s="18" t="s">
        <v>87</v>
      </c>
      <c r="BK825" s="155">
        <f>ROUND(I825*H825,2)</f>
        <v>0</v>
      </c>
      <c r="BL825" s="18" t="s">
        <v>526</v>
      </c>
      <c r="BM825" s="265" t="s">
        <v>1477</v>
      </c>
    </row>
    <row r="826" s="14" customFormat="1">
      <c r="A826" s="14"/>
      <c r="B826" s="277"/>
      <c r="C826" s="278"/>
      <c r="D826" s="268" t="s">
        <v>236</v>
      </c>
      <c r="E826" s="279" t="s">
        <v>1</v>
      </c>
      <c r="F826" s="280" t="s">
        <v>1478</v>
      </c>
      <c r="G826" s="278"/>
      <c r="H826" s="281">
        <v>21.93</v>
      </c>
      <c r="I826" s="282"/>
      <c r="J826" s="278"/>
      <c r="K826" s="278"/>
      <c r="L826" s="283"/>
      <c r="M826" s="284"/>
      <c r="N826" s="285"/>
      <c r="O826" s="285"/>
      <c r="P826" s="285"/>
      <c r="Q826" s="285"/>
      <c r="R826" s="285"/>
      <c r="S826" s="285"/>
      <c r="T826" s="286"/>
      <c r="U826" s="14"/>
      <c r="V826" s="14"/>
      <c r="W826" s="14"/>
      <c r="X826" s="14"/>
      <c r="Y826" s="14"/>
      <c r="Z826" s="14"/>
      <c r="AA826" s="14"/>
      <c r="AB826" s="14"/>
      <c r="AC826" s="14"/>
      <c r="AD826" s="14"/>
      <c r="AE826" s="14"/>
      <c r="AT826" s="287" t="s">
        <v>236</v>
      </c>
      <c r="AU826" s="287" t="s">
        <v>89</v>
      </c>
      <c r="AV826" s="14" t="s">
        <v>89</v>
      </c>
      <c r="AW826" s="14" t="s">
        <v>34</v>
      </c>
      <c r="AX826" s="14" t="s">
        <v>87</v>
      </c>
      <c r="AY826" s="287" t="s">
        <v>211</v>
      </c>
    </row>
    <row r="827" s="2" customFormat="1" ht="24.15" customHeight="1">
      <c r="A827" s="41"/>
      <c r="B827" s="42"/>
      <c r="C827" s="253" t="s">
        <v>1479</v>
      </c>
      <c r="D827" s="253" t="s">
        <v>214</v>
      </c>
      <c r="E827" s="254" t="s">
        <v>1480</v>
      </c>
      <c r="F827" s="255" t="s">
        <v>1481</v>
      </c>
      <c r="G827" s="256" t="s">
        <v>269</v>
      </c>
      <c r="H827" s="257">
        <v>17.600000000000001</v>
      </c>
      <c r="I827" s="258"/>
      <c r="J827" s="259">
        <f>ROUND(I827*H827,2)</f>
        <v>0</v>
      </c>
      <c r="K827" s="260"/>
      <c r="L827" s="44"/>
      <c r="M827" s="261" t="s">
        <v>1</v>
      </c>
      <c r="N827" s="262" t="s">
        <v>46</v>
      </c>
      <c r="O827" s="94"/>
      <c r="P827" s="263">
        <f>O827*H827</f>
        <v>0</v>
      </c>
      <c r="Q827" s="263">
        <v>0.015720000000000001</v>
      </c>
      <c r="R827" s="263">
        <f>Q827*H827</f>
        <v>0.27667200000000003</v>
      </c>
      <c r="S827" s="263">
        <v>0</v>
      </c>
      <c r="T827" s="264">
        <f>S827*H827</f>
        <v>0</v>
      </c>
      <c r="U827" s="41"/>
      <c r="V827" s="41"/>
      <c r="W827" s="41"/>
      <c r="X827" s="41"/>
      <c r="Y827" s="41"/>
      <c r="Z827" s="41"/>
      <c r="AA827" s="41"/>
      <c r="AB827" s="41"/>
      <c r="AC827" s="41"/>
      <c r="AD827" s="41"/>
      <c r="AE827" s="41"/>
      <c r="AR827" s="265" t="s">
        <v>526</v>
      </c>
      <c r="AT827" s="265" t="s">
        <v>214</v>
      </c>
      <c r="AU827" s="265" t="s">
        <v>89</v>
      </c>
      <c r="AY827" s="18" t="s">
        <v>211</v>
      </c>
      <c r="BE827" s="155">
        <f>IF(N827="základní",J827,0)</f>
        <v>0</v>
      </c>
      <c r="BF827" s="155">
        <f>IF(N827="snížená",J827,0)</f>
        <v>0</v>
      </c>
      <c r="BG827" s="155">
        <f>IF(N827="zákl. přenesená",J827,0)</f>
        <v>0</v>
      </c>
      <c r="BH827" s="155">
        <f>IF(N827="sníž. přenesená",J827,0)</f>
        <v>0</v>
      </c>
      <c r="BI827" s="155">
        <f>IF(N827="nulová",J827,0)</f>
        <v>0</v>
      </c>
      <c r="BJ827" s="18" t="s">
        <v>87</v>
      </c>
      <c r="BK827" s="155">
        <f>ROUND(I827*H827,2)</f>
        <v>0</v>
      </c>
      <c r="BL827" s="18" t="s">
        <v>526</v>
      </c>
      <c r="BM827" s="265" t="s">
        <v>1482</v>
      </c>
    </row>
    <row r="828" s="13" customFormat="1">
      <c r="A828" s="13"/>
      <c r="B828" s="266"/>
      <c r="C828" s="267"/>
      <c r="D828" s="268" t="s">
        <v>236</v>
      </c>
      <c r="E828" s="269" t="s">
        <v>1</v>
      </c>
      <c r="F828" s="270" t="s">
        <v>1483</v>
      </c>
      <c r="G828" s="267"/>
      <c r="H828" s="269" t="s">
        <v>1</v>
      </c>
      <c r="I828" s="271"/>
      <c r="J828" s="267"/>
      <c r="K828" s="267"/>
      <c r="L828" s="272"/>
      <c r="M828" s="273"/>
      <c r="N828" s="274"/>
      <c r="O828" s="274"/>
      <c r="P828" s="274"/>
      <c r="Q828" s="274"/>
      <c r="R828" s="274"/>
      <c r="S828" s="274"/>
      <c r="T828" s="275"/>
      <c r="U828" s="13"/>
      <c r="V828" s="13"/>
      <c r="W828" s="13"/>
      <c r="X828" s="13"/>
      <c r="Y828" s="13"/>
      <c r="Z828" s="13"/>
      <c r="AA828" s="13"/>
      <c r="AB828" s="13"/>
      <c r="AC828" s="13"/>
      <c r="AD828" s="13"/>
      <c r="AE828" s="13"/>
      <c r="AT828" s="276" t="s">
        <v>236</v>
      </c>
      <c r="AU828" s="276" t="s">
        <v>89</v>
      </c>
      <c r="AV828" s="13" t="s">
        <v>87</v>
      </c>
      <c r="AW828" s="13" t="s">
        <v>34</v>
      </c>
      <c r="AX828" s="13" t="s">
        <v>81</v>
      </c>
      <c r="AY828" s="276" t="s">
        <v>211</v>
      </c>
    </row>
    <row r="829" s="14" customFormat="1">
      <c r="A829" s="14"/>
      <c r="B829" s="277"/>
      <c r="C829" s="278"/>
      <c r="D829" s="268" t="s">
        <v>236</v>
      </c>
      <c r="E829" s="279" t="s">
        <v>1</v>
      </c>
      <c r="F829" s="280" t="s">
        <v>1484</v>
      </c>
      <c r="G829" s="278"/>
      <c r="H829" s="281">
        <v>17.600000000000001</v>
      </c>
      <c r="I829" s="282"/>
      <c r="J829" s="278"/>
      <c r="K829" s="278"/>
      <c r="L829" s="283"/>
      <c r="M829" s="284"/>
      <c r="N829" s="285"/>
      <c r="O829" s="285"/>
      <c r="P829" s="285"/>
      <c r="Q829" s="285"/>
      <c r="R829" s="285"/>
      <c r="S829" s="285"/>
      <c r="T829" s="286"/>
      <c r="U829" s="14"/>
      <c r="V829" s="14"/>
      <c r="W829" s="14"/>
      <c r="X829" s="14"/>
      <c r="Y829" s="14"/>
      <c r="Z829" s="14"/>
      <c r="AA829" s="14"/>
      <c r="AB829" s="14"/>
      <c r="AC829" s="14"/>
      <c r="AD829" s="14"/>
      <c r="AE829" s="14"/>
      <c r="AT829" s="287" t="s">
        <v>236</v>
      </c>
      <c r="AU829" s="287" t="s">
        <v>89</v>
      </c>
      <c r="AV829" s="14" t="s">
        <v>89</v>
      </c>
      <c r="AW829" s="14" t="s">
        <v>34</v>
      </c>
      <c r="AX829" s="14" t="s">
        <v>87</v>
      </c>
      <c r="AY829" s="287" t="s">
        <v>211</v>
      </c>
    </row>
    <row r="830" s="2" customFormat="1" ht="24.15" customHeight="1">
      <c r="A830" s="41"/>
      <c r="B830" s="42"/>
      <c r="C830" s="253" t="s">
        <v>1485</v>
      </c>
      <c r="D830" s="253" t="s">
        <v>214</v>
      </c>
      <c r="E830" s="254" t="s">
        <v>1486</v>
      </c>
      <c r="F830" s="255" t="s">
        <v>1487</v>
      </c>
      <c r="G830" s="256" t="s">
        <v>505</v>
      </c>
      <c r="H830" s="257">
        <v>12.816000000000001</v>
      </c>
      <c r="I830" s="258"/>
      <c r="J830" s="259">
        <f>ROUND(I830*H830,2)</f>
        <v>0</v>
      </c>
      <c r="K830" s="260"/>
      <c r="L830" s="44"/>
      <c r="M830" s="261" t="s">
        <v>1</v>
      </c>
      <c r="N830" s="262" t="s">
        <v>46</v>
      </c>
      <c r="O830" s="94"/>
      <c r="P830" s="263">
        <f>O830*H830</f>
        <v>0</v>
      </c>
      <c r="Q830" s="263">
        <v>0</v>
      </c>
      <c r="R830" s="263">
        <f>Q830*H830</f>
        <v>0</v>
      </c>
      <c r="S830" s="263">
        <v>0</v>
      </c>
      <c r="T830" s="264">
        <f>S830*H830</f>
        <v>0</v>
      </c>
      <c r="U830" s="41"/>
      <c r="V830" s="41"/>
      <c r="W830" s="41"/>
      <c r="X830" s="41"/>
      <c r="Y830" s="41"/>
      <c r="Z830" s="41"/>
      <c r="AA830" s="41"/>
      <c r="AB830" s="41"/>
      <c r="AC830" s="41"/>
      <c r="AD830" s="41"/>
      <c r="AE830" s="41"/>
      <c r="AR830" s="265" t="s">
        <v>526</v>
      </c>
      <c r="AT830" s="265" t="s">
        <v>214</v>
      </c>
      <c r="AU830" s="265" t="s">
        <v>89</v>
      </c>
      <c r="AY830" s="18" t="s">
        <v>211</v>
      </c>
      <c r="BE830" s="155">
        <f>IF(N830="základní",J830,0)</f>
        <v>0</v>
      </c>
      <c r="BF830" s="155">
        <f>IF(N830="snížená",J830,0)</f>
        <v>0</v>
      </c>
      <c r="BG830" s="155">
        <f>IF(N830="zákl. přenesená",J830,0)</f>
        <v>0</v>
      </c>
      <c r="BH830" s="155">
        <f>IF(N830="sníž. přenesená",J830,0)</f>
        <v>0</v>
      </c>
      <c r="BI830" s="155">
        <f>IF(N830="nulová",J830,0)</f>
        <v>0</v>
      </c>
      <c r="BJ830" s="18" t="s">
        <v>87</v>
      </c>
      <c r="BK830" s="155">
        <f>ROUND(I830*H830,2)</f>
        <v>0</v>
      </c>
      <c r="BL830" s="18" t="s">
        <v>526</v>
      </c>
      <c r="BM830" s="265" t="s">
        <v>1488</v>
      </c>
    </row>
    <row r="831" s="2" customFormat="1" ht="24.15" customHeight="1">
      <c r="A831" s="41"/>
      <c r="B831" s="42"/>
      <c r="C831" s="253" t="s">
        <v>1489</v>
      </c>
      <c r="D831" s="253" t="s">
        <v>214</v>
      </c>
      <c r="E831" s="254" t="s">
        <v>1490</v>
      </c>
      <c r="F831" s="255" t="s">
        <v>1491</v>
      </c>
      <c r="G831" s="256" t="s">
        <v>505</v>
      </c>
      <c r="H831" s="257">
        <v>12.816000000000001</v>
      </c>
      <c r="I831" s="258"/>
      <c r="J831" s="259">
        <f>ROUND(I831*H831,2)</f>
        <v>0</v>
      </c>
      <c r="K831" s="260"/>
      <c r="L831" s="44"/>
      <c r="M831" s="261" t="s">
        <v>1</v>
      </c>
      <c r="N831" s="262" t="s">
        <v>46</v>
      </c>
      <c r="O831" s="94"/>
      <c r="P831" s="263">
        <f>O831*H831</f>
        <v>0</v>
      </c>
      <c r="Q831" s="263">
        <v>0</v>
      </c>
      <c r="R831" s="263">
        <f>Q831*H831</f>
        <v>0</v>
      </c>
      <c r="S831" s="263">
        <v>0</v>
      </c>
      <c r="T831" s="264">
        <f>S831*H831</f>
        <v>0</v>
      </c>
      <c r="U831" s="41"/>
      <c r="V831" s="41"/>
      <c r="W831" s="41"/>
      <c r="X831" s="41"/>
      <c r="Y831" s="41"/>
      <c r="Z831" s="41"/>
      <c r="AA831" s="41"/>
      <c r="AB831" s="41"/>
      <c r="AC831" s="41"/>
      <c r="AD831" s="41"/>
      <c r="AE831" s="41"/>
      <c r="AR831" s="265" t="s">
        <v>526</v>
      </c>
      <c r="AT831" s="265" t="s">
        <v>214</v>
      </c>
      <c r="AU831" s="265" t="s">
        <v>89</v>
      </c>
      <c r="AY831" s="18" t="s">
        <v>211</v>
      </c>
      <c r="BE831" s="155">
        <f>IF(N831="základní",J831,0)</f>
        <v>0</v>
      </c>
      <c r="BF831" s="155">
        <f>IF(N831="snížená",J831,0)</f>
        <v>0</v>
      </c>
      <c r="BG831" s="155">
        <f>IF(N831="zákl. přenesená",J831,0)</f>
        <v>0</v>
      </c>
      <c r="BH831" s="155">
        <f>IF(N831="sníž. přenesená",J831,0)</f>
        <v>0</v>
      </c>
      <c r="BI831" s="155">
        <f>IF(N831="nulová",J831,0)</f>
        <v>0</v>
      </c>
      <c r="BJ831" s="18" t="s">
        <v>87</v>
      </c>
      <c r="BK831" s="155">
        <f>ROUND(I831*H831,2)</f>
        <v>0</v>
      </c>
      <c r="BL831" s="18" t="s">
        <v>526</v>
      </c>
      <c r="BM831" s="265" t="s">
        <v>1492</v>
      </c>
    </row>
    <row r="832" s="12" customFormat="1" ht="22.8" customHeight="1">
      <c r="A832" s="12"/>
      <c r="B832" s="237"/>
      <c r="C832" s="238"/>
      <c r="D832" s="239" t="s">
        <v>80</v>
      </c>
      <c r="E832" s="251" t="s">
        <v>1493</v>
      </c>
      <c r="F832" s="251" t="s">
        <v>1494</v>
      </c>
      <c r="G832" s="238"/>
      <c r="H832" s="238"/>
      <c r="I832" s="241"/>
      <c r="J832" s="252">
        <f>BK832</f>
        <v>0</v>
      </c>
      <c r="K832" s="238"/>
      <c r="L832" s="243"/>
      <c r="M832" s="244"/>
      <c r="N832" s="245"/>
      <c r="O832" s="245"/>
      <c r="P832" s="246">
        <f>SUM(P833:P1030)</f>
        <v>0</v>
      </c>
      <c r="Q832" s="245"/>
      <c r="R832" s="246">
        <f>SUM(R833:R1030)</f>
        <v>42.044911159999998</v>
      </c>
      <c r="S832" s="245"/>
      <c r="T832" s="247">
        <f>SUM(T833:T1030)</f>
        <v>0</v>
      </c>
      <c r="U832" s="12"/>
      <c r="V832" s="12"/>
      <c r="W832" s="12"/>
      <c r="X832" s="12"/>
      <c r="Y832" s="12"/>
      <c r="Z832" s="12"/>
      <c r="AA832" s="12"/>
      <c r="AB832" s="12"/>
      <c r="AC832" s="12"/>
      <c r="AD832" s="12"/>
      <c r="AE832" s="12"/>
      <c r="AR832" s="248" t="s">
        <v>89</v>
      </c>
      <c r="AT832" s="249" t="s">
        <v>80</v>
      </c>
      <c r="AU832" s="249" t="s">
        <v>87</v>
      </c>
      <c r="AY832" s="248" t="s">
        <v>211</v>
      </c>
      <c r="BK832" s="250">
        <f>SUM(BK833:BK1030)</f>
        <v>0</v>
      </c>
    </row>
    <row r="833" s="2" customFormat="1" ht="24.15" customHeight="1">
      <c r="A833" s="41"/>
      <c r="B833" s="42"/>
      <c r="C833" s="253" t="s">
        <v>1495</v>
      </c>
      <c r="D833" s="253" t="s">
        <v>214</v>
      </c>
      <c r="E833" s="254" t="s">
        <v>1496</v>
      </c>
      <c r="F833" s="255" t="s">
        <v>1497</v>
      </c>
      <c r="G833" s="256" t="s">
        <v>269</v>
      </c>
      <c r="H833" s="257">
        <v>13.199999999999999</v>
      </c>
      <c r="I833" s="258"/>
      <c r="J833" s="259">
        <f>ROUND(I833*H833,2)</f>
        <v>0</v>
      </c>
      <c r="K833" s="260"/>
      <c r="L833" s="44"/>
      <c r="M833" s="261" t="s">
        <v>1</v>
      </c>
      <c r="N833" s="262" t="s">
        <v>46</v>
      </c>
      <c r="O833" s="94"/>
      <c r="P833" s="263">
        <f>O833*H833</f>
        <v>0</v>
      </c>
      <c r="Q833" s="263">
        <v>0.050000000000000003</v>
      </c>
      <c r="R833" s="263">
        <f>Q833*H833</f>
        <v>0.66000000000000003</v>
      </c>
      <c r="S833" s="263">
        <v>0</v>
      </c>
      <c r="T833" s="264">
        <f>S833*H833</f>
        <v>0</v>
      </c>
      <c r="U833" s="41"/>
      <c r="V833" s="41"/>
      <c r="W833" s="41"/>
      <c r="X833" s="41"/>
      <c r="Y833" s="41"/>
      <c r="Z833" s="41"/>
      <c r="AA833" s="41"/>
      <c r="AB833" s="41"/>
      <c r="AC833" s="41"/>
      <c r="AD833" s="41"/>
      <c r="AE833" s="41"/>
      <c r="AR833" s="265" t="s">
        <v>526</v>
      </c>
      <c r="AT833" s="265" t="s">
        <v>214</v>
      </c>
      <c r="AU833" s="265" t="s">
        <v>89</v>
      </c>
      <c r="AY833" s="18" t="s">
        <v>211</v>
      </c>
      <c r="BE833" s="155">
        <f>IF(N833="základní",J833,0)</f>
        <v>0</v>
      </c>
      <c r="BF833" s="155">
        <f>IF(N833="snížená",J833,0)</f>
        <v>0</v>
      </c>
      <c r="BG833" s="155">
        <f>IF(N833="zákl. přenesená",J833,0)</f>
        <v>0</v>
      </c>
      <c r="BH833" s="155">
        <f>IF(N833="sníž. přenesená",J833,0)</f>
        <v>0</v>
      </c>
      <c r="BI833" s="155">
        <f>IF(N833="nulová",J833,0)</f>
        <v>0</v>
      </c>
      <c r="BJ833" s="18" t="s">
        <v>87</v>
      </c>
      <c r="BK833" s="155">
        <f>ROUND(I833*H833,2)</f>
        <v>0</v>
      </c>
      <c r="BL833" s="18" t="s">
        <v>526</v>
      </c>
      <c r="BM833" s="265" t="s">
        <v>1498</v>
      </c>
    </row>
    <row r="834" s="13" customFormat="1">
      <c r="A834" s="13"/>
      <c r="B834" s="266"/>
      <c r="C834" s="267"/>
      <c r="D834" s="268" t="s">
        <v>236</v>
      </c>
      <c r="E834" s="269" t="s">
        <v>1</v>
      </c>
      <c r="F834" s="270" t="s">
        <v>1499</v>
      </c>
      <c r="G834" s="267"/>
      <c r="H834" s="269" t="s">
        <v>1</v>
      </c>
      <c r="I834" s="271"/>
      <c r="J834" s="267"/>
      <c r="K834" s="267"/>
      <c r="L834" s="272"/>
      <c r="M834" s="273"/>
      <c r="N834" s="274"/>
      <c r="O834" s="274"/>
      <c r="P834" s="274"/>
      <c r="Q834" s="274"/>
      <c r="R834" s="274"/>
      <c r="S834" s="274"/>
      <c r="T834" s="275"/>
      <c r="U834" s="13"/>
      <c r="V834" s="13"/>
      <c r="W834" s="13"/>
      <c r="X834" s="13"/>
      <c r="Y834" s="13"/>
      <c r="Z834" s="13"/>
      <c r="AA834" s="13"/>
      <c r="AB834" s="13"/>
      <c r="AC834" s="13"/>
      <c r="AD834" s="13"/>
      <c r="AE834" s="13"/>
      <c r="AT834" s="276" t="s">
        <v>236</v>
      </c>
      <c r="AU834" s="276" t="s">
        <v>89</v>
      </c>
      <c r="AV834" s="13" t="s">
        <v>87</v>
      </c>
      <c r="AW834" s="13" t="s">
        <v>34</v>
      </c>
      <c r="AX834" s="13" t="s">
        <v>81</v>
      </c>
      <c r="AY834" s="276" t="s">
        <v>211</v>
      </c>
    </row>
    <row r="835" s="13" customFormat="1">
      <c r="A835" s="13"/>
      <c r="B835" s="266"/>
      <c r="C835" s="267"/>
      <c r="D835" s="268" t="s">
        <v>236</v>
      </c>
      <c r="E835" s="269" t="s">
        <v>1</v>
      </c>
      <c r="F835" s="270" t="s">
        <v>1500</v>
      </c>
      <c r="G835" s="267"/>
      <c r="H835" s="269" t="s">
        <v>1</v>
      </c>
      <c r="I835" s="271"/>
      <c r="J835" s="267"/>
      <c r="K835" s="267"/>
      <c r="L835" s="272"/>
      <c r="M835" s="273"/>
      <c r="N835" s="274"/>
      <c r="O835" s="274"/>
      <c r="P835" s="274"/>
      <c r="Q835" s="274"/>
      <c r="R835" s="274"/>
      <c r="S835" s="274"/>
      <c r="T835" s="275"/>
      <c r="U835" s="13"/>
      <c r="V835" s="13"/>
      <c r="W835" s="13"/>
      <c r="X835" s="13"/>
      <c r="Y835" s="13"/>
      <c r="Z835" s="13"/>
      <c r="AA835" s="13"/>
      <c r="AB835" s="13"/>
      <c r="AC835" s="13"/>
      <c r="AD835" s="13"/>
      <c r="AE835" s="13"/>
      <c r="AT835" s="276" t="s">
        <v>236</v>
      </c>
      <c r="AU835" s="276" t="s">
        <v>89</v>
      </c>
      <c r="AV835" s="13" t="s">
        <v>87</v>
      </c>
      <c r="AW835" s="13" t="s">
        <v>34</v>
      </c>
      <c r="AX835" s="13" t="s">
        <v>81</v>
      </c>
      <c r="AY835" s="276" t="s">
        <v>211</v>
      </c>
    </row>
    <row r="836" s="13" customFormat="1">
      <c r="A836" s="13"/>
      <c r="B836" s="266"/>
      <c r="C836" s="267"/>
      <c r="D836" s="268" t="s">
        <v>236</v>
      </c>
      <c r="E836" s="269" t="s">
        <v>1</v>
      </c>
      <c r="F836" s="270" t="s">
        <v>1501</v>
      </c>
      <c r="G836" s="267"/>
      <c r="H836" s="269" t="s">
        <v>1</v>
      </c>
      <c r="I836" s="271"/>
      <c r="J836" s="267"/>
      <c r="K836" s="267"/>
      <c r="L836" s="272"/>
      <c r="M836" s="273"/>
      <c r="N836" s="274"/>
      <c r="O836" s="274"/>
      <c r="P836" s="274"/>
      <c r="Q836" s="274"/>
      <c r="R836" s="274"/>
      <c r="S836" s="274"/>
      <c r="T836" s="275"/>
      <c r="U836" s="13"/>
      <c r="V836" s="13"/>
      <c r="W836" s="13"/>
      <c r="X836" s="13"/>
      <c r="Y836" s="13"/>
      <c r="Z836" s="13"/>
      <c r="AA836" s="13"/>
      <c r="AB836" s="13"/>
      <c r="AC836" s="13"/>
      <c r="AD836" s="13"/>
      <c r="AE836" s="13"/>
      <c r="AT836" s="276" t="s">
        <v>236</v>
      </c>
      <c r="AU836" s="276" t="s">
        <v>89</v>
      </c>
      <c r="AV836" s="13" t="s">
        <v>87</v>
      </c>
      <c r="AW836" s="13" t="s">
        <v>34</v>
      </c>
      <c r="AX836" s="13" t="s">
        <v>81</v>
      </c>
      <c r="AY836" s="276" t="s">
        <v>211</v>
      </c>
    </row>
    <row r="837" s="13" customFormat="1">
      <c r="A837" s="13"/>
      <c r="B837" s="266"/>
      <c r="C837" s="267"/>
      <c r="D837" s="268" t="s">
        <v>236</v>
      </c>
      <c r="E837" s="269" t="s">
        <v>1</v>
      </c>
      <c r="F837" s="270" t="s">
        <v>1502</v>
      </c>
      <c r="G837" s="267"/>
      <c r="H837" s="269" t="s">
        <v>1</v>
      </c>
      <c r="I837" s="271"/>
      <c r="J837" s="267"/>
      <c r="K837" s="267"/>
      <c r="L837" s="272"/>
      <c r="M837" s="273"/>
      <c r="N837" s="274"/>
      <c r="O837" s="274"/>
      <c r="P837" s="274"/>
      <c r="Q837" s="274"/>
      <c r="R837" s="274"/>
      <c r="S837" s="274"/>
      <c r="T837" s="275"/>
      <c r="U837" s="13"/>
      <c r="V837" s="13"/>
      <c r="W837" s="13"/>
      <c r="X837" s="13"/>
      <c r="Y837" s="13"/>
      <c r="Z837" s="13"/>
      <c r="AA837" s="13"/>
      <c r="AB837" s="13"/>
      <c r="AC837" s="13"/>
      <c r="AD837" s="13"/>
      <c r="AE837" s="13"/>
      <c r="AT837" s="276" t="s">
        <v>236</v>
      </c>
      <c r="AU837" s="276" t="s">
        <v>89</v>
      </c>
      <c r="AV837" s="13" t="s">
        <v>87</v>
      </c>
      <c r="AW837" s="13" t="s">
        <v>34</v>
      </c>
      <c r="AX837" s="13" t="s">
        <v>81</v>
      </c>
      <c r="AY837" s="276" t="s">
        <v>211</v>
      </c>
    </row>
    <row r="838" s="13" customFormat="1">
      <c r="A838" s="13"/>
      <c r="B838" s="266"/>
      <c r="C838" s="267"/>
      <c r="D838" s="268" t="s">
        <v>236</v>
      </c>
      <c r="E838" s="269" t="s">
        <v>1</v>
      </c>
      <c r="F838" s="270" t="s">
        <v>1503</v>
      </c>
      <c r="G838" s="267"/>
      <c r="H838" s="269" t="s">
        <v>1</v>
      </c>
      <c r="I838" s="271"/>
      <c r="J838" s="267"/>
      <c r="K838" s="267"/>
      <c r="L838" s="272"/>
      <c r="M838" s="273"/>
      <c r="N838" s="274"/>
      <c r="O838" s="274"/>
      <c r="P838" s="274"/>
      <c r="Q838" s="274"/>
      <c r="R838" s="274"/>
      <c r="S838" s="274"/>
      <c r="T838" s="275"/>
      <c r="U838" s="13"/>
      <c r="V838" s="13"/>
      <c r="W838" s="13"/>
      <c r="X838" s="13"/>
      <c r="Y838" s="13"/>
      <c r="Z838" s="13"/>
      <c r="AA838" s="13"/>
      <c r="AB838" s="13"/>
      <c r="AC838" s="13"/>
      <c r="AD838" s="13"/>
      <c r="AE838" s="13"/>
      <c r="AT838" s="276" t="s">
        <v>236</v>
      </c>
      <c r="AU838" s="276" t="s">
        <v>89</v>
      </c>
      <c r="AV838" s="13" t="s">
        <v>87</v>
      </c>
      <c r="AW838" s="13" t="s">
        <v>34</v>
      </c>
      <c r="AX838" s="13" t="s">
        <v>81</v>
      </c>
      <c r="AY838" s="276" t="s">
        <v>211</v>
      </c>
    </row>
    <row r="839" s="13" customFormat="1">
      <c r="A839" s="13"/>
      <c r="B839" s="266"/>
      <c r="C839" s="267"/>
      <c r="D839" s="268" t="s">
        <v>236</v>
      </c>
      <c r="E839" s="269" t="s">
        <v>1</v>
      </c>
      <c r="F839" s="270" t="s">
        <v>1504</v>
      </c>
      <c r="G839" s="267"/>
      <c r="H839" s="269" t="s">
        <v>1</v>
      </c>
      <c r="I839" s="271"/>
      <c r="J839" s="267"/>
      <c r="K839" s="267"/>
      <c r="L839" s="272"/>
      <c r="M839" s="273"/>
      <c r="N839" s="274"/>
      <c r="O839" s="274"/>
      <c r="P839" s="274"/>
      <c r="Q839" s="274"/>
      <c r="R839" s="274"/>
      <c r="S839" s="274"/>
      <c r="T839" s="275"/>
      <c r="U839" s="13"/>
      <c r="V839" s="13"/>
      <c r="W839" s="13"/>
      <c r="X839" s="13"/>
      <c r="Y839" s="13"/>
      <c r="Z839" s="13"/>
      <c r="AA839" s="13"/>
      <c r="AB839" s="13"/>
      <c r="AC839" s="13"/>
      <c r="AD839" s="13"/>
      <c r="AE839" s="13"/>
      <c r="AT839" s="276" t="s">
        <v>236</v>
      </c>
      <c r="AU839" s="276" t="s">
        <v>89</v>
      </c>
      <c r="AV839" s="13" t="s">
        <v>87</v>
      </c>
      <c r="AW839" s="13" t="s">
        <v>34</v>
      </c>
      <c r="AX839" s="13" t="s">
        <v>81</v>
      </c>
      <c r="AY839" s="276" t="s">
        <v>211</v>
      </c>
    </row>
    <row r="840" s="14" customFormat="1">
      <c r="A840" s="14"/>
      <c r="B840" s="277"/>
      <c r="C840" s="278"/>
      <c r="D840" s="268" t="s">
        <v>236</v>
      </c>
      <c r="E840" s="279" t="s">
        <v>1505</v>
      </c>
      <c r="F840" s="280" t="s">
        <v>1506</v>
      </c>
      <c r="G840" s="278"/>
      <c r="H840" s="281">
        <v>13.199999999999999</v>
      </c>
      <c r="I840" s="282"/>
      <c r="J840" s="278"/>
      <c r="K840" s="278"/>
      <c r="L840" s="283"/>
      <c r="M840" s="284"/>
      <c r="N840" s="285"/>
      <c r="O840" s="285"/>
      <c r="P840" s="285"/>
      <c r="Q840" s="285"/>
      <c r="R840" s="285"/>
      <c r="S840" s="285"/>
      <c r="T840" s="286"/>
      <c r="U840" s="14"/>
      <c r="V840" s="14"/>
      <c r="W840" s="14"/>
      <c r="X840" s="14"/>
      <c r="Y840" s="14"/>
      <c r="Z840" s="14"/>
      <c r="AA840" s="14"/>
      <c r="AB840" s="14"/>
      <c r="AC840" s="14"/>
      <c r="AD840" s="14"/>
      <c r="AE840" s="14"/>
      <c r="AT840" s="287" t="s">
        <v>236</v>
      </c>
      <c r="AU840" s="287" t="s">
        <v>89</v>
      </c>
      <c r="AV840" s="14" t="s">
        <v>89</v>
      </c>
      <c r="AW840" s="14" t="s">
        <v>34</v>
      </c>
      <c r="AX840" s="14" t="s">
        <v>87</v>
      </c>
      <c r="AY840" s="287" t="s">
        <v>211</v>
      </c>
    </row>
    <row r="841" s="2" customFormat="1" ht="24.15" customHeight="1">
      <c r="A841" s="41"/>
      <c r="B841" s="42"/>
      <c r="C841" s="253" t="s">
        <v>1507</v>
      </c>
      <c r="D841" s="253" t="s">
        <v>214</v>
      </c>
      <c r="E841" s="254" t="s">
        <v>1508</v>
      </c>
      <c r="F841" s="255" t="s">
        <v>1509</v>
      </c>
      <c r="G841" s="256" t="s">
        <v>269</v>
      </c>
      <c r="H841" s="257">
        <v>23.599</v>
      </c>
      <c r="I841" s="258"/>
      <c r="J841" s="259">
        <f>ROUND(I841*H841,2)</f>
        <v>0</v>
      </c>
      <c r="K841" s="260"/>
      <c r="L841" s="44"/>
      <c r="M841" s="261" t="s">
        <v>1</v>
      </c>
      <c r="N841" s="262" t="s">
        <v>46</v>
      </c>
      <c r="O841" s="94"/>
      <c r="P841" s="263">
        <f>O841*H841</f>
        <v>0</v>
      </c>
      <c r="Q841" s="263">
        <v>0.050000000000000003</v>
      </c>
      <c r="R841" s="263">
        <f>Q841*H841</f>
        <v>1.1799500000000001</v>
      </c>
      <c r="S841" s="263">
        <v>0</v>
      </c>
      <c r="T841" s="264">
        <f>S841*H841</f>
        <v>0</v>
      </c>
      <c r="U841" s="41"/>
      <c r="V841" s="41"/>
      <c r="W841" s="41"/>
      <c r="X841" s="41"/>
      <c r="Y841" s="41"/>
      <c r="Z841" s="41"/>
      <c r="AA841" s="41"/>
      <c r="AB841" s="41"/>
      <c r="AC841" s="41"/>
      <c r="AD841" s="41"/>
      <c r="AE841" s="41"/>
      <c r="AR841" s="265" t="s">
        <v>526</v>
      </c>
      <c r="AT841" s="265" t="s">
        <v>214</v>
      </c>
      <c r="AU841" s="265" t="s">
        <v>89</v>
      </c>
      <c r="AY841" s="18" t="s">
        <v>211</v>
      </c>
      <c r="BE841" s="155">
        <f>IF(N841="základní",J841,0)</f>
        <v>0</v>
      </c>
      <c r="BF841" s="155">
        <f>IF(N841="snížená",J841,0)</f>
        <v>0</v>
      </c>
      <c r="BG841" s="155">
        <f>IF(N841="zákl. přenesená",J841,0)</f>
        <v>0</v>
      </c>
      <c r="BH841" s="155">
        <f>IF(N841="sníž. přenesená",J841,0)</f>
        <v>0</v>
      </c>
      <c r="BI841" s="155">
        <f>IF(N841="nulová",J841,0)</f>
        <v>0</v>
      </c>
      <c r="BJ841" s="18" t="s">
        <v>87</v>
      </c>
      <c r="BK841" s="155">
        <f>ROUND(I841*H841,2)</f>
        <v>0</v>
      </c>
      <c r="BL841" s="18" t="s">
        <v>526</v>
      </c>
      <c r="BM841" s="265" t="s">
        <v>1510</v>
      </c>
    </row>
    <row r="842" s="13" customFormat="1">
      <c r="A842" s="13"/>
      <c r="B842" s="266"/>
      <c r="C842" s="267"/>
      <c r="D842" s="268" t="s">
        <v>236</v>
      </c>
      <c r="E842" s="269" t="s">
        <v>1</v>
      </c>
      <c r="F842" s="270" t="s">
        <v>1511</v>
      </c>
      <c r="G842" s="267"/>
      <c r="H842" s="269" t="s">
        <v>1</v>
      </c>
      <c r="I842" s="271"/>
      <c r="J842" s="267"/>
      <c r="K842" s="267"/>
      <c r="L842" s="272"/>
      <c r="M842" s="273"/>
      <c r="N842" s="274"/>
      <c r="O842" s="274"/>
      <c r="P842" s="274"/>
      <c r="Q842" s="274"/>
      <c r="R842" s="274"/>
      <c r="S842" s="274"/>
      <c r="T842" s="275"/>
      <c r="U842" s="13"/>
      <c r="V842" s="13"/>
      <c r="W842" s="13"/>
      <c r="X842" s="13"/>
      <c r="Y842" s="13"/>
      <c r="Z842" s="13"/>
      <c r="AA842" s="13"/>
      <c r="AB842" s="13"/>
      <c r="AC842" s="13"/>
      <c r="AD842" s="13"/>
      <c r="AE842" s="13"/>
      <c r="AT842" s="276" t="s">
        <v>236</v>
      </c>
      <c r="AU842" s="276" t="s">
        <v>89</v>
      </c>
      <c r="AV842" s="13" t="s">
        <v>87</v>
      </c>
      <c r="AW842" s="13" t="s">
        <v>34</v>
      </c>
      <c r="AX842" s="13" t="s">
        <v>81</v>
      </c>
      <c r="AY842" s="276" t="s">
        <v>211</v>
      </c>
    </row>
    <row r="843" s="13" customFormat="1">
      <c r="A843" s="13"/>
      <c r="B843" s="266"/>
      <c r="C843" s="267"/>
      <c r="D843" s="268" t="s">
        <v>236</v>
      </c>
      <c r="E843" s="269" t="s">
        <v>1</v>
      </c>
      <c r="F843" s="270" t="s">
        <v>1512</v>
      </c>
      <c r="G843" s="267"/>
      <c r="H843" s="269" t="s">
        <v>1</v>
      </c>
      <c r="I843" s="271"/>
      <c r="J843" s="267"/>
      <c r="K843" s="267"/>
      <c r="L843" s="272"/>
      <c r="M843" s="273"/>
      <c r="N843" s="274"/>
      <c r="O843" s="274"/>
      <c r="P843" s="274"/>
      <c r="Q843" s="274"/>
      <c r="R843" s="274"/>
      <c r="S843" s="274"/>
      <c r="T843" s="275"/>
      <c r="U843" s="13"/>
      <c r="V843" s="13"/>
      <c r="W843" s="13"/>
      <c r="X843" s="13"/>
      <c r="Y843" s="13"/>
      <c r="Z843" s="13"/>
      <c r="AA843" s="13"/>
      <c r="AB843" s="13"/>
      <c r="AC843" s="13"/>
      <c r="AD843" s="13"/>
      <c r="AE843" s="13"/>
      <c r="AT843" s="276" t="s">
        <v>236</v>
      </c>
      <c r="AU843" s="276" t="s">
        <v>89</v>
      </c>
      <c r="AV843" s="13" t="s">
        <v>87</v>
      </c>
      <c r="AW843" s="13" t="s">
        <v>34</v>
      </c>
      <c r="AX843" s="13" t="s">
        <v>81</v>
      </c>
      <c r="AY843" s="276" t="s">
        <v>211</v>
      </c>
    </row>
    <row r="844" s="13" customFormat="1">
      <c r="A844" s="13"/>
      <c r="B844" s="266"/>
      <c r="C844" s="267"/>
      <c r="D844" s="268" t="s">
        <v>236</v>
      </c>
      <c r="E844" s="269" t="s">
        <v>1</v>
      </c>
      <c r="F844" s="270" t="s">
        <v>1513</v>
      </c>
      <c r="G844" s="267"/>
      <c r="H844" s="269" t="s">
        <v>1</v>
      </c>
      <c r="I844" s="271"/>
      <c r="J844" s="267"/>
      <c r="K844" s="267"/>
      <c r="L844" s="272"/>
      <c r="M844" s="273"/>
      <c r="N844" s="274"/>
      <c r="O844" s="274"/>
      <c r="P844" s="274"/>
      <c r="Q844" s="274"/>
      <c r="R844" s="274"/>
      <c r="S844" s="274"/>
      <c r="T844" s="275"/>
      <c r="U844" s="13"/>
      <c r="V844" s="13"/>
      <c r="W844" s="13"/>
      <c r="X844" s="13"/>
      <c r="Y844" s="13"/>
      <c r="Z844" s="13"/>
      <c r="AA844" s="13"/>
      <c r="AB844" s="13"/>
      <c r="AC844" s="13"/>
      <c r="AD844" s="13"/>
      <c r="AE844" s="13"/>
      <c r="AT844" s="276" t="s">
        <v>236</v>
      </c>
      <c r="AU844" s="276" t="s">
        <v>89</v>
      </c>
      <c r="AV844" s="13" t="s">
        <v>87</v>
      </c>
      <c r="AW844" s="13" t="s">
        <v>34</v>
      </c>
      <c r="AX844" s="13" t="s">
        <v>81</v>
      </c>
      <c r="AY844" s="276" t="s">
        <v>211</v>
      </c>
    </row>
    <row r="845" s="14" customFormat="1">
      <c r="A845" s="14"/>
      <c r="B845" s="277"/>
      <c r="C845" s="278"/>
      <c r="D845" s="268" t="s">
        <v>236</v>
      </c>
      <c r="E845" s="279" t="s">
        <v>1514</v>
      </c>
      <c r="F845" s="280" t="s">
        <v>1515</v>
      </c>
      <c r="G845" s="278"/>
      <c r="H845" s="281">
        <v>23.599</v>
      </c>
      <c r="I845" s="282"/>
      <c r="J845" s="278"/>
      <c r="K845" s="278"/>
      <c r="L845" s="283"/>
      <c r="M845" s="284"/>
      <c r="N845" s="285"/>
      <c r="O845" s="285"/>
      <c r="P845" s="285"/>
      <c r="Q845" s="285"/>
      <c r="R845" s="285"/>
      <c r="S845" s="285"/>
      <c r="T845" s="286"/>
      <c r="U845" s="14"/>
      <c r="V845" s="14"/>
      <c r="W845" s="14"/>
      <c r="X845" s="14"/>
      <c r="Y845" s="14"/>
      <c r="Z845" s="14"/>
      <c r="AA845" s="14"/>
      <c r="AB845" s="14"/>
      <c r="AC845" s="14"/>
      <c r="AD845" s="14"/>
      <c r="AE845" s="14"/>
      <c r="AT845" s="287" t="s">
        <v>236</v>
      </c>
      <c r="AU845" s="287" t="s">
        <v>89</v>
      </c>
      <c r="AV845" s="14" t="s">
        <v>89</v>
      </c>
      <c r="AW845" s="14" t="s">
        <v>34</v>
      </c>
      <c r="AX845" s="14" t="s">
        <v>87</v>
      </c>
      <c r="AY845" s="287" t="s">
        <v>211</v>
      </c>
    </row>
    <row r="846" s="2" customFormat="1" ht="21.75" customHeight="1">
      <c r="A846" s="41"/>
      <c r="B846" s="42"/>
      <c r="C846" s="253" t="s">
        <v>1516</v>
      </c>
      <c r="D846" s="253" t="s">
        <v>214</v>
      </c>
      <c r="E846" s="254" t="s">
        <v>1517</v>
      </c>
      <c r="F846" s="255" t="s">
        <v>1518</v>
      </c>
      <c r="G846" s="256" t="s">
        <v>269</v>
      </c>
      <c r="H846" s="257">
        <v>198.06999999999999</v>
      </c>
      <c r="I846" s="258"/>
      <c r="J846" s="259">
        <f>ROUND(I846*H846,2)</f>
        <v>0</v>
      </c>
      <c r="K846" s="260"/>
      <c r="L846" s="44"/>
      <c r="M846" s="261" t="s">
        <v>1</v>
      </c>
      <c r="N846" s="262" t="s">
        <v>46</v>
      </c>
      <c r="O846" s="94"/>
      <c r="P846" s="263">
        <f>O846*H846</f>
        <v>0</v>
      </c>
      <c r="Q846" s="263">
        <v>0.035000000000000003</v>
      </c>
      <c r="R846" s="263">
        <f>Q846*H846</f>
        <v>6.9324500000000002</v>
      </c>
      <c r="S846" s="263">
        <v>0</v>
      </c>
      <c r="T846" s="264">
        <f>S846*H846</f>
        <v>0</v>
      </c>
      <c r="U846" s="41"/>
      <c r="V846" s="41"/>
      <c r="W846" s="41"/>
      <c r="X846" s="41"/>
      <c r="Y846" s="41"/>
      <c r="Z846" s="41"/>
      <c r="AA846" s="41"/>
      <c r="AB846" s="41"/>
      <c r="AC846" s="41"/>
      <c r="AD846" s="41"/>
      <c r="AE846" s="41"/>
      <c r="AR846" s="265" t="s">
        <v>526</v>
      </c>
      <c r="AT846" s="265" t="s">
        <v>214</v>
      </c>
      <c r="AU846" s="265" t="s">
        <v>89</v>
      </c>
      <c r="AY846" s="18" t="s">
        <v>211</v>
      </c>
      <c r="BE846" s="155">
        <f>IF(N846="základní",J846,0)</f>
        <v>0</v>
      </c>
      <c r="BF846" s="155">
        <f>IF(N846="snížená",J846,0)</f>
        <v>0</v>
      </c>
      <c r="BG846" s="155">
        <f>IF(N846="zákl. přenesená",J846,0)</f>
        <v>0</v>
      </c>
      <c r="BH846" s="155">
        <f>IF(N846="sníž. přenesená",J846,0)</f>
        <v>0</v>
      </c>
      <c r="BI846" s="155">
        <f>IF(N846="nulová",J846,0)</f>
        <v>0</v>
      </c>
      <c r="BJ846" s="18" t="s">
        <v>87</v>
      </c>
      <c r="BK846" s="155">
        <f>ROUND(I846*H846,2)</f>
        <v>0</v>
      </c>
      <c r="BL846" s="18" t="s">
        <v>526</v>
      </c>
      <c r="BM846" s="265" t="s">
        <v>1519</v>
      </c>
    </row>
    <row r="847" s="13" customFormat="1">
      <c r="A847" s="13"/>
      <c r="B847" s="266"/>
      <c r="C847" s="267"/>
      <c r="D847" s="268" t="s">
        <v>236</v>
      </c>
      <c r="E847" s="269" t="s">
        <v>1</v>
      </c>
      <c r="F847" s="270" t="s">
        <v>1520</v>
      </c>
      <c r="G847" s="267"/>
      <c r="H847" s="269" t="s">
        <v>1</v>
      </c>
      <c r="I847" s="271"/>
      <c r="J847" s="267"/>
      <c r="K847" s="267"/>
      <c r="L847" s="272"/>
      <c r="M847" s="273"/>
      <c r="N847" s="274"/>
      <c r="O847" s="274"/>
      <c r="P847" s="274"/>
      <c r="Q847" s="274"/>
      <c r="R847" s="274"/>
      <c r="S847" s="274"/>
      <c r="T847" s="275"/>
      <c r="U847" s="13"/>
      <c r="V847" s="13"/>
      <c r="W847" s="13"/>
      <c r="X847" s="13"/>
      <c r="Y847" s="13"/>
      <c r="Z847" s="13"/>
      <c r="AA847" s="13"/>
      <c r="AB847" s="13"/>
      <c r="AC847" s="13"/>
      <c r="AD847" s="13"/>
      <c r="AE847" s="13"/>
      <c r="AT847" s="276" t="s">
        <v>236</v>
      </c>
      <c r="AU847" s="276" t="s">
        <v>89</v>
      </c>
      <c r="AV847" s="13" t="s">
        <v>87</v>
      </c>
      <c r="AW847" s="13" t="s">
        <v>34</v>
      </c>
      <c r="AX847" s="13" t="s">
        <v>81</v>
      </c>
      <c r="AY847" s="276" t="s">
        <v>211</v>
      </c>
    </row>
    <row r="848" s="13" customFormat="1">
      <c r="A848" s="13"/>
      <c r="B848" s="266"/>
      <c r="C848" s="267"/>
      <c r="D848" s="268" t="s">
        <v>236</v>
      </c>
      <c r="E848" s="269" t="s">
        <v>1</v>
      </c>
      <c r="F848" s="270" t="s">
        <v>1521</v>
      </c>
      <c r="G848" s="267"/>
      <c r="H848" s="269" t="s">
        <v>1</v>
      </c>
      <c r="I848" s="271"/>
      <c r="J848" s="267"/>
      <c r="K848" s="267"/>
      <c r="L848" s="272"/>
      <c r="M848" s="273"/>
      <c r="N848" s="274"/>
      <c r="O848" s="274"/>
      <c r="P848" s="274"/>
      <c r="Q848" s="274"/>
      <c r="R848" s="274"/>
      <c r="S848" s="274"/>
      <c r="T848" s="275"/>
      <c r="U848" s="13"/>
      <c r="V848" s="13"/>
      <c r="W848" s="13"/>
      <c r="X848" s="13"/>
      <c r="Y848" s="13"/>
      <c r="Z848" s="13"/>
      <c r="AA848" s="13"/>
      <c r="AB848" s="13"/>
      <c r="AC848" s="13"/>
      <c r="AD848" s="13"/>
      <c r="AE848" s="13"/>
      <c r="AT848" s="276" t="s">
        <v>236</v>
      </c>
      <c r="AU848" s="276" t="s">
        <v>89</v>
      </c>
      <c r="AV848" s="13" t="s">
        <v>87</v>
      </c>
      <c r="AW848" s="13" t="s">
        <v>34</v>
      </c>
      <c r="AX848" s="13" t="s">
        <v>81</v>
      </c>
      <c r="AY848" s="276" t="s">
        <v>211</v>
      </c>
    </row>
    <row r="849" s="13" customFormat="1">
      <c r="A849" s="13"/>
      <c r="B849" s="266"/>
      <c r="C849" s="267"/>
      <c r="D849" s="268" t="s">
        <v>236</v>
      </c>
      <c r="E849" s="269" t="s">
        <v>1</v>
      </c>
      <c r="F849" s="270" t="s">
        <v>1522</v>
      </c>
      <c r="G849" s="267"/>
      <c r="H849" s="269" t="s">
        <v>1</v>
      </c>
      <c r="I849" s="271"/>
      <c r="J849" s="267"/>
      <c r="K849" s="267"/>
      <c r="L849" s="272"/>
      <c r="M849" s="273"/>
      <c r="N849" s="274"/>
      <c r="O849" s="274"/>
      <c r="P849" s="274"/>
      <c r="Q849" s="274"/>
      <c r="R849" s="274"/>
      <c r="S849" s="274"/>
      <c r="T849" s="275"/>
      <c r="U849" s="13"/>
      <c r="V849" s="13"/>
      <c r="W849" s="13"/>
      <c r="X849" s="13"/>
      <c r="Y849" s="13"/>
      <c r="Z849" s="13"/>
      <c r="AA849" s="13"/>
      <c r="AB849" s="13"/>
      <c r="AC849" s="13"/>
      <c r="AD849" s="13"/>
      <c r="AE849" s="13"/>
      <c r="AT849" s="276" t="s">
        <v>236</v>
      </c>
      <c r="AU849" s="276" t="s">
        <v>89</v>
      </c>
      <c r="AV849" s="13" t="s">
        <v>87</v>
      </c>
      <c r="AW849" s="13" t="s">
        <v>34</v>
      </c>
      <c r="AX849" s="13" t="s">
        <v>81</v>
      </c>
      <c r="AY849" s="276" t="s">
        <v>211</v>
      </c>
    </row>
    <row r="850" s="13" customFormat="1">
      <c r="A850" s="13"/>
      <c r="B850" s="266"/>
      <c r="C850" s="267"/>
      <c r="D850" s="268" t="s">
        <v>236</v>
      </c>
      <c r="E850" s="269" t="s">
        <v>1</v>
      </c>
      <c r="F850" s="270" t="s">
        <v>1523</v>
      </c>
      <c r="G850" s="267"/>
      <c r="H850" s="269" t="s">
        <v>1</v>
      </c>
      <c r="I850" s="271"/>
      <c r="J850" s="267"/>
      <c r="K850" s="267"/>
      <c r="L850" s="272"/>
      <c r="M850" s="273"/>
      <c r="N850" s="274"/>
      <c r="O850" s="274"/>
      <c r="P850" s="274"/>
      <c r="Q850" s="274"/>
      <c r="R850" s="274"/>
      <c r="S850" s="274"/>
      <c r="T850" s="275"/>
      <c r="U850" s="13"/>
      <c r="V850" s="13"/>
      <c r="W850" s="13"/>
      <c r="X850" s="13"/>
      <c r="Y850" s="13"/>
      <c r="Z850" s="13"/>
      <c r="AA850" s="13"/>
      <c r="AB850" s="13"/>
      <c r="AC850" s="13"/>
      <c r="AD850" s="13"/>
      <c r="AE850" s="13"/>
      <c r="AT850" s="276" t="s">
        <v>236</v>
      </c>
      <c r="AU850" s="276" t="s">
        <v>89</v>
      </c>
      <c r="AV850" s="13" t="s">
        <v>87</v>
      </c>
      <c r="AW850" s="13" t="s">
        <v>34</v>
      </c>
      <c r="AX850" s="13" t="s">
        <v>81</v>
      </c>
      <c r="AY850" s="276" t="s">
        <v>211</v>
      </c>
    </row>
    <row r="851" s="13" customFormat="1">
      <c r="A851" s="13"/>
      <c r="B851" s="266"/>
      <c r="C851" s="267"/>
      <c r="D851" s="268" t="s">
        <v>236</v>
      </c>
      <c r="E851" s="269" t="s">
        <v>1</v>
      </c>
      <c r="F851" s="270" t="s">
        <v>1524</v>
      </c>
      <c r="G851" s="267"/>
      <c r="H851" s="269" t="s">
        <v>1</v>
      </c>
      <c r="I851" s="271"/>
      <c r="J851" s="267"/>
      <c r="K851" s="267"/>
      <c r="L851" s="272"/>
      <c r="M851" s="273"/>
      <c r="N851" s="274"/>
      <c r="O851" s="274"/>
      <c r="P851" s="274"/>
      <c r="Q851" s="274"/>
      <c r="R851" s="274"/>
      <c r="S851" s="274"/>
      <c r="T851" s="275"/>
      <c r="U851" s="13"/>
      <c r="V851" s="13"/>
      <c r="W851" s="13"/>
      <c r="X851" s="13"/>
      <c r="Y851" s="13"/>
      <c r="Z851" s="13"/>
      <c r="AA851" s="13"/>
      <c r="AB851" s="13"/>
      <c r="AC851" s="13"/>
      <c r="AD851" s="13"/>
      <c r="AE851" s="13"/>
      <c r="AT851" s="276" t="s">
        <v>236</v>
      </c>
      <c r="AU851" s="276" t="s">
        <v>89</v>
      </c>
      <c r="AV851" s="13" t="s">
        <v>87</v>
      </c>
      <c r="AW851" s="13" t="s">
        <v>34</v>
      </c>
      <c r="AX851" s="13" t="s">
        <v>81</v>
      </c>
      <c r="AY851" s="276" t="s">
        <v>211</v>
      </c>
    </row>
    <row r="852" s="13" customFormat="1">
      <c r="A852" s="13"/>
      <c r="B852" s="266"/>
      <c r="C852" s="267"/>
      <c r="D852" s="268" t="s">
        <v>236</v>
      </c>
      <c r="E852" s="269" t="s">
        <v>1</v>
      </c>
      <c r="F852" s="270" t="s">
        <v>1523</v>
      </c>
      <c r="G852" s="267"/>
      <c r="H852" s="269" t="s">
        <v>1</v>
      </c>
      <c r="I852" s="271"/>
      <c r="J852" s="267"/>
      <c r="K852" s="267"/>
      <c r="L852" s="272"/>
      <c r="M852" s="273"/>
      <c r="N852" s="274"/>
      <c r="O852" s="274"/>
      <c r="P852" s="274"/>
      <c r="Q852" s="274"/>
      <c r="R852" s="274"/>
      <c r="S852" s="274"/>
      <c r="T852" s="275"/>
      <c r="U852" s="13"/>
      <c r="V852" s="13"/>
      <c r="W852" s="13"/>
      <c r="X852" s="13"/>
      <c r="Y852" s="13"/>
      <c r="Z852" s="13"/>
      <c r="AA852" s="13"/>
      <c r="AB852" s="13"/>
      <c r="AC852" s="13"/>
      <c r="AD852" s="13"/>
      <c r="AE852" s="13"/>
      <c r="AT852" s="276" t="s">
        <v>236</v>
      </c>
      <c r="AU852" s="276" t="s">
        <v>89</v>
      </c>
      <c r="AV852" s="13" t="s">
        <v>87</v>
      </c>
      <c r="AW852" s="13" t="s">
        <v>34</v>
      </c>
      <c r="AX852" s="13" t="s">
        <v>81</v>
      </c>
      <c r="AY852" s="276" t="s">
        <v>211</v>
      </c>
    </row>
    <row r="853" s="13" customFormat="1">
      <c r="A853" s="13"/>
      <c r="B853" s="266"/>
      <c r="C853" s="267"/>
      <c r="D853" s="268" t="s">
        <v>236</v>
      </c>
      <c r="E853" s="269" t="s">
        <v>1</v>
      </c>
      <c r="F853" s="270" t="s">
        <v>1522</v>
      </c>
      <c r="G853" s="267"/>
      <c r="H853" s="269" t="s">
        <v>1</v>
      </c>
      <c r="I853" s="271"/>
      <c r="J853" s="267"/>
      <c r="K853" s="267"/>
      <c r="L853" s="272"/>
      <c r="M853" s="273"/>
      <c r="N853" s="274"/>
      <c r="O853" s="274"/>
      <c r="P853" s="274"/>
      <c r="Q853" s="274"/>
      <c r="R853" s="274"/>
      <c r="S853" s="274"/>
      <c r="T853" s="275"/>
      <c r="U853" s="13"/>
      <c r="V853" s="13"/>
      <c r="W853" s="13"/>
      <c r="X853" s="13"/>
      <c r="Y853" s="13"/>
      <c r="Z853" s="13"/>
      <c r="AA853" s="13"/>
      <c r="AB853" s="13"/>
      <c r="AC853" s="13"/>
      <c r="AD853" s="13"/>
      <c r="AE853" s="13"/>
      <c r="AT853" s="276" t="s">
        <v>236</v>
      </c>
      <c r="AU853" s="276" t="s">
        <v>89</v>
      </c>
      <c r="AV853" s="13" t="s">
        <v>87</v>
      </c>
      <c r="AW853" s="13" t="s">
        <v>34</v>
      </c>
      <c r="AX853" s="13" t="s">
        <v>81</v>
      </c>
      <c r="AY853" s="276" t="s">
        <v>211</v>
      </c>
    </row>
    <row r="854" s="13" customFormat="1">
      <c r="A854" s="13"/>
      <c r="B854" s="266"/>
      <c r="C854" s="267"/>
      <c r="D854" s="268" t="s">
        <v>236</v>
      </c>
      <c r="E854" s="269" t="s">
        <v>1</v>
      </c>
      <c r="F854" s="270" t="s">
        <v>1525</v>
      </c>
      <c r="G854" s="267"/>
      <c r="H854" s="269" t="s">
        <v>1</v>
      </c>
      <c r="I854" s="271"/>
      <c r="J854" s="267"/>
      <c r="K854" s="267"/>
      <c r="L854" s="272"/>
      <c r="M854" s="273"/>
      <c r="N854" s="274"/>
      <c r="O854" s="274"/>
      <c r="P854" s="274"/>
      <c r="Q854" s="274"/>
      <c r="R854" s="274"/>
      <c r="S854" s="274"/>
      <c r="T854" s="275"/>
      <c r="U854" s="13"/>
      <c r="V854" s="13"/>
      <c r="W854" s="13"/>
      <c r="X854" s="13"/>
      <c r="Y854" s="13"/>
      <c r="Z854" s="13"/>
      <c r="AA854" s="13"/>
      <c r="AB854" s="13"/>
      <c r="AC854" s="13"/>
      <c r="AD854" s="13"/>
      <c r="AE854" s="13"/>
      <c r="AT854" s="276" t="s">
        <v>236</v>
      </c>
      <c r="AU854" s="276" t="s">
        <v>89</v>
      </c>
      <c r="AV854" s="13" t="s">
        <v>87</v>
      </c>
      <c r="AW854" s="13" t="s">
        <v>34</v>
      </c>
      <c r="AX854" s="13" t="s">
        <v>81</v>
      </c>
      <c r="AY854" s="276" t="s">
        <v>211</v>
      </c>
    </row>
    <row r="855" s="14" customFormat="1">
      <c r="A855" s="14"/>
      <c r="B855" s="277"/>
      <c r="C855" s="278"/>
      <c r="D855" s="268" t="s">
        <v>236</v>
      </c>
      <c r="E855" s="279" t="s">
        <v>1</v>
      </c>
      <c r="F855" s="280" t="s">
        <v>1526</v>
      </c>
      <c r="G855" s="278"/>
      <c r="H855" s="281">
        <v>10.949999999999999</v>
      </c>
      <c r="I855" s="282"/>
      <c r="J855" s="278"/>
      <c r="K855" s="278"/>
      <c r="L855" s="283"/>
      <c r="M855" s="284"/>
      <c r="N855" s="285"/>
      <c r="O855" s="285"/>
      <c r="P855" s="285"/>
      <c r="Q855" s="285"/>
      <c r="R855" s="285"/>
      <c r="S855" s="285"/>
      <c r="T855" s="286"/>
      <c r="U855" s="14"/>
      <c r="V855" s="14"/>
      <c r="W855" s="14"/>
      <c r="X855" s="14"/>
      <c r="Y855" s="14"/>
      <c r="Z855" s="14"/>
      <c r="AA855" s="14"/>
      <c r="AB855" s="14"/>
      <c r="AC855" s="14"/>
      <c r="AD855" s="14"/>
      <c r="AE855" s="14"/>
      <c r="AT855" s="287" t="s">
        <v>236</v>
      </c>
      <c r="AU855" s="287" t="s">
        <v>89</v>
      </c>
      <c r="AV855" s="14" t="s">
        <v>89</v>
      </c>
      <c r="AW855" s="14" t="s">
        <v>34</v>
      </c>
      <c r="AX855" s="14" t="s">
        <v>81</v>
      </c>
      <c r="AY855" s="287" t="s">
        <v>211</v>
      </c>
    </row>
    <row r="856" s="13" customFormat="1">
      <c r="A856" s="13"/>
      <c r="B856" s="266"/>
      <c r="C856" s="267"/>
      <c r="D856" s="268" t="s">
        <v>236</v>
      </c>
      <c r="E856" s="269" t="s">
        <v>1</v>
      </c>
      <c r="F856" s="270" t="s">
        <v>638</v>
      </c>
      <c r="G856" s="267"/>
      <c r="H856" s="269" t="s">
        <v>1</v>
      </c>
      <c r="I856" s="271"/>
      <c r="J856" s="267"/>
      <c r="K856" s="267"/>
      <c r="L856" s="272"/>
      <c r="M856" s="273"/>
      <c r="N856" s="274"/>
      <c r="O856" s="274"/>
      <c r="P856" s="274"/>
      <c r="Q856" s="274"/>
      <c r="R856" s="274"/>
      <c r="S856" s="274"/>
      <c r="T856" s="275"/>
      <c r="U856" s="13"/>
      <c r="V856" s="13"/>
      <c r="W856" s="13"/>
      <c r="X856" s="13"/>
      <c r="Y856" s="13"/>
      <c r="Z856" s="13"/>
      <c r="AA856" s="13"/>
      <c r="AB856" s="13"/>
      <c r="AC856" s="13"/>
      <c r="AD856" s="13"/>
      <c r="AE856" s="13"/>
      <c r="AT856" s="276" t="s">
        <v>236</v>
      </c>
      <c r="AU856" s="276" t="s">
        <v>89</v>
      </c>
      <c r="AV856" s="13" t="s">
        <v>87</v>
      </c>
      <c r="AW856" s="13" t="s">
        <v>34</v>
      </c>
      <c r="AX856" s="13" t="s">
        <v>81</v>
      </c>
      <c r="AY856" s="276" t="s">
        <v>211</v>
      </c>
    </row>
    <row r="857" s="14" customFormat="1">
      <c r="A857" s="14"/>
      <c r="B857" s="277"/>
      <c r="C857" s="278"/>
      <c r="D857" s="268" t="s">
        <v>236</v>
      </c>
      <c r="E857" s="279" t="s">
        <v>1</v>
      </c>
      <c r="F857" s="280" t="s">
        <v>1527</v>
      </c>
      <c r="G857" s="278"/>
      <c r="H857" s="281">
        <v>101.25</v>
      </c>
      <c r="I857" s="282"/>
      <c r="J857" s="278"/>
      <c r="K857" s="278"/>
      <c r="L857" s="283"/>
      <c r="M857" s="284"/>
      <c r="N857" s="285"/>
      <c r="O857" s="285"/>
      <c r="P857" s="285"/>
      <c r="Q857" s="285"/>
      <c r="R857" s="285"/>
      <c r="S857" s="285"/>
      <c r="T857" s="286"/>
      <c r="U857" s="14"/>
      <c r="V857" s="14"/>
      <c r="W857" s="14"/>
      <c r="X857" s="14"/>
      <c r="Y857" s="14"/>
      <c r="Z857" s="14"/>
      <c r="AA857" s="14"/>
      <c r="AB857" s="14"/>
      <c r="AC857" s="14"/>
      <c r="AD857" s="14"/>
      <c r="AE857" s="14"/>
      <c r="AT857" s="287" t="s">
        <v>236</v>
      </c>
      <c r="AU857" s="287" t="s">
        <v>89</v>
      </c>
      <c r="AV857" s="14" t="s">
        <v>89</v>
      </c>
      <c r="AW857" s="14" t="s">
        <v>34</v>
      </c>
      <c r="AX857" s="14" t="s">
        <v>81</v>
      </c>
      <c r="AY857" s="287" t="s">
        <v>211</v>
      </c>
    </row>
    <row r="858" s="14" customFormat="1">
      <c r="A858" s="14"/>
      <c r="B858" s="277"/>
      <c r="C858" s="278"/>
      <c r="D858" s="268" t="s">
        <v>236</v>
      </c>
      <c r="E858" s="279" t="s">
        <v>1</v>
      </c>
      <c r="F858" s="280" t="s">
        <v>1528</v>
      </c>
      <c r="G858" s="278"/>
      <c r="H858" s="281">
        <v>-3.3799999999999999</v>
      </c>
      <c r="I858" s="282"/>
      <c r="J858" s="278"/>
      <c r="K858" s="278"/>
      <c r="L858" s="283"/>
      <c r="M858" s="284"/>
      <c r="N858" s="285"/>
      <c r="O858" s="285"/>
      <c r="P858" s="285"/>
      <c r="Q858" s="285"/>
      <c r="R858" s="285"/>
      <c r="S858" s="285"/>
      <c r="T858" s="286"/>
      <c r="U858" s="14"/>
      <c r="V858" s="14"/>
      <c r="W858" s="14"/>
      <c r="X858" s="14"/>
      <c r="Y858" s="14"/>
      <c r="Z858" s="14"/>
      <c r="AA858" s="14"/>
      <c r="AB858" s="14"/>
      <c r="AC858" s="14"/>
      <c r="AD858" s="14"/>
      <c r="AE858" s="14"/>
      <c r="AT858" s="287" t="s">
        <v>236</v>
      </c>
      <c r="AU858" s="287" t="s">
        <v>89</v>
      </c>
      <c r="AV858" s="14" t="s">
        <v>89</v>
      </c>
      <c r="AW858" s="14" t="s">
        <v>34</v>
      </c>
      <c r="AX858" s="14" t="s">
        <v>81</v>
      </c>
      <c r="AY858" s="287" t="s">
        <v>211</v>
      </c>
    </row>
    <row r="859" s="13" customFormat="1">
      <c r="A859" s="13"/>
      <c r="B859" s="266"/>
      <c r="C859" s="267"/>
      <c r="D859" s="268" t="s">
        <v>236</v>
      </c>
      <c r="E859" s="269" t="s">
        <v>1</v>
      </c>
      <c r="F859" s="270" t="s">
        <v>661</v>
      </c>
      <c r="G859" s="267"/>
      <c r="H859" s="269" t="s">
        <v>1</v>
      </c>
      <c r="I859" s="271"/>
      <c r="J859" s="267"/>
      <c r="K859" s="267"/>
      <c r="L859" s="272"/>
      <c r="M859" s="273"/>
      <c r="N859" s="274"/>
      <c r="O859" s="274"/>
      <c r="P859" s="274"/>
      <c r="Q859" s="274"/>
      <c r="R859" s="274"/>
      <c r="S859" s="274"/>
      <c r="T859" s="275"/>
      <c r="U859" s="13"/>
      <c r="V859" s="13"/>
      <c r="W859" s="13"/>
      <c r="X859" s="13"/>
      <c r="Y859" s="13"/>
      <c r="Z859" s="13"/>
      <c r="AA859" s="13"/>
      <c r="AB859" s="13"/>
      <c r="AC859" s="13"/>
      <c r="AD859" s="13"/>
      <c r="AE859" s="13"/>
      <c r="AT859" s="276" t="s">
        <v>236</v>
      </c>
      <c r="AU859" s="276" t="s">
        <v>89</v>
      </c>
      <c r="AV859" s="13" t="s">
        <v>87</v>
      </c>
      <c r="AW859" s="13" t="s">
        <v>34</v>
      </c>
      <c r="AX859" s="13" t="s">
        <v>81</v>
      </c>
      <c r="AY859" s="276" t="s">
        <v>211</v>
      </c>
    </row>
    <row r="860" s="14" customFormat="1">
      <c r="A860" s="14"/>
      <c r="B860" s="277"/>
      <c r="C860" s="278"/>
      <c r="D860" s="268" t="s">
        <v>236</v>
      </c>
      <c r="E860" s="279" t="s">
        <v>1</v>
      </c>
      <c r="F860" s="280" t="s">
        <v>1529</v>
      </c>
      <c r="G860" s="278"/>
      <c r="H860" s="281">
        <v>55.015999999999998</v>
      </c>
      <c r="I860" s="282"/>
      <c r="J860" s="278"/>
      <c r="K860" s="278"/>
      <c r="L860" s="283"/>
      <c r="M860" s="284"/>
      <c r="N860" s="285"/>
      <c r="O860" s="285"/>
      <c r="P860" s="285"/>
      <c r="Q860" s="285"/>
      <c r="R860" s="285"/>
      <c r="S860" s="285"/>
      <c r="T860" s="286"/>
      <c r="U860" s="14"/>
      <c r="V860" s="14"/>
      <c r="W860" s="14"/>
      <c r="X860" s="14"/>
      <c r="Y860" s="14"/>
      <c r="Z860" s="14"/>
      <c r="AA860" s="14"/>
      <c r="AB860" s="14"/>
      <c r="AC860" s="14"/>
      <c r="AD860" s="14"/>
      <c r="AE860" s="14"/>
      <c r="AT860" s="287" t="s">
        <v>236</v>
      </c>
      <c r="AU860" s="287" t="s">
        <v>89</v>
      </c>
      <c r="AV860" s="14" t="s">
        <v>89</v>
      </c>
      <c r="AW860" s="14" t="s">
        <v>34</v>
      </c>
      <c r="AX860" s="14" t="s">
        <v>81</v>
      </c>
      <c r="AY860" s="287" t="s">
        <v>211</v>
      </c>
    </row>
    <row r="861" s="14" customFormat="1">
      <c r="A861" s="14"/>
      <c r="B861" s="277"/>
      <c r="C861" s="278"/>
      <c r="D861" s="268" t="s">
        <v>236</v>
      </c>
      <c r="E861" s="279" t="s">
        <v>1</v>
      </c>
      <c r="F861" s="280" t="s">
        <v>1530</v>
      </c>
      <c r="G861" s="278"/>
      <c r="H861" s="281">
        <v>29.033999999999999</v>
      </c>
      <c r="I861" s="282"/>
      <c r="J861" s="278"/>
      <c r="K861" s="278"/>
      <c r="L861" s="283"/>
      <c r="M861" s="284"/>
      <c r="N861" s="285"/>
      <c r="O861" s="285"/>
      <c r="P861" s="285"/>
      <c r="Q861" s="285"/>
      <c r="R861" s="285"/>
      <c r="S861" s="285"/>
      <c r="T861" s="286"/>
      <c r="U861" s="14"/>
      <c r="V861" s="14"/>
      <c r="W861" s="14"/>
      <c r="X861" s="14"/>
      <c r="Y861" s="14"/>
      <c r="Z861" s="14"/>
      <c r="AA861" s="14"/>
      <c r="AB861" s="14"/>
      <c r="AC861" s="14"/>
      <c r="AD861" s="14"/>
      <c r="AE861" s="14"/>
      <c r="AT861" s="287" t="s">
        <v>236</v>
      </c>
      <c r="AU861" s="287" t="s">
        <v>89</v>
      </c>
      <c r="AV861" s="14" t="s">
        <v>89</v>
      </c>
      <c r="AW861" s="14" t="s">
        <v>34</v>
      </c>
      <c r="AX861" s="14" t="s">
        <v>81</v>
      </c>
      <c r="AY861" s="287" t="s">
        <v>211</v>
      </c>
    </row>
    <row r="862" s="14" customFormat="1">
      <c r="A862" s="14"/>
      <c r="B862" s="277"/>
      <c r="C862" s="278"/>
      <c r="D862" s="268" t="s">
        <v>236</v>
      </c>
      <c r="E862" s="279" t="s">
        <v>1</v>
      </c>
      <c r="F862" s="280" t="s">
        <v>1531</v>
      </c>
      <c r="G862" s="278"/>
      <c r="H862" s="281">
        <v>-2.7999999999999998</v>
      </c>
      <c r="I862" s="282"/>
      <c r="J862" s="278"/>
      <c r="K862" s="278"/>
      <c r="L862" s="283"/>
      <c r="M862" s="284"/>
      <c r="N862" s="285"/>
      <c r="O862" s="285"/>
      <c r="P862" s="285"/>
      <c r="Q862" s="285"/>
      <c r="R862" s="285"/>
      <c r="S862" s="285"/>
      <c r="T862" s="286"/>
      <c r="U862" s="14"/>
      <c r="V862" s="14"/>
      <c r="W862" s="14"/>
      <c r="X862" s="14"/>
      <c r="Y862" s="14"/>
      <c r="Z862" s="14"/>
      <c r="AA862" s="14"/>
      <c r="AB862" s="14"/>
      <c r="AC862" s="14"/>
      <c r="AD862" s="14"/>
      <c r="AE862" s="14"/>
      <c r="AT862" s="287" t="s">
        <v>236</v>
      </c>
      <c r="AU862" s="287" t="s">
        <v>89</v>
      </c>
      <c r="AV862" s="14" t="s">
        <v>89</v>
      </c>
      <c r="AW862" s="14" t="s">
        <v>34</v>
      </c>
      <c r="AX862" s="14" t="s">
        <v>81</v>
      </c>
      <c r="AY862" s="287" t="s">
        <v>211</v>
      </c>
    </row>
    <row r="863" s="13" customFormat="1">
      <c r="A863" s="13"/>
      <c r="B863" s="266"/>
      <c r="C863" s="267"/>
      <c r="D863" s="268" t="s">
        <v>236</v>
      </c>
      <c r="E863" s="269" t="s">
        <v>1</v>
      </c>
      <c r="F863" s="270" t="s">
        <v>664</v>
      </c>
      <c r="G863" s="267"/>
      <c r="H863" s="269" t="s">
        <v>1</v>
      </c>
      <c r="I863" s="271"/>
      <c r="J863" s="267"/>
      <c r="K863" s="267"/>
      <c r="L863" s="272"/>
      <c r="M863" s="273"/>
      <c r="N863" s="274"/>
      <c r="O863" s="274"/>
      <c r="P863" s="274"/>
      <c r="Q863" s="274"/>
      <c r="R863" s="274"/>
      <c r="S863" s="274"/>
      <c r="T863" s="275"/>
      <c r="U863" s="13"/>
      <c r="V863" s="13"/>
      <c r="W863" s="13"/>
      <c r="X863" s="13"/>
      <c r="Y863" s="13"/>
      <c r="Z863" s="13"/>
      <c r="AA863" s="13"/>
      <c r="AB863" s="13"/>
      <c r="AC863" s="13"/>
      <c r="AD863" s="13"/>
      <c r="AE863" s="13"/>
      <c r="AT863" s="276" t="s">
        <v>236</v>
      </c>
      <c r="AU863" s="276" t="s">
        <v>89</v>
      </c>
      <c r="AV863" s="13" t="s">
        <v>87</v>
      </c>
      <c r="AW863" s="13" t="s">
        <v>34</v>
      </c>
      <c r="AX863" s="13" t="s">
        <v>81</v>
      </c>
      <c r="AY863" s="276" t="s">
        <v>211</v>
      </c>
    </row>
    <row r="864" s="14" customFormat="1">
      <c r="A864" s="14"/>
      <c r="B864" s="277"/>
      <c r="C864" s="278"/>
      <c r="D864" s="268" t="s">
        <v>236</v>
      </c>
      <c r="E864" s="279" t="s">
        <v>1</v>
      </c>
      <c r="F864" s="280" t="s">
        <v>1532</v>
      </c>
      <c r="G864" s="278"/>
      <c r="H864" s="281">
        <v>8</v>
      </c>
      <c r="I864" s="282"/>
      <c r="J864" s="278"/>
      <c r="K864" s="278"/>
      <c r="L864" s="283"/>
      <c r="M864" s="284"/>
      <c r="N864" s="285"/>
      <c r="O864" s="285"/>
      <c r="P864" s="285"/>
      <c r="Q864" s="285"/>
      <c r="R864" s="285"/>
      <c r="S864" s="285"/>
      <c r="T864" s="286"/>
      <c r="U864" s="14"/>
      <c r="V864" s="14"/>
      <c r="W864" s="14"/>
      <c r="X864" s="14"/>
      <c r="Y864" s="14"/>
      <c r="Z864" s="14"/>
      <c r="AA864" s="14"/>
      <c r="AB864" s="14"/>
      <c r="AC864" s="14"/>
      <c r="AD864" s="14"/>
      <c r="AE864" s="14"/>
      <c r="AT864" s="287" t="s">
        <v>236</v>
      </c>
      <c r="AU864" s="287" t="s">
        <v>89</v>
      </c>
      <c r="AV864" s="14" t="s">
        <v>89</v>
      </c>
      <c r="AW864" s="14" t="s">
        <v>34</v>
      </c>
      <c r="AX864" s="14" t="s">
        <v>81</v>
      </c>
      <c r="AY864" s="287" t="s">
        <v>211</v>
      </c>
    </row>
    <row r="865" s="15" customFormat="1">
      <c r="A865" s="15"/>
      <c r="B865" s="295"/>
      <c r="C865" s="296"/>
      <c r="D865" s="268" t="s">
        <v>236</v>
      </c>
      <c r="E865" s="297" t="s">
        <v>1533</v>
      </c>
      <c r="F865" s="298" t="s">
        <v>435</v>
      </c>
      <c r="G865" s="296"/>
      <c r="H865" s="299">
        <v>198.06999999999999</v>
      </c>
      <c r="I865" s="300"/>
      <c r="J865" s="296"/>
      <c r="K865" s="296"/>
      <c r="L865" s="301"/>
      <c r="M865" s="302"/>
      <c r="N865" s="303"/>
      <c r="O865" s="303"/>
      <c r="P865" s="303"/>
      <c r="Q865" s="303"/>
      <c r="R865" s="303"/>
      <c r="S865" s="303"/>
      <c r="T865" s="304"/>
      <c r="U865" s="15"/>
      <c r="V865" s="15"/>
      <c r="W865" s="15"/>
      <c r="X865" s="15"/>
      <c r="Y865" s="15"/>
      <c r="Z865" s="15"/>
      <c r="AA865" s="15"/>
      <c r="AB865" s="15"/>
      <c r="AC865" s="15"/>
      <c r="AD865" s="15"/>
      <c r="AE865" s="15"/>
      <c r="AT865" s="305" t="s">
        <v>236</v>
      </c>
      <c r="AU865" s="305" t="s">
        <v>89</v>
      </c>
      <c r="AV865" s="15" t="s">
        <v>100</v>
      </c>
      <c r="AW865" s="15" t="s">
        <v>34</v>
      </c>
      <c r="AX865" s="15" t="s">
        <v>87</v>
      </c>
      <c r="AY865" s="305" t="s">
        <v>211</v>
      </c>
    </row>
    <row r="866" s="2" customFormat="1" ht="21.75" customHeight="1">
      <c r="A866" s="41"/>
      <c r="B866" s="42"/>
      <c r="C866" s="253" t="s">
        <v>1534</v>
      </c>
      <c r="D866" s="253" t="s">
        <v>214</v>
      </c>
      <c r="E866" s="254" t="s">
        <v>1535</v>
      </c>
      <c r="F866" s="255" t="s">
        <v>1536</v>
      </c>
      <c r="G866" s="256" t="s">
        <v>269</v>
      </c>
      <c r="H866" s="257">
        <v>69.415000000000006</v>
      </c>
      <c r="I866" s="258"/>
      <c r="J866" s="259">
        <f>ROUND(I866*H866,2)</f>
        <v>0</v>
      </c>
      <c r="K866" s="260"/>
      <c r="L866" s="44"/>
      <c r="M866" s="261" t="s">
        <v>1</v>
      </c>
      <c r="N866" s="262" t="s">
        <v>46</v>
      </c>
      <c r="O866" s="94"/>
      <c r="P866" s="263">
        <f>O866*H866</f>
        <v>0</v>
      </c>
      <c r="Q866" s="263">
        <v>0.025000000000000001</v>
      </c>
      <c r="R866" s="263">
        <f>Q866*H866</f>
        <v>1.7353750000000003</v>
      </c>
      <c r="S866" s="263">
        <v>0</v>
      </c>
      <c r="T866" s="264">
        <f>S866*H866</f>
        <v>0</v>
      </c>
      <c r="U866" s="41"/>
      <c r="V866" s="41"/>
      <c r="W866" s="41"/>
      <c r="X866" s="41"/>
      <c r="Y866" s="41"/>
      <c r="Z866" s="41"/>
      <c r="AA866" s="41"/>
      <c r="AB866" s="41"/>
      <c r="AC866" s="41"/>
      <c r="AD866" s="41"/>
      <c r="AE866" s="41"/>
      <c r="AR866" s="265" t="s">
        <v>526</v>
      </c>
      <c r="AT866" s="265" t="s">
        <v>214</v>
      </c>
      <c r="AU866" s="265" t="s">
        <v>89</v>
      </c>
      <c r="AY866" s="18" t="s">
        <v>211</v>
      </c>
      <c r="BE866" s="155">
        <f>IF(N866="základní",J866,0)</f>
        <v>0</v>
      </c>
      <c r="BF866" s="155">
        <f>IF(N866="snížená",J866,0)</f>
        <v>0</v>
      </c>
      <c r="BG866" s="155">
        <f>IF(N866="zákl. přenesená",J866,0)</f>
        <v>0</v>
      </c>
      <c r="BH866" s="155">
        <f>IF(N866="sníž. přenesená",J866,0)</f>
        <v>0</v>
      </c>
      <c r="BI866" s="155">
        <f>IF(N866="nulová",J866,0)</f>
        <v>0</v>
      </c>
      <c r="BJ866" s="18" t="s">
        <v>87</v>
      </c>
      <c r="BK866" s="155">
        <f>ROUND(I866*H866,2)</f>
        <v>0</v>
      </c>
      <c r="BL866" s="18" t="s">
        <v>526</v>
      </c>
      <c r="BM866" s="265" t="s">
        <v>1537</v>
      </c>
    </row>
    <row r="867" s="13" customFormat="1">
      <c r="A867" s="13"/>
      <c r="B867" s="266"/>
      <c r="C867" s="267"/>
      <c r="D867" s="268" t="s">
        <v>236</v>
      </c>
      <c r="E867" s="269" t="s">
        <v>1</v>
      </c>
      <c r="F867" s="270" t="s">
        <v>1520</v>
      </c>
      <c r="G867" s="267"/>
      <c r="H867" s="269" t="s">
        <v>1</v>
      </c>
      <c r="I867" s="271"/>
      <c r="J867" s="267"/>
      <c r="K867" s="267"/>
      <c r="L867" s="272"/>
      <c r="M867" s="273"/>
      <c r="N867" s="274"/>
      <c r="O867" s="274"/>
      <c r="P867" s="274"/>
      <c r="Q867" s="274"/>
      <c r="R867" s="274"/>
      <c r="S867" s="274"/>
      <c r="T867" s="275"/>
      <c r="U867" s="13"/>
      <c r="V867" s="13"/>
      <c r="W867" s="13"/>
      <c r="X867" s="13"/>
      <c r="Y867" s="13"/>
      <c r="Z867" s="13"/>
      <c r="AA867" s="13"/>
      <c r="AB867" s="13"/>
      <c r="AC867" s="13"/>
      <c r="AD867" s="13"/>
      <c r="AE867" s="13"/>
      <c r="AT867" s="276" t="s">
        <v>236</v>
      </c>
      <c r="AU867" s="276" t="s">
        <v>89</v>
      </c>
      <c r="AV867" s="13" t="s">
        <v>87</v>
      </c>
      <c r="AW867" s="13" t="s">
        <v>34</v>
      </c>
      <c r="AX867" s="13" t="s">
        <v>81</v>
      </c>
      <c r="AY867" s="276" t="s">
        <v>211</v>
      </c>
    </row>
    <row r="868" s="13" customFormat="1">
      <c r="A868" s="13"/>
      <c r="B868" s="266"/>
      <c r="C868" s="267"/>
      <c r="D868" s="268" t="s">
        <v>236</v>
      </c>
      <c r="E868" s="269" t="s">
        <v>1</v>
      </c>
      <c r="F868" s="270" t="s">
        <v>1538</v>
      </c>
      <c r="G868" s="267"/>
      <c r="H868" s="269" t="s">
        <v>1</v>
      </c>
      <c r="I868" s="271"/>
      <c r="J868" s="267"/>
      <c r="K868" s="267"/>
      <c r="L868" s="272"/>
      <c r="M868" s="273"/>
      <c r="N868" s="274"/>
      <c r="O868" s="274"/>
      <c r="P868" s="274"/>
      <c r="Q868" s="274"/>
      <c r="R868" s="274"/>
      <c r="S868" s="274"/>
      <c r="T868" s="275"/>
      <c r="U868" s="13"/>
      <c r="V868" s="13"/>
      <c r="W868" s="13"/>
      <c r="X868" s="13"/>
      <c r="Y868" s="13"/>
      <c r="Z868" s="13"/>
      <c r="AA868" s="13"/>
      <c r="AB868" s="13"/>
      <c r="AC868" s="13"/>
      <c r="AD868" s="13"/>
      <c r="AE868" s="13"/>
      <c r="AT868" s="276" t="s">
        <v>236</v>
      </c>
      <c r="AU868" s="276" t="s">
        <v>89</v>
      </c>
      <c r="AV868" s="13" t="s">
        <v>87</v>
      </c>
      <c r="AW868" s="13" t="s">
        <v>34</v>
      </c>
      <c r="AX868" s="13" t="s">
        <v>81</v>
      </c>
      <c r="AY868" s="276" t="s">
        <v>211</v>
      </c>
    </row>
    <row r="869" s="13" customFormat="1">
      <c r="A869" s="13"/>
      <c r="B869" s="266"/>
      <c r="C869" s="267"/>
      <c r="D869" s="268" t="s">
        <v>236</v>
      </c>
      <c r="E869" s="269" t="s">
        <v>1</v>
      </c>
      <c r="F869" s="270" t="s">
        <v>1539</v>
      </c>
      <c r="G869" s="267"/>
      <c r="H869" s="269" t="s">
        <v>1</v>
      </c>
      <c r="I869" s="271"/>
      <c r="J869" s="267"/>
      <c r="K869" s="267"/>
      <c r="L869" s="272"/>
      <c r="M869" s="273"/>
      <c r="N869" s="274"/>
      <c r="O869" s="274"/>
      <c r="P869" s="274"/>
      <c r="Q869" s="274"/>
      <c r="R869" s="274"/>
      <c r="S869" s="274"/>
      <c r="T869" s="275"/>
      <c r="U869" s="13"/>
      <c r="V869" s="13"/>
      <c r="W869" s="13"/>
      <c r="X869" s="13"/>
      <c r="Y869" s="13"/>
      <c r="Z869" s="13"/>
      <c r="AA869" s="13"/>
      <c r="AB869" s="13"/>
      <c r="AC869" s="13"/>
      <c r="AD869" s="13"/>
      <c r="AE869" s="13"/>
      <c r="AT869" s="276" t="s">
        <v>236</v>
      </c>
      <c r="AU869" s="276" t="s">
        <v>89</v>
      </c>
      <c r="AV869" s="13" t="s">
        <v>87</v>
      </c>
      <c r="AW869" s="13" t="s">
        <v>34</v>
      </c>
      <c r="AX869" s="13" t="s">
        <v>81</v>
      </c>
      <c r="AY869" s="276" t="s">
        <v>211</v>
      </c>
    </row>
    <row r="870" s="13" customFormat="1">
      <c r="A870" s="13"/>
      <c r="B870" s="266"/>
      <c r="C870" s="267"/>
      <c r="D870" s="268" t="s">
        <v>236</v>
      </c>
      <c r="E870" s="269" t="s">
        <v>1</v>
      </c>
      <c r="F870" s="270" t="s">
        <v>1540</v>
      </c>
      <c r="G870" s="267"/>
      <c r="H870" s="269" t="s">
        <v>1</v>
      </c>
      <c r="I870" s="271"/>
      <c r="J870" s="267"/>
      <c r="K870" s="267"/>
      <c r="L870" s="272"/>
      <c r="M870" s="273"/>
      <c r="N870" s="274"/>
      <c r="O870" s="274"/>
      <c r="P870" s="274"/>
      <c r="Q870" s="274"/>
      <c r="R870" s="274"/>
      <c r="S870" s="274"/>
      <c r="T870" s="275"/>
      <c r="U870" s="13"/>
      <c r="V870" s="13"/>
      <c r="W870" s="13"/>
      <c r="X870" s="13"/>
      <c r="Y870" s="13"/>
      <c r="Z870" s="13"/>
      <c r="AA870" s="13"/>
      <c r="AB870" s="13"/>
      <c r="AC870" s="13"/>
      <c r="AD870" s="13"/>
      <c r="AE870" s="13"/>
      <c r="AT870" s="276" t="s">
        <v>236</v>
      </c>
      <c r="AU870" s="276" t="s">
        <v>89</v>
      </c>
      <c r="AV870" s="13" t="s">
        <v>87</v>
      </c>
      <c r="AW870" s="13" t="s">
        <v>34</v>
      </c>
      <c r="AX870" s="13" t="s">
        <v>81</v>
      </c>
      <c r="AY870" s="276" t="s">
        <v>211</v>
      </c>
    </row>
    <row r="871" s="13" customFormat="1">
      <c r="A871" s="13"/>
      <c r="B871" s="266"/>
      <c r="C871" s="267"/>
      <c r="D871" s="268" t="s">
        <v>236</v>
      </c>
      <c r="E871" s="269" t="s">
        <v>1</v>
      </c>
      <c r="F871" s="270" t="s">
        <v>1539</v>
      </c>
      <c r="G871" s="267"/>
      <c r="H871" s="269" t="s">
        <v>1</v>
      </c>
      <c r="I871" s="271"/>
      <c r="J871" s="267"/>
      <c r="K871" s="267"/>
      <c r="L871" s="272"/>
      <c r="M871" s="273"/>
      <c r="N871" s="274"/>
      <c r="O871" s="274"/>
      <c r="P871" s="274"/>
      <c r="Q871" s="274"/>
      <c r="R871" s="274"/>
      <c r="S871" s="274"/>
      <c r="T871" s="275"/>
      <c r="U871" s="13"/>
      <c r="V871" s="13"/>
      <c r="W871" s="13"/>
      <c r="X871" s="13"/>
      <c r="Y871" s="13"/>
      <c r="Z871" s="13"/>
      <c r="AA871" s="13"/>
      <c r="AB871" s="13"/>
      <c r="AC871" s="13"/>
      <c r="AD871" s="13"/>
      <c r="AE871" s="13"/>
      <c r="AT871" s="276" t="s">
        <v>236</v>
      </c>
      <c r="AU871" s="276" t="s">
        <v>89</v>
      </c>
      <c r="AV871" s="13" t="s">
        <v>87</v>
      </c>
      <c r="AW871" s="13" t="s">
        <v>34</v>
      </c>
      <c r="AX871" s="13" t="s">
        <v>81</v>
      </c>
      <c r="AY871" s="276" t="s">
        <v>211</v>
      </c>
    </row>
    <row r="872" s="13" customFormat="1">
      <c r="A872" s="13"/>
      <c r="B872" s="266"/>
      <c r="C872" s="267"/>
      <c r="D872" s="268" t="s">
        <v>236</v>
      </c>
      <c r="E872" s="269" t="s">
        <v>1</v>
      </c>
      <c r="F872" s="270" t="s">
        <v>1541</v>
      </c>
      <c r="G872" s="267"/>
      <c r="H872" s="269" t="s">
        <v>1</v>
      </c>
      <c r="I872" s="271"/>
      <c r="J872" s="267"/>
      <c r="K872" s="267"/>
      <c r="L872" s="272"/>
      <c r="M872" s="273"/>
      <c r="N872" s="274"/>
      <c r="O872" s="274"/>
      <c r="P872" s="274"/>
      <c r="Q872" s="274"/>
      <c r="R872" s="274"/>
      <c r="S872" s="274"/>
      <c r="T872" s="275"/>
      <c r="U872" s="13"/>
      <c r="V872" s="13"/>
      <c r="W872" s="13"/>
      <c r="X872" s="13"/>
      <c r="Y872" s="13"/>
      <c r="Z872" s="13"/>
      <c r="AA872" s="13"/>
      <c r="AB872" s="13"/>
      <c r="AC872" s="13"/>
      <c r="AD872" s="13"/>
      <c r="AE872" s="13"/>
      <c r="AT872" s="276" t="s">
        <v>236</v>
      </c>
      <c r="AU872" s="276" t="s">
        <v>89</v>
      </c>
      <c r="AV872" s="13" t="s">
        <v>87</v>
      </c>
      <c r="AW872" s="13" t="s">
        <v>34</v>
      </c>
      <c r="AX872" s="13" t="s">
        <v>81</v>
      </c>
      <c r="AY872" s="276" t="s">
        <v>211</v>
      </c>
    </row>
    <row r="873" s="13" customFormat="1">
      <c r="A873" s="13"/>
      <c r="B873" s="266"/>
      <c r="C873" s="267"/>
      <c r="D873" s="268" t="s">
        <v>236</v>
      </c>
      <c r="E873" s="269" t="s">
        <v>1</v>
      </c>
      <c r="F873" s="270" t="s">
        <v>1525</v>
      </c>
      <c r="G873" s="267"/>
      <c r="H873" s="269" t="s">
        <v>1</v>
      </c>
      <c r="I873" s="271"/>
      <c r="J873" s="267"/>
      <c r="K873" s="267"/>
      <c r="L873" s="272"/>
      <c r="M873" s="273"/>
      <c r="N873" s="274"/>
      <c r="O873" s="274"/>
      <c r="P873" s="274"/>
      <c r="Q873" s="274"/>
      <c r="R873" s="274"/>
      <c r="S873" s="274"/>
      <c r="T873" s="275"/>
      <c r="U873" s="13"/>
      <c r="V873" s="13"/>
      <c r="W873" s="13"/>
      <c r="X873" s="13"/>
      <c r="Y873" s="13"/>
      <c r="Z873" s="13"/>
      <c r="AA873" s="13"/>
      <c r="AB873" s="13"/>
      <c r="AC873" s="13"/>
      <c r="AD873" s="13"/>
      <c r="AE873" s="13"/>
      <c r="AT873" s="276" t="s">
        <v>236</v>
      </c>
      <c r="AU873" s="276" t="s">
        <v>89</v>
      </c>
      <c r="AV873" s="13" t="s">
        <v>87</v>
      </c>
      <c r="AW873" s="13" t="s">
        <v>34</v>
      </c>
      <c r="AX873" s="13" t="s">
        <v>81</v>
      </c>
      <c r="AY873" s="276" t="s">
        <v>211</v>
      </c>
    </row>
    <row r="874" s="14" customFormat="1">
      <c r="A874" s="14"/>
      <c r="B874" s="277"/>
      <c r="C874" s="278"/>
      <c r="D874" s="268" t="s">
        <v>236</v>
      </c>
      <c r="E874" s="279" t="s">
        <v>1</v>
      </c>
      <c r="F874" s="280" t="s">
        <v>1542</v>
      </c>
      <c r="G874" s="278"/>
      <c r="H874" s="281">
        <v>20.850000000000001</v>
      </c>
      <c r="I874" s="282"/>
      <c r="J874" s="278"/>
      <c r="K874" s="278"/>
      <c r="L874" s="283"/>
      <c r="M874" s="284"/>
      <c r="N874" s="285"/>
      <c r="O874" s="285"/>
      <c r="P874" s="285"/>
      <c r="Q874" s="285"/>
      <c r="R874" s="285"/>
      <c r="S874" s="285"/>
      <c r="T874" s="286"/>
      <c r="U874" s="14"/>
      <c r="V874" s="14"/>
      <c r="W874" s="14"/>
      <c r="X874" s="14"/>
      <c r="Y874" s="14"/>
      <c r="Z874" s="14"/>
      <c r="AA874" s="14"/>
      <c r="AB874" s="14"/>
      <c r="AC874" s="14"/>
      <c r="AD874" s="14"/>
      <c r="AE874" s="14"/>
      <c r="AT874" s="287" t="s">
        <v>236</v>
      </c>
      <c r="AU874" s="287" t="s">
        <v>89</v>
      </c>
      <c r="AV874" s="14" t="s">
        <v>89</v>
      </c>
      <c r="AW874" s="14" t="s">
        <v>34</v>
      </c>
      <c r="AX874" s="14" t="s">
        <v>81</v>
      </c>
      <c r="AY874" s="287" t="s">
        <v>211</v>
      </c>
    </row>
    <row r="875" s="14" customFormat="1">
      <c r="A875" s="14"/>
      <c r="B875" s="277"/>
      <c r="C875" s="278"/>
      <c r="D875" s="268" t="s">
        <v>236</v>
      </c>
      <c r="E875" s="279" t="s">
        <v>1</v>
      </c>
      <c r="F875" s="280" t="s">
        <v>1543</v>
      </c>
      <c r="G875" s="278"/>
      <c r="H875" s="281">
        <v>-5.5999999999999996</v>
      </c>
      <c r="I875" s="282"/>
      <c r="J875" s="278"/>
      <c r="K875" s="278"/>
      <c r="L875" s="283"/>
      <c r="M875" s="284"/>
      <c r="N875" s="285"/>
      <c r="O875" s="285"/>
      <c r="P875" s="285"/>
      <c r="Q875" s="285"/>
      <c r="R875" s="285"/>
      <c r="S875" s="285"/>
      <c r="T875" s="286"/>
      <c r="U875" s="14"/>
      <c r="V875" s="14"/>
      <c r="W875" s="14"/>
      <c r="X875" s="14"/>
      <c r="Y875" s="14"/>
      <c r="Z875" s="14"/>
      <c r="AA875" s="14"/>
      <c r="AB875" s="14"/>
      <c r="AC875" s="14"/>
      <c r="AD875" s="14"/>
      <c r="AE875" s="14"/>
      <c r="AT875" s="287" t="s">
        <v>236</v>
      </c>
      <c r="AU875" s="287" t="s">
        <v>89</v>
      </c>
      <c r="AV875" s="14" t="s">
        <v>89</v>
      </c>
      <c r="AW875" s="14" t="s">
        <v>34</v>
      </c>
      <c r="AX875" s="14" t="s">
        <v>81</v>
      </c>
      <c r="AY875" s="287" t="s">
        <v>211</v>
      </c>
    </row>
    <row r="876" s="13" customFormat="1">
      <c r="A876" s="13"/>
      <c r="B876" s="266"/>
      <c r="C876" s="267"/>
      <c r="D876" s="268" t="s">
        <v>236</v>
      </c>
      <c r="E876" s="269" t="s">
        <v>1</v>
      </c>
      <c r="F876" s="270" t="s">
        <v>638</v>
      </c>
      <c r="G876" s="267"/>
      <c r="H876" s="269" t="s">
        <v>1</v>
      </c>
      <c r="I876" s="271"/>
      <c r="J876" s="267"/>
      <c r="K876" s="267"/>
      <c r="L876" s="272"/>
      <c r="M876" s="273"/>
      <c r="N876" s="274"/>
      <c r="O876" s="274"/>
      <c r="P876" s="274"/>
      <c r="Q876" s="274"/>
      <c r="R876" s="274"/>
      <c r="S876" s="274"/>
      <c r="T876" s="275"/>
      <c r="U876" s="13"/>
      <c r="V876" s="13"/>
      <c r="W876" s="13"/>
      <c r="X876" s="13"/>
      <c r="Y876" s="13"/>
      <c r="Z876" s="13"/>
      <c r="AA876" s="13"/>
      <c r="AB876" s="13"/>
      <c r="AC876" s="13"/>
      <c r="AD876" s="13"/>
      <c r="AE876" s="13"/>
      <c r="AT876" s="276" t="s">
        <v>236</v>
      </c>
      <c r="AU876" s="276" t="s">
        <v>89</v>
      </c>
      <c r="AV876" s="13" t="s">
        <v>87</v>
      </c>
      <c r="AW876" s="13" t="s">
        <v>34</v>
      </c>
      <c r="AX876" s="13" t="s">
        <v>81</v>
      </c>
      <c r="AY876" s="276" t="s">
        <v>211</v>
      </c>
    </row>
    <row r="877" s="14" customFormat="1">
      <c r="A877" s="14"/>
      <c r="B877" s="277"/>
      <c r="C877" s="278"/>
      <c r="D877" s="268" t="s">
        <v>236</v>
      </c>
      <c r="E877" s="279" t="s">
        <v>1</v>
      </c>
      <c r="F877" s="280" t="s">
        <v>1544</v>
      </c>
      <c r="G877" s="278"/>
      <c r="H877" s="281">
        <v>37.350000000000001</v>
      </c>
      <c r="I877" s="282"/>
      <c r="J877" s="278"/>
      <c r="K877" s="278"/>
      <c r="L877" s="283"/>
      <c r="M877" s="284"/>
      <c r="N877" s="285"/>
      <c r="O877" s="285"/>
      <c r="P877" s="285"/>
      <c r="Q877" s="285"/>
      <c r="R877" s="285"/>
      <c r="S877" s="285"/>
      <c r="T877" s="286"/>
      <c r="U877" s="14"/>
      <c r="V877" s="14"/>
      <c r="W877" s="14"/>
      <c r="X877" s="14"/>
      <c r="Y877" s="14"/>
      <c r="Z877" s="14"/>
      <c r="AA877" s="14"/>
      <c r="AB877" s="14"/>
      <c r="AC877" s="14"/>
      <c r="AD877" s="14"/>
      <c r="AE877" s="14"/>
      <c r="AT877" s="287" t="s">
        <v>236</v>
      </c>
      <c r="AU877" s="287" t="s">
        <v>89</v>
      </c>
      <c r="AV877" s="14" t="s">
        <v>89</v>
      </c>
      <c r="AW877" s="14" t="s">
        <v>34</v>
      </c>
      <c r="AX877" s="14" t="s">
        <v>81</v>
      </c>
      <c r="AY877" s="287" t="s">
        <v>211</v>
      </c>
    </row>
    <row r="878" s="14" customFormat="1">
      <c r="A878" s="14"/>
      <c r="B878" s="277"/>
      <c r="C878" s="278"/>
      <c r="D878" s="268" t="s">
        <v>236</v>
      </c>
      <c r="E878" s="279" t="s">
        <v>1</v>
      </c>
      <c r="F878" s="280" t="s">
        <v>1545</v>
      </c>
      <c r="G878" s="278"/>
      <c r="H878" s="281">
        <v>-8.4000000000000004</v>
      </c>
      <c r="I878" s="282"/>
      <c r="J878" s="278"/>
      <c r="K878" s="278"/>
      <c r="L878" s="283"/>
      <c r="M878" s="284"/>
      <c r="N878" s="285"/>
      <c r="O878" s="285"/>
      <c r="P878" s="285"/>
      <c r="Q878" s="285"/>
      <c r="R878" s="285"/>
      <c r="S878" s="285"/>
      <c r="T878" s="286"/>
      <c r="U878" s="14"/>
      <c r="V878" s="14"/>
      <c r="W878" s="14"/>
      <c r="X878" s="14"/>
      <c r="Y878" s="14"/>
      <c r="Z878" s="14"/>
      <c r="AA878" s="14"/>
      <c r="AB878" s="14"/>
      <c r="AC878" s="14"/>
      <c r="AD878" s="14"/>
      <c r="AE878" s="14"/>
      <c r="AT878" s="287" t="s">
        <v>236</v>
      </c>
      <c r="AU878" s="287" t="s">
        <v>89</v>
      </c>
      <c r="AV878" s="14" t="s">
        <v>89</v>
      </c>
      <c r="AW878" s="14" t="s">
        <v>34</v>
      </c>
      <c r="AX878" s="14" t="s">
        <v>81</v>
      </c>
      <c r="AY878" s="287" t="s">
        <v>211</v>
      </c>
    </row>
    <row r="879" s="13" customFormat="1">
      <c r="A879" s="13"/>
      <c r="B879" s="266"/>
      <c r="C879" s="267"/>
      <c r="D879" s="268" t="s">
        <v>236</v>
      </c>
      <c r="E879" s="269" t="s">
        <v>1</v>
      </c>
      <c r="F879" s="270" t="s">
        <v>661</v>
      </c>
      <c r="G879" s="267"/>
      <c r="H879" s="269" t="s">
        <v>1</v>
      </c>
      <c r="I879" s="271"/>
      <c r="J879" s="267"/>
      <c r="K879" s="267"/>
      <c r="L879" s="272"/>
      <c r="M879" s="273"/>
      <c r="N879" s="274"/>
      <c r="O879" s="274"/>
      <c r="P879" s="274"/>
      <c r="Q879" s="274"/>
      <c r="R879" s="274"/>
      <c r="S879" s="274"/>
      <c r="T879" s="275"/>
      <c r="U879" s="13"/>
      <c r="V879" s="13"/>
      <c r="W879" s="13"/>
      <c r="X879" s="13"/>
      <c r="Y879" s="13"/>
      <c r="Z879" s="13"/>
      <c r="AA879" s="13"/>
      <c r="AB879" s="13"/>
      <c r="AC879" s="13"/>
      <c r="AD879" s="13"/>
      <c r="AE879" s="13"/>
      <c r="AT879" s="276" t="s">
        <v>236</v>
      </c>
      <c r="AU879" s="276" t="s">
        <v>89</v>
      </c>
      <c r="AV879" s="13" t="s">
        <v>87</v>
      </c>
      <c r="AW879" s="13" t="s">
        <v>34</v>
      </c>
      <c r="AX879" s="13" t="s">
        <v>81</v>
      </c>
      <c r="AY879" s="276" t="s">
        <v>211</v>
      </c>
    </row>
    <row r="880" s="14" customFormat="1">
      <c r="A880" s="14"/>
      <c r="B880" s="277"/>
      <c r="C880" s="278"/>
      <c r="D880" s="268" t="s">
        <v>236</v>
      </c>
      <c r="E880" s="279" t="s">
        <v>1</v>
      </c>
      <c r="F880" s="280" t="s">
        <v>1546</v>
      </c>
      <c r="G880" s="278"/>
      <c r="H880" s="281">
        <v>22.559999999999999</v>
      </c>
      <c r="I880" s="282"/>
      <c r="J880" s="278"/>
      <c r="K880" s="278"/>
      <c r="L880" s="283"/>
      <c r="M880" s="284"/>
      <c r="N880" s="285"/>
      <c r="O880" s="285"/>
      <c r="P880" s="285"/>
      <c r="Q880" s="285"/>
      <c r="R880" s="285"/>
      <c r="S880" s="285"/>
      <c r="T880" s="286"/>
      <c r="U880" s="14"/>
      <c r="V880" s="14"/>
      <c r="W880" s="14"/>
      <c r="X880" s="14"/>
      <c r="Y880" s="14"/>
      <c r="Z880" s="14"/>
      <c r="AA880" s="14"/>
      <c r="AB880" s="14"/>
      <c r="AC880" s="14"/>
      <c r="AD880" s="14"/>
      <c r="AE880" s="14"/>
      <c r="AT880" s="287" t="s">
        <v>236</v>
      </c>
      <c r="AU880" s="287" t="s">
        <v>89</v>
      </c>
      <c r="AV880" s="14" t="s">
        <v>89</v>
      </c>
      <c r="AW880" s="14" t="s">
        <v>34</v>
      </c>
      <c r="AX880" s="14" t="s">
        <v>81</v>
      </c>
      <c r="AY880" s="287" t="s">
        <v>211</v>
      </c>
    </row>
    <row r="881" s="14" customFormat="1">
      <c r="A881" s="14"/>
      <c r="B881" s="277"/>
      <c r="C881" s="278"/>
      <c r="D881" s="268" t="s">
        <v>236</v>
      </c>
      <c r="E881" s="279" t="s">
        <v>1</v>
      </c>
      <c r="F881" s="280" t="s">
        <v>1543</v>
      </c>
      <c r="G881" s="278"/>
      <c r="H881" s="281">
        <v>-5.5999999999999996</v>
      </c>
      <c r="I881" s="282"/>
      <c r="J881" s="278"/>
      <c r="K881" s="278"/>
      <c r="L881" s="283"/>
      <c r="M881" s="284"/>
      <c r="N881" s="285"/>
      <c r="O881" s="285"/>
      <c r="P881" s="285"/>
      <c r="Q881" s="285"/>
      <c r="R881" s="285"/>
      <c r="S881" s="285"/>
      <c r="T881" s="286"/>
      <c r="U881" s="14"/>
      <c r="V881" s="14"/>
      <c r="W881" s="14"/>
      <c r="X881" s="14"/>
      <c r="Y881" s="14"/>
      <c r="Z881" s="14"/>
      <c r="AA881" s="14"/>
      <c r="AB881" s="14"/>
      <c r="AC881" s="14"/>
      <c r="AD881" s="14"/>
      <c r="AE881" s="14"/>
      <c r="AT881" s="287" t="s">
        <v>236</v>
      </c>
      <c r="AU881" s="287" t="s">
        <v>89</v>
      </c>
      <c r="AV881" s="14" t="s">
        <v>89</v>
      </c>
      <c r="AW881" s="14" t="s">
        <v>34</v>
      </c>
      <c r="AX881" s="14" t="s">
        <v>81</v>
      </c>
      <c r="AY881" s="287" t="s">
        <v>211</v>
      </c>
    </row>
    <row r="882" s="13" customFormat="1">
      <c r="A882" s="13"/>
      <c r="B882" s="266"/>
      <c r="C882" s="267"/>
      <c r="D882" s="268" t="s">
        <v>236</v>
      </c>
      <c r="E882" s="269" t="s">
        <v>1</v>
      </c>
      <c r="F882" s="270" t="s">
        <v>664</v>
      </c>
      <c r="G882" s="267"/>
      <c r="H882" s="269" t="s">
        <v>1</v>
      </c>
      <c r="I882" s="271"/>
      <c r="J882" s="267"/>
      <c r="K882" s="267"/>
      <c r="L882" s="272"/>
      <c r="M882" s="273"/>
      <c r="N882" s="274"/>
      <c r="O882" s="274"/>
      <c r="P882" s="274"/>
      <c r="Q882" s="274"/>
      <c r="R882" s="274"/>
      <c r="S882" s="274"/>
      <c r="T882" s="275"/>
      <c r="U882" s="13"/>
      <c r="V882" s="13"/>
      <c r="W882" s="13"/>
      <c r="X882" s="13"/>
      <c r="Y882" s="13"/>
      <c r="Z882" s="13"/>
      <c r="AA882" s="13"/>
      <c r="AB882" s="13"/>
      <c r="AC882" s="13"/>
      <c r="AD882" s="13"/>
      <c r="AE882" s="13"/>
      <c r="AT882" s="276" t="s">
        <v>236</v>
      </c>
      <c r="AU882" s="276" t="s">
        <v>89</v>
      </c>
      <c r="AV882" s="13" t="s">
        <v>87</v>
      </c>
      <c r="AW882" s="13" t="s">
        <v>34</v>
      </c>
      <c r="AX882" s="13" t="s">
        <v>81</v>
      </c>
      <c r="AY882" s="276" t="s">
        <v>211</v>
      </c>
    </row>
    <row r="883" s="14" customFormat="1">
      <c r="A883" s="14"/>
      <c r="B883" s="277"/>
      <c r="C883" s="278"/>
      <c r="D883" s="268" t="s">
        <v>236</v>
      </c>
      <c r="E883" s="279" t="s">
        <v>1</v>
      </c>
      <c r="F883" s="280" t="s">
        <v>1547</v>
      </c>
      <c r="G883" s="278"/>
      <c r="H883" s="281">
        <v>11.055</v>
      </c>
      <c r="I883" s="282"/>
      <c r="J883" s="278"/>
      <c r="K883" s="278"/>
      <c r="L883" s="283"/>
      <c r="M883" s="284"/>
      <c r="N883" s="285"/>
      <c r="O883" s="285"/>
      <c r="P883" s="285"/>
      <c r="Q883" s="285"/>
      <c r="R883" s="285"/>
      <c r="S883" s="285"/>
      <c r="T883" s="286"/>
      <c r="U883" s="14"/>
      <c r="V883" s="14"/>
      <c r="W883" s="14"/>
      <c r="X883" s="14"/>
      <c r="Y883" s="14"/>
      <c r="Z883" s="14"/>
      <c r="AA883" s="14"/>
      <c r="AB883" s="14"/>
      <c r="AC883" s="14"/>
      <c r="AD883" s="14"/>
      <c r="AE883" s="14"/>
      <c r="AT883" s="287" t="s">
        <v>236</v>
      </c>
      <c r="AU883" s="287" t="s">
        <v>89</v>
      </c>
      <c r="AV883" s="14" t="s">
        <v>89</v>
      </c>
      <c r="AW883" s="14" t="s">
        <v>34</v>
      </c>
      <c r="AX883" s="14" t="s">
        <v>81</v>
      </c>
      <c r="AY883" s="287" t="s">
        <v>211</v>
      </c>
    </row>
    <row r="884" s="14" customFormat="1">
      <c r="A884" s="14"/>
      <c r="B884" s="277"/>
      <c r="C884" s="278"/>
      <c r="D884" s="268" t="s">
        <v>236</v>
      </c>
      <c r="E884" s="279" t="s">
        <v>1</v>
      </c>
      <c r="F884" s="280" t="s">
        <v>1531</v>
      </c>
      <c r="G884" s="278"/>
      <c r="H884" s="281">
        <v>-2.7999999999999998</v>
      </c>
      <c r="I884" s="282"/>
      <c r="J884" s="278"/>
      <c r="K884" s="278"/>
      <c r="L884" s="283"/>
      <c r="M884" s="284"/>
      <c r="N884" s="285"/>
      <c r="O884" s="285"/>
      <c r="P884" s="285"/>
      <c r="Q884" s="285"/>
      <c r="R884" s="285"/>
      <c r="S884" s="285"/>
      <c r="T884" s="286"/>
      <c r="U884" s="14"/>
      <c r="V884" s="14"/>
      <c r="W884" s="14"/>
      <c r="X884" s="14"/>
      <c r="Y884" s="14"/>
      <c r="Z884" s="14"/>
      <c r="AA884" s="14"/>
      <c r="AB884" s="14"/>
      <c r="AC884" s="14"/>
      <c r="AD884" s="14"/>
      <c r="AE884" s="14"/>
      <c r="AT884" s="287" t="s">
        <v>236</v>
      </c>
      <c r="AU884" s="287" t="s">
        <v>89</v>
      </c>
      <c r="AV884" s="14" t="s">
        <v>89</v>
      </c>
      <c r="AW884" s="14" t="s">
        <v>34</v>
      </c>
      <c r="AX884" s="14" t="s">
        <v>81</v>
      </c>
      <c r="AY884" s="287" t="s">
        <v>211</v>
      </c>
    </row>
    <row r="885" s="15" customFormat="1">
      <c r="A885" s="15"/>
      <c r="B885" s="295"/>
      <c r="C885" s="296"/>
      <c r="D885" s="268" t="s">
        <v>236</v>
      </c>
      <c r="E885" s="297" t="s">
        <v>1548</v>
      </c>
      <c r="F885" s="298" t="s">
        <v>435</v>
      </c>
      <c r="G885" s="296"/>
      <c r="H885" s="299">
        <v>69.415000000000006</v>
      </c>
      <c r="I885" s="300"/>
      <c r="J885" s="296"/>
      <c r="K885" s="296"/>
      <c r="L885" s="301"/>
      <c r="M885" s="302"/>
      <c r="N885" s="303"/>
      <c r="O885" s="303"/>
      <c r="P885" s="303"/>
      <c r="Q885" s="303"/>
      <c r="R885" s="303"/>
      <c r="S885" s="303"/>
      <c r="T885" s="304"/>
      <c r="U885" s="15"/>
      <c r="V885" s="15"/>
      <c r="W885" s="15"/>
      <c r="X885" s="15"/>
      <c r="Y885" s="15"/>
      <c r="Z885" s="15"/>
      <c r="AA885" s="15"/>
      <c r="AB885" s="15"/>
      <c r="AC885" s="15"/>
      <c r="AD885" s="15"/>
      <c r="AE885" s="15"/>
      <c r="AT885" s="305" t="s">
        <v>236</v>
      </c>
      <c r="AU885" s="305" t="s">
        <v>89</v>
      </c>
      <c r="AV885" s="15" t="s">
        <v>100</v>
      </c>
      <c r="AW885" s="15" t="s">
        <v>34</v>
      </c>
      <c r="AX885" s="15" t="s">
        <v>87</v>
      </c>
      <c r="AY885" s="305" t="s">
        <v>211</v>
      </c>
    </row>
    <row r="886" s="2" customFormat="1" ht="21.75" customHeight="1">
      <c r="A886" s="41"/>
      <c r="B886" s="42"/>
      <c r="C886" s="253" t="s">
        <v>1549</v>
      </c>
      <c r="D886" s="253" t="s">
        <v>214</v>
      </c>
      <c r="E886" s="254" t="s">
        <v>1550</v>
      </c>
      <c r="F886" s="255" t="s">
        <v>1551</v>
      </c>
      <c r="G886" s="256" t="s">
        <v>269</v>
      </c>
      <c r="H886" s="257">
        <v>118.926</v>
      </c>
      <c r="I886" s="258"/>
      <c r="J886" s="259">
        <f>ROUND(I886*H886,2)</f>
        <v>0</v>
      </c>
      <c r="K886" s="260"/>
      <c r="L886" s="44"/>
      <c r="M886" s="261" t="s">
        <v>1</v>
      </c>
      <c r="N886" s="262" t="s">
        <v>46</v>
      </c>
      <c r="O886" s="94"/>
      <c r="P886" s="263">
        <f>O886*H886</f>
        <v>0</v>
      </c>
      <c r="Q886" s="263">
        <v>0.014999999999999999</v>
      </c>
      <c r="R886" s="263">
        <f>Q886*H886</f>
        <v>1.78389</v>
      </c>
      <c r="S886" s="263">
        <v>0</v>
      </c>
      <c r="T886" s="264">
        <f>S886*H886</f>
        <v>0</v>
      </c>
      <c r="U886" s="41"/>
      <c r="V886" s="41"/>
      <c r="W886" s="41"/>
      <c r="X886" s="41"/>
      <c r="Y886" s="41"/>
      <c r="Z886" s="41"/>
      <c r="AA886" s="41"/>
      <c r="AB886" s="41"/>
      <c r="AC886" s="41"/>
      <c r="AD886" s="41"/>
      <c r="AE886" s="41"/>
      <c r="AR886" s="265" t="s">
        <v>526</v>
      </c>
      <c r="AT886" s="265" t="s">
        <v>214</v>
      </c>
      <c r="AU886" s="265" t="s">
        <v>89</v>
      </c>
      <c r="AY886" s="18" t="s">
        <v>211</v>
      </c>
      <c r="BE886" s="155">
        <f>IF(N886="základní",J886,0)</f>
        <v>0</v>
      </c>
      <c r="BF886" s="155">
        <f>IF(N886="snížená",J886,0)</f>
        <v>0</v>
      </c>
      <c r="BG886" s="155">
        <f>IF(N886="zákl. přenesená",J886,0)</f>
        <v>0</v>
      </c>
      <c r="BH886" s="155">
        <f>IF(N886="sníž. přenesená",J886,0)</f>
        <v>0</v>
      </c>
      <c r="BI886" s="155">
        <f>IF(N886="nulová",J886,0)</f>
        <v>0</v>
      </c>
      <c r="BJ886" s="18" t="s">
        <v>87</v>
      </c>
      <c r="BK886" s="155">
        <f>ROUND(I886*H886,2)</f>
        <v>0</v>
      </c>
      <c r="BL886" s="18" t="s">
        <v>526</v>
      </c>
      <c r="BM886" s="265" t="s">
        <v>1552</v>
      </c>
    </row>
    <row r="887" s="13" customFormat="1">
      <c r="A887" s="13"/>
      <c r="B887" s="266"/>
      <c r="C887" s="267"/>
      <c r="D887" s="268" t="s">
        <v>236</v>
      </c>
      <c r="E887" s="269" t="s">
        <v>1</v>
      </c>
      <c r="F887" s="270" t="s">
        <v>1520</v>
      </c>
      <c r="G887" s="267"/>
      <c r="H887" s="269" t="s">
        <v>1</v>
      </c>
      <c r="I887" s="271"/>
      <c r="J887" s="267"/>
      <c r="K887" s="267"/>
      <c r="L887" s="272"/>
      <c r="M887" s="273"/>
      <c r="N887" s="274"/>
      <c r="O887" s="274"/>
      <c r="P887" s="274"/>
      <c r="Q887" s="274"/>
      <c r="R887" s="274"/>
      <c r="S887" s="274"/>
      <c r="T887" s="275"/>
      <c r="U887" s="13"/>
      <c r="V887" s="13"/>
      <c r="W887" s="13"/>
      <c r="X887" s="13"/>
      <c r="Y887" s="13"/>
      <c r="Z887" s="13"/>
      <c r="AA887" s="13"/>
      <c r="AB887" s="13"/>
      <c r="AC887" s="13"/>
      <c r="AD887" s="13"/>
      <c r="AE887" s="13"/>
      <c r="AT887" s="276" t="s">
        <v>236</v>
      </c>
      <c r="AU887" s="276" t="s">
        <v>89</v>
      </c>
      <c r="AV887" s="13" t="s">
        <v>87</v>
      </c>
      <c r="AW887" s="13" t="s">
        <v>34</v>
      </c>
      <c r="AX887" s="13" t="s">
        <v>81</v>
      </c>
      <c r="AY887" s="276" t="s">
        <v>211</v>
      </c>
    </row>
    <row r="888" s="13" customFormat="1">
      <c r="A888" s="13"/>
      <c r="B888" s="266"/>
      <c r="C888" s="267"/>
      <c r="D888" s="268" t="s">
        <v>236</v>
      </c>
      <c r="E888" s="269" t="s">
        <v>1</v>
      </c>
      <c r="F888" s="270" t="s">
        <v>1553</v>
      </c>
      <c r="G888" s="267"/>
      <c r="H888" s="269" t="s">
        <v>1</v>
      </c>
      <c r="I888" s="271"/>
      <c r="J888" s="267"/>
      <c r="K888" s="267"/>
      <c r="L888" s="272"/>
      <c r="M888" s="273"/>
      <c r="N888" s="274"/>
      <c r="O888" s="274"/>
      <c r="P888" s="274"/>
      <c r="Q888" s="274"/>
      <c r="R888" s="274"/>
      <c r="S888" s="274"/>
      <c r="T888" s="275"/>
      <c r="U888" s="13"/>
      <c r="V888" s="13"/>
      <c r="W888" s="13"/>
      <c r="X888" s="13"/>
      <c r="Y888" s="13"/>
      <c r="Z888" s="13"/>
      <c r="AA888" s="13"/>
      <c r="AB888" s="13"/>
      <c r="AC888" s="13"/>
      <c r="AD888" s="13"/>
      <c r="AE888" s="13"/>
      <c r="AT888" s="276" t="s">
        <v>236</v>
      </c>
      <c r="AU888" s="276" t="s">
        <v>89</v>
      </c>
      <c r="AV888" s="13" t="s">
        <v>87</v>
      </c>
      <c r="AW888" s="13" t="s">
        <v>34</v>
      </c>
      <c r="AX888" s="13" t="s">
        <v>81</v>
      </c>
      <c r="AY888" s="276" t="s">
        <v>211</v>
      </c>
    </row>
    <row r="889" s="13" customFormat="1">
      <c r="A889" s="13"/>
      <c r="B889" s="266"/>
      <c r="C889" s="267"/>
      <c r="D889" s="268" t="s">
        <v>236</v>
      </c>
      <c r="E889" s="269" t="s">
        <v>1</v>
      </c>
      <c r="F889" s="270" t="s">
        <v>1554</v>
      </c>
      <c r="G889" s="267"/>
      <c r="H889" s="269" t="s">
        <v>1</v>
      </c>
      <c r="I889" s="271"/>
      <c r="J889" s="267"/>
      <c r="K889" s="267"/>
      <c r="L889" s="272"/>
      <c r="M889" s="273"/>
      <c r="N889" s="274"/>
      <c r="O889" s="274"/>
      <c r="P889" s="274"/>
      <c r="Q889" s="274"/>
      <c r="R889" s="274"/>
      <c r="S889" s="274"/>
      <c r="T889" s="275"/>
      <c r="U889" s="13"/>
      <c r="V889" s="13"/>
      <c r="W889" s="13"/>
      <c r="X889" s="13"/>
      <c r="Y889" s="13"/>
      <c r="Z889" s="13"/>
      <c r="AA889" s="13"/>
      <c r="AB889" s="13"/>
      <c r="AC889" s="13"/>
      <c r="AD889" s="13"/>
      <c r="AE889" s="13"/>
      <c r="AT889" s="276" t="s">
        <v>236</v>
      </c>
      <c r="AU889" s="276" t="s">
        <v>89</v>
      </c>
      <c r="AV889" s="13" t="s">
        <v>87</v>
      </c>
      <c r="AW889" s="13" t="s">
        <v>34</v>
      </c>
      <c r="AX889" s="13" t="s">
        <v>81</v>
      </c>
      <c r="AY889" s="276" t="s">
        <v>211</v>
      </c>
    </row>
    <row r="890" s="13" customFormat="1">
      <c r="A890" s="13"/>
      <c r="B890" s="266"/>
      <c r="C890" s="267"/>
      <c r="D890" s="268" t="s">
        <v>236</v>
      </c>
      <c r="E890" s="269" t="s">
        <v>1</v>
      </c>
      <c r="F890" s="270" t="s">
        <v>1554</v>
      </c>
      <c r="G890" s="267"/>
      <c r="H890" s="269" t="s">
        <v>1</v>
      </c>
      <c r="I890" s="271"/>
      <c r="J890" s="267"/>
      <c r="K890" s="267"/>
      <c r="L890" s="272"/>
      <c r="M890" s="273"/>
      <c r="N890" s="274"/>
      <c r="O890" s="274"/>
      <c r="P890" s="274"/>
      <c r="Q890" s="274"/>
      <c r="R890" s="274"/>
      <c r="S890" s="274"/>
      <c r="T890" s="275"/>
      <c r="U890" s="13"/>
      <c r="V890" s="13"/>
      <c r="W890" s="13"/>
      <c r="X890" s="13"/>
      <c r="Y890" s="13"/>
      <c r="Z890" s="13"/>
      <c r="AA890" s="13"/>
      <c r="AB890" s="13"/>
      <c r="AC890" s="13"/>
      <c r="AD890" s="13"/>
      <c r="AE890" s="13"/>
      <c r="AT890" s="276" t="s">
        <v>236</v>
      </c>
      <c r="AU890" s="276" t="s">
        <v>89</v>
      </c>
      <c r="AV890" s="13" t="s">
        <v>87</v>
      </c>
      <c r="AW890" s="13" t="s">
        <v>34</v>
      </c>
      <c r="AX890" s="13" t="s">
        <v>81</v>
      </c>
      <c r="AY890" s="276" t="s">
        <v>211</v>
      </c>
    </row>
    <row r="891" s="13" customFormat="1">
      <c r="A891" s="13"/>
      <c r="B891" s="266"/>
      <c r="C891" s="267"/>
      <c r="D891" s="268" t="s">
        <v>236</v>
      </c>
      <c r="E891" s="269" t="s">
        <v>1</v>
      </c>
      <c r="F891" s="270" t="s">
        <v>1525</v>
      </c>
      <c r="G891" s="267"/>
      <c r="H891" s="269" t="s">
        <v>1</v>
      </c>
      <c r="I891" s="271"/>
      <c r="J891" s="267"/>
      <c r="K891" s="267"/>
      <c r="L891" s="272"/>
      <c r="M891" s="273"/>
      <c r="N891" s="274"/>
      <c r="O891" s="274"/>
      <c r="P891" s="274"/>
      <c r="Q891" s="274"/>
      <c r="R891" s="274"/>
      <c r="S891" s="274"/>
      <c r="T891" s="275"/>
      <c r="U891" s="13"/>
      <c r="V891" s="13"/>
      <c r="W891" s="13"/>
      <c r="X891" s="13"/>
      <c r="Y891" s="13"/>
      <c r="Z891" s="13"/>
      <c r="AA891" s="13"/>
      <c r="AB891" s="13"/>
      <c r="AC891" s="13"/>
      <c r="AD891" s="13"/>
      <c r="AE891" s="13"/>
      <c r="AT891" s="276" t="s">
        <v>236</v>
      </c>
      <c r="AU891" s="276" t="s">
        <v>89</v>
      </c>
      <c r="AV891" s="13" t="s">
        <v>87</v>
      </c>
      <c r="AW891" s="13" t="s">
        <v>34</v>
      </c>
      <c r="AX891" s="13" t="s">
        <v>81</v>
      </c>
      <c r="AY891" s="276" t="s">
        <v>211</v>
      </c>
    </row>
    <row r="892" s="14" customFormat="1">
      <c r="A892" s="14"/>
      <c r="B892" s="277"/>
      <c r="C892" s="278"/>
      <c r="D892" s="268" t="s">
        <v>236</v>
      </c>
      <c r="E892" s="279" t="s">
        <v>1</v>
      </c>
      <c r="F892" s="280" t="s">
        <v>1555</v>
      </c>
      <c r="G892" s="278"/>
      <c r="H892" s="281">
        <v>98.225999999999999</v>
      </c>
      <c r="I892" s="282"/>
      <c r="J892" s="278"/>
      <c r="K892" s="278"/>
      <c r="L892" s="283"/>
      <c r="M892" s="284"/>
      <c r="N892" s="285"/>
      <c r="O892" s="285"/>
      <c r="P892" s="285"/>
      <c r="Q892" s="285"/>
      <c r="R892" s="285"/>
      <c r="S892" s="285"/>
      <c r="T892" s="286"/>
      <c r="U892" s="14"/>
      <c r="V892" s="14"/>
      <c r="W892" s="14"/>
      <c r="X892" s="14"/>
      <c r="Y892" s="14"/>
      <c r="Z892" s="14"/>
      <c r="AA892" s="14"/>
      <c r="AB892" s="14"/>
      <c r="AC892" s="14"/>
      <c r="AD892" s="14"/>
      <c r="AE892" s="14"/>
      <c r="AT892" s="287" t="s">
        <v>236</v>
      </c>
      <c r="AU892" s="287" t="s">
        <v>89</v>
      </c>
      <c r="AV892" s="14" t="s">
        <v>89</v>
      </c>
      <c r="AW892" s="14" t="s">
        <v>34</v>
      </c>
      <c r="AX892" s="14" t="s">
        <v>81</v>
      </c>
      <c r="AY892" s="287" t="s">
        <v>211</v>
      </c>
    </row>
    <row r="893" s="13" customFormat="1">
      <c r="A893" s="13"/>
      <c r="B893" s="266"/>
      <c r="C893" s="267"/>
      <c r="D893" s="268" t="s">
        <v>236</v>
      </c>
      <c r="E893" s="269" t="s">
        <v>1</v>
      </c>
      <c r="F893" s="270" t="s">
        <v>664</v>
      </c>
      <c r="G893" s="267"/>
      <c r="H893" s="269" t="s">
        <v>1</v>
      </c>
      <c r="I893" s="271"/>
      <c r="J893" s="267"/>
      <c r="K893" s="267"/>
      <c r="L893" s="272"/>
      <c r="M893" s="273"/>
      <c r="N893" s="274"/>
      <c r="O893" s="274"/>
      <c r="P893" s="274"/>
      <c r="Q893" s="274"/>
      <c r="R893" s="274"/>
      <c r="S893" s="274"/>
      <c r="T893" s="275"/>
      <c r="U893" s="13"/>
      <c r="V893" s="13"/>
      <c r="W893" s="13"/>
      <c r="X893" s="13"/>
      <c r="Y893" s="13"/>
      <c r="Z893" s="13"/>
      <c r="AA893" s="13"/>
      <c r="AB893" s="13"/>
      <c r="AC893" s="13"/>
      <c r="AD893" s="13"/>
      <c r="AE893" s="13"/>
      <c r="AT893" s="276" t="s">
        <v>236</v>
      </c>
      <c r="AU893" s="276" t="s">
        <v>89</v>
      </c>
      <c r="AV893" s="13" t="s">
        <v>87</v>
      </c>
      <c r="AW893" s="13" t="s">
        <v>34</v>
      </c>
      <c r="AX893" s="13" t="s">
        <v>81</v>
      </c>
      <c r="AY893" s="276" t="s">
        <v>211</v>
      </c>
    </row>
    <row r="894" s="14" customFormat="1">
      <c r="A894" s="14"/>
      <c r="B894" s="277"/>
      <c r="C894" s="278"/>
      <c r="D894" s="268" t="s">
        <v>236</v>
      </c>
      <c r="E894" s="279" t="s">
        <v>1</v>
      </c>
      <c r="F894" s="280" t="s">
        <v>1556</v>
      </c>
      <c r="G894" s="278"/>
      <c r="H894" s="281">
        <v>20.699999999999999</v>
      </c>
      <c r="I894" s="282"/>
      <c r="J894" s="278"/>
      <c r="K894" s="278"/>
      <c r="L894" s="283"/>
      <c r="M894" s="284"/>
      <c r="N894" s="285"/>
      <c r="O894" s="285"/>
      <c r="P894" s="285"/>
      <c r="Q894" s="285"/>
      <c r="R894" s="285"/>
      <c r="S894" s="285"/>
      <c r="T894" s="286"/>
      <c r="U894" s="14"/>
      <c r="V894" s="14"/>
      <c r="W894" s="14"/>
      <c r="X894" s="14"/>
      <c r="Y894" s="14"/>
      <c r="Z894" s="14"/>
      <c r="AA894" s="14"/>
      <c r="AB894" s="14"/>
      <c r="AC894" s="14"/>
      <c r="AD894" s="14"/>
      <c r="AE894" s="14"/>
      <c r="AT894" s="287" t="s">
        <v>236</v>
      </c>
      <c r="AU894" s="287" t="s">
        <v>89</v>
      </c>
      <c r="AV894" s="14" t="s">
        <v>89</v>
      </c>
      <c r="AW894" s="14" t="s">
        <v>34</v>
      </c>
      <c r="AX894" s="14" t="s">
        <v>81</v>
      </c>
      <c r="AY894" s="287" t="s">
        <v>211</v>
      </c>
    </row>
    <row r="895" s="15" customFormat="1">
      <c r="A895" s="15"/>
      <c r="B895" s="295"/>
      <c r="C895" s="296"/>
      <c r="D895" s="268" t="s">
        <v>236</v>
      </c>
      <c r="E895" s="297" t="s">
        <v>1557</v>
      </c>
      <c r="F895" s="298" t="s">
        <v>435</v>
      </c>
      <c r="G895" s="296"/>
      <c r="H895" s="299">
        <v>118.926</v>
      </c>
      <c r="I895" s="300"/>
      <c r="J895" s="296"/>
      <c r="K895" s="296"/>
      <c r="L895" s="301"/>
      <c r="M895" s="302"/>
      <c r="N895" s="303"/>
      <c r="O895" s="303"/>
      <c r="P895" s="303"/>
      <c r="Q895" s="303"/>
      <c r="R895" s="303"/>
      <c r="S895" s="303"/>
      <c r="T895" s="304"/>
      <c r="U895" s="15"/>
      <c r="V895" s="15"/>
      <c r="W895" s="15"/>
      <c r="X895" s="15"/>
      <c r="Y895" s="15"/>
      <c r="Z895" s="15"/>
      <c r="AA895" s="15"/>
      <c r="AB895" s="15"/>
      <c r="AC895" s="15"/>
      <c r="AD895" s="15"/>
      <c r="AE895" s="15"/>
      <c r="AT895" s="305" t="s">
        <v>236</v>
      </c>
      <c r="AU895" s="305" t="s">
        <v>89</v>
      </c>
      <c r="AV895" s="15" t="s">
        <v>100</v>
      </c>
      <c r="AW895" s="15" t="s">
        <v>34</v>
      </c>
      <c r="AX895" s="15" t="s">
        <v>87</v>
      </c>
      <c r="AY895" s="305" t="s">
        <v>211</v>
      </c>
    </row>
    <row r="896" s="2" customFormat="1" ht="21.75" customHeight="1">
      <c r="A896" s="41"/>
      <c r="B896" s="42"/>
      <c r="C896" s="253" t="s">
        <v>1558</v>
      </c>
      <c r="D896" s="253" t="s">
        <v>214</v>
      </c>
      <c r="E896" s="254" t="s">
        <v>1559</v>
      </c>
      <c r="F896" s="255" t="s">
        <v>1560</v>
      </c>
      <c r="G896" s="256" t="s">
        <v>269</v>
      </c>
      <c r="H896" s="257">
        <v>87.513000000000005</v>
      </c>
      <c r="I896" s="258"/>
      <c r="J896" s="259">
        <f>ROUND(I896*H896,2)</f>
        <v>0</v>
      </c>
      <c r="K896" s="260"/>
      <c r="L896" s="44"/>
      <c r="M896" s="261" t="s">
        <v>1</v>
      </c>
      <c r="N896" s="262" t="s">
        <v>46</v>
      </c>
      <c r="O896" s="94"/>
      <c r="P896" s="263">
        <f>O896*H896</f>
        <v>0</v>
      </c>
      <c r="Q896" s="263">
        <v>0.02</v>
      </c>
      <c r="R896" s="263">
        <f>Q896*H896</f>
        <v>1.7502600000000002</v>
      </c>
      <c r="S896" s="263">
        <v>0</v>
      </c>
      <c r="T896" s="264">
        <f>S896*H896</f>
        <v>0</v>
      </c>
      <c r="U896" s="41"/>
      <c r="V896" s="41"/>
      <c r="W896" s="41"/>
      <c r="X896" s="41"/>
      <c r="Y896" s="41"/>
      <c r="Z896" s="41"/>
      <c r="AA896" s="41"/>
      <c r="AB896" s="41"/>
      <c r="AC896" s="41"/>
      <c r="AD896" s="41"/>
      <c r="AE896" s="41"/>
      <c r="AR896" s="265" t="s">
        <v>526</v>
      </c>
      <c r="AT896" s="265" t="s">
        <v>214</v>
      </c>
      <c r="AU896" s="265" t="s">
        <v>89</v>
      </c>
      <c r="AY896" s="18" t="s">
        <v>211</v>
      </c>
      <c r="BE896" s="155">
        <f>IF(N896="základní",J896,0)</f>
        <v>0</v>
      </c>
      <c r="BF896" s="155">
        <f>IF(N896="snížená",J896,0)</f>
        <v>0</v>
      </c>
      <c r="BG896" s="155">
        <f>IF(N896="zákl. přenesená",J896,0)</f>
        <v>0</v>
      </c>
      <c r="BH896" s="155">
        <f>IF(N896="sníž. přenesená",J896,0)</f>
        <v>0</v>
      </c>
      <c r="BI896" s="155">
        <f>IF(N896="nulová",J896,0)</f>
        <v>0</v>
      </c>
      <c r="BJ896" s="18" t="s">
        <v>87</v>
      </c>
      <c r="BK896" s="155">
        <f>ROUND(I896*H896,2)</f>
        <v>0</v>
      </c>
      <c r="BL896" s="18" t="s">
        <v>526</v>
      </c>
      <c r="BM896" s="265" t="s">
        <v>1561</v>
      </c>
    </row>
    <row r="897" s="13" customFormat="1">
      <c r="A897" s="13"/>
      <c r="B897" s="266"/>
      <c r="C897" s="267"/>
      <c r="D897" s="268" t="s">
        <v>236</v>
      </c>
      <c r="E897" s="269" t="s">
        <v>1</v>
      </c>
      <c r="F897" s="270" t="s">
        <v>1520</v>
      </c>
      <c r="G897" s="267"/>
      <c r="H897" s="269" t="s">
        <v>1</v>
      </c>
      <c r="I897" s="271"/>
      <c r="J897" s="267"/>
      <c r="K897" s="267"/>
      <c r="L897" s="272"/>
      <c r="M897" s="273"/>
      <c r="N897" s="274"/>
      <c r="O897" s="274"/>
      <c r="P897" s="274"/>
      <c r="Q897" s="274"/>
      <c r="R897" s="274"/>
      <c r="S897" s="274"/>
      <c r="T897" s="275"/>
      <c r="U897" s="13"/>
      <c r="V897" s="13"/>
      <c r="W897" s="13"/>
      <c r="X897" s="13"/>
      <c r="Y897" s="13"/>
      <c r="Z897" s="13"/>
      <c r="AA897" s="13"/>
      <c r="AB897" s="13"/>
      <c r="AC897" s="13"/>
      <c r="AD897" s="13"/>
      <c r="AE897" s="13"/>
      <c r="AT897" s="276" t="s">
        <v>236</v>
      </c>
      <c r="AU897" s="276" t="s">
        <v>89</v>
      </c>
      <c r="AV897" s="13" t="s">
        <v>87</v>
      </c>
      <c r="AW897" s="13" t="s">
        <v>34</v>
      </c>
      <c r="AX897" s="13" t="s">
        <v>81</v>
      </c>
      <c r="AY897" s="276" t="s">
        <v>211</v>
      </c>
    </row>
    <row r="898" s="13" customFormat="1">
      <c r="A898" s="13"/>
      <c r="B898" s="266"/>
      <c r="C898" s="267"/>
      <c r="D898" s="268" t="s">
        <v>236</v>
      </c>
      <c r="E898" s="269" t="s">
        <v>1</v>
      </c>
      <c r="F898" s="270" t="s">
        <v>1562</v>
      </c>
      <c r="G898" s="267"/>
      <c r="H898" s="269" t="s">
        <v>1</v>
      </c>
      <c r="I898" s="271"/>
      <c r="J898" s="267"/>
      <c r="K898" s="267"/>
      <c r="L898" s="272"/>
      <c r="M898" s="273"/>
      <c r="N898" s="274"/>
      <c r="O898" s="274"/>
      <c r="P898" s="274"/>
      <c r="Q898" s="274"/>
      <c r="R898" s="274"/>
      <c r="S898" s="274"/>
      <c r="T898" s="275"/>
      <c r="U898" s="13"/>
      <c r="V898" s="13"/>
      <c r="W898" s="13"/>
      <c r="X898" s="13"/>
      <c r="Y898" s="13"/>
      <c r="Z898" s="13"/>
      <c r="AA898" s="13"/>
      <c r="AB898" s="13"/>
      <c r="AC898" s="13"/>
      <c r="AD898" s="13"/>
      <c r="AE898" s="13"/>
      <c r="AT898" s="276" t="s">
        <v>236</v>
      </c>
      <c r="AU898" s="276" t="s">
        <v>89</v>
      </c>
      <c r="AV898" s="13" t="s">
        <v>87</v>
      </c>
      <c r="AW898" s="13" t="s">
        <v>34</v>
      </c>
      <c r="AX898" s="13" t="s">
        <v>81</v>
      </c>
      <c r="AY898" s="276" t="s">
        <v>211</v>
      </c>
    </row>
    <row r="899" s="13" customFormat="1">
      <c r="A899" s="13"/>
      <c r="B899" s="266"/>
      <c r="C899" s="267"/>
      <c r="D899" s="268" t="s">
        <v>236</v>
      </c>
      <c r="E899" s="269" t="s">
        <v>1</v>
      </c>
      <c r="F899" s="270" t="s">
        <v>1563</v>
      </c>
      <c r="G899" s="267"/>
      <c r="H899" s="269" t="s">
        <v>1</v>
      </c>
      <c r="I899" s="271"/>
      <c r="J899" s="267"/>
      <c r="K899" s="267"/>
      <c r="L899" s="272"/>
      <c r="M899" s="273"/>
      <c r="N899" s="274"/>
      <c r="O899" s="274"/>
      <c r="P899" s="274"/>
      <c r="Q899" s="274"/>
      <c r="R899" s="274"/>
      <c r="S899" s="274"/>
      <c r="T899" s="275"/>
      <c r="U899" s="13"/>
      <c r="V899" s="13"/>
      <c r="W899" s="13"/>
      <c r="X899" s="13"/>
      <c r="Y899" s="13"/>
      <c r="Z899" s="13"/>
      <c r="AA899" s="13"/>
      <c r="AB899" s="13"/>
      <c r="AC899" s="13"/>
      <c r="AD899" s="13"/>
      <c r="AE899" s="13"/>
      <c r="AT899" s="276" t="s">
        <v>236</v>
      </c>
      <c r="AU899" s="276" t="s">
        <v>89</v>
      </c>
      <c r="AV899" s="13" t="s">
        <v>87</v>
      </c>
      <c r="AW899" s="13" t="s">
        <v>34</v>
      </c>
      <c r="AX899" s="13" t="s">
        <v>81</v>
      </c>
      <c r="AY899" s="276" t="s">
        <v>211</v>
      </c>
    </row>
    <row r="900" s="13" customFormat="1">
      <c r="A900" s="13"/>
      <c r="B900" s="266"/>
      <c r="C900" s="267"/>
      <c r="D900" s="268" t="s">
        <v>236</v>
      </c>
      <c r="E900" s="269" t="s">
        <v>1</v>
      </c>
      <c r="F900" s="270" t="s">
        <v>1564</v>
      </c>
      <c r="G900" s="267"/>
      <c r="H900" s="269" t="s">
        <v>1</v>
      </c>
      <c r="I900" s="271"/>
      <c r="J900" s="267"/>
      <c r="K900" s="267"/>
      <c r="L900" s="272"/>
      <c r="M900" s="273"/>
      <c r="N900" s="274"/>
      <c r="O900" s="274"/>
      <c r="P900" s="274"/>
      <c r="Q900" s="274"/>
      <c r="R900" s="274"/>
      <c r="S900" s="274"/>
      <c r="T900" s="275"/>
      <c r="U900" s="13"/>
      <c r="V900" s="13"/>
      <c r="W900" s="13"/>
      <c r="X900" s="13"/>
      <c r="Y900" s="13"/>
      <c r="Z900" s="13"/>
      <c r="AA900" s="13"/>
      <c r="AB900" s="13"/>
      <c r="AC900" s="13"/>
      <c r="AD900" s="13"/>
      <c r="AE900" s="13"/>
      <c r="AT900" s="276" t="s">
        <v>236</v>
      </c>
      <c r="AU900" s="276" t="s">
        <v>89</v>
      </c>
      <c r="AV900" s="13" t="s">
        <v>87</v>
      </c>
      <c r="AW900" s="13" t="s">
        <v>34</v>
      </c>
      <c r="AX900" s="13" t="s">
        <v>81</v>
      </c>
      <c r="AY900" s="276" t="s">
        <v>211</v>
      </c>
    </row>
    <row r="901" s="13" customFormat="1">
      <c r="A901" s="13"/>
      <c r="B901" s="266"/>
      <c r="C901" s="267"/>
      <c r="D901" s="268" t="s">
        <v>236</v>
      </c>
      <c r="E901" s="269" t="s">
        <v>1</v>
      </c>
      <c r="F901" s="270" t="s">
        <v>1525</v>
      </c>
      <c r="G901" s="267"/>
      <c r="H901" s="269" t="s">
        <v>1</v>
      </c>
      <c r="I901" s="271"/>
      <c r="J901" s="267"/>
      <c r="K901" s="267"/>
      <c r="L901" s="272"/>
      <c r="M901" s="273"/>
      <c r="N901" s="274"/>
      <c r="O901" s="274"/>
      <c r="P901" s="274"/>
      <c r="Q901" s="274"/>
      <c r="R901" s="274"/>
      <c r="S901" s="274"/>
      <c r="T901" s="275"/>
      <c r="U901" s="13"/>
      <c r="V901" s="13"/>
      <c r="W901" s="13"/>
      <c r="X901" s="13"/>
      <c r="Y901" s="13"/>
      <c r="Z901" s="13"/>
      <c r="AA901" s="13"/>
      <c r="AB901" s="13"/>
      <c r="AC901" s="13"/>
      <c r="AD901" s="13"/>
      <c r="AE901" s="13"/>
      <c r="AT901" s="276" t="s">
        <v>236</v>
      </c>
      <c r="AU901" s="276" t="s">
        <v>89</v>
      </c>
      <c r="AV901" s="13" t="s">
        <v>87</v>
      </c>
      <c r="AW901" s="13" t="s">
        <v>34</v>
      </c>
      <c r="AX901" s="13" t="s">
        <v>81</v>
      </c>
      <c r="AY901" s="276" t="s">
        <v>211</v>
      </c>
    </row>
    <row r="902" s="14" customFormat="1">
      <c r="A902" s="14"/>
      <c r="B902" s="277"/>
      <c r="C902" s="278"/>
      <c r="D902" s="268" t="s">
        <v>236</v>
      </c>
      <c r="E902" s="279" t="s">
        <v>1</v>
      </c>
      <c r="F902" s="280" t="s">
        <v>1565</v>
      </c>
      <c r="G902" s="278"/>
      <c r="H902" s="281">
        <v>9.5199999999999996</v>
      </c>
      <c r="I902" s="282"/>
      <c r="J902" s="278"/>
      <c r="K902" s="278"/>
      <c r="L902" s="283"/>
      <c r="M902" s="284"/>
      <c r="N902" s="285"/>
      <c r="O902" s="285"/>
      <c r="P902" s="285"/>
      <c r="Q902" s="285"/>
      <c r="R902" s="285"/>
      <c r="S902" s="285"/>
      <c r="T902" s="286"/>
      <c r="U902" s="14"/>
      <c r="V902" s="14"/>
      <c r="W902" s="14"/>
      <c r="X902" s="14"/>
      <c r="Y902" s="14"/>
      <c r="Z902" s="14"/>
      <c r="AA902" s="14"/>
      <c r="AB902" s="14"/>
      <c r="AC902" s="14"/>
      <c r="AD902" s="14"/>
      <c r="AE902" s="14"/>
      <c r="AT902" s="287" t="s">
        <v>236</v>
      </c>
      <c r="AU902" s="287" t="s">
        <v>89</v>
      </c>
      <c r="AV902" s="14" t="s">
        <v>89</v>
      </c>
      <c r="AW902" s="14" t="s">
        <v>34</v>
      </c>
      <c r="AX902" s="14" t="s">
        <v>81</v>
      </c>
      <c r="AY902" s="287" t="s">
        <v>211</v>
      </c>
    </row>
    <row r="903" s="13" customFormat="1">
      <c r="A903" s="13"/>
      <c r="B903" s="266"/>
      <c r="C903" s="267"/>
      <c r="D903" s="268" t="s">
        <v>236</v>
      </c>
      <c r="E903" s="269" t="s">
        <v>1</v>
      </c>
      <c r="F903" s="270" t="s">
        <v>638</v>
      </c>
      <c r="G903" s="267"/>
      <c r="H903" s="269" t="s">
        <v>1</v>
      </c>
      <c r="I903" s="271"/>
      <c r="J903" s="267"/>
      <c r="K903" s="267"/>
      <c r="L903" s="272"/>
      <c r="M903" s="273"/>
      <c r="N903" s="274"/>
      <c r="O903" s="274"/>
      <c r="P903" s="274"/>
      <c r="Q903" s="274"/>
      <c r="R903" s="274"/>
      <c r="S903" s="274"/>
      <c r="T903" s="275"/>
      <c r="U903" s="13"/>
      <c r="V903" s="13"/>
      <c r="W903" s="13"/>
      <c r="X903" s="13"/>
      <c r="Y903" s="13"/>
      <c r="Z903" s="13"/>
      <c r="AA903" s="13"/>
      <c r="AB903" s="13"/>
      <c r="AC903" s="13"/>
      <c r="AD903" s="13"/>
      <c r="AE903" s="13"/>
      <c r="AT903" s="276" t="s">
        <v>236</v>
      </c>
      <c r="AU903" s="276" t="s">
        <v>89</v>
      </c>
      <c r="AV903" s="13" t="s">
        <v>87</v>
      </c>
      <c r="AW903" s="13" t="s">
        <v>34</v>
      </c>
      <c r="AX903" s="13" t="s">
        <v>81</v>
      </c>
      <c r="AY903" s="276" t="s">
        <v>211</v>
      </c>
    </row>
    <row r="904" s="14" customFormat="1">
      <c r="A904" s="14"/>
      <c r="B904" s="277"/>
      <c r="C904" s="278"/>
      <c r="D904" s="268" t="s">
        <v>236</v>
      </c>
      <c r="E904" s="279" t="s">
        <v>1</v>
      </c>
      <c r="F904" s="280" t="s">
        <v>1566</v>
      </c>
      <c r="G904" s="278"/>
      <c r="H904" s="281">
        <v>26.879999999999999</v>
      </c>
      <c r="I904" s="282"/>
      <c r="J904" s="278"/>
      <c r="K904" s="278"/>
      <c r="L904" s="283"/>
      <c r="M904" s="284"/>
      <c r="N904" s="285"/>
      <c r="O904" s="285"/>
      <c r="P904" s="285"/>
      <c r="Q904" s="285"/>
      <c r="R904" s="285"/>
      <c r="S904" s="285"/>
      <c r="T904" s="286"/>
      <c r="U904" s="14"/>
      <c r="V904" s="14"/>
      <c r="W904" s="14"/>
      <c r="X904" s="14"/>
      <c r="Y904" s="14"/>
      <c r="Z904" s="14"/>
      <c r="AA904" s="14"/>
      <c r="AB904" s="14"/>
      <c r="AC904" s="14"/>
      <c r="AD904" s="14"/>
      <c r="AE904" s="14"/>
      <c r="AT904" s="287" t="s">
        <v>236</v>
      </c>
      <c r="AU904" s="287" t="s">
        <v>89</v>
      </c>
      <c r="AV904" s="14" t="s">
        <v>89</v>
      </c>
      <c r="AW904" s="14" t="s">
        <v>34</v>
      </c>
      <c r="AX904" s="14" t="s">
        <v>81</v>
      </c>
      <c r="AY904" s="287" t="s">
        <v>211</v>
      </c>
    </row>
    <row r="905" s="14" customFormat="1">
      <c r="A905" s="14"/>
      <c r="B905" s="277"/>
      <c r="C905" s="278"/>
      <c r="D905" s="268" t="s">
        <v>236</v>
      </c>
      <c r="E905" s="279" t="s">
        <v>1</v>
      </c>
      <c r="F905" s="280" t="s">
        <v>1567</v>
      </c>
      <c r="G905" s="278"/>
      <c r="H905" s="281">
        <v>2.7000000000000002</v>
      </c>
      <c r="I905" s="282"/>
      <c r="J905" s="278"/>
      <c r="K905" s="278"/>
      <c r="L905" s="283"/>
      <c r="M905" s="284"/>
      <c r="N905" s="285"/>
      <c r="O905" s="285"/>
      <c r="P905" s="285"/>
      <c r="Q905" s="285"/>
      <c r="R905" s="285"/>
      <c r="S905" s="285"/>
      <c r="T905" s="286"/>
      <c r="U905" s="14"/>
      <c r="V905" s="14"/>
      <c r="W905" s="14"/>
      <c r="X905" s="14"/>
      <c r="Y905" s="14"/>
      <c r="Z905" s="14"/>
      <c r="AA905" s="14"/>
      <c r="AB905" s="14"/>
      <c r="AC905" s="14"/>
      <c r="AD905" s="14"/>
      <c r="AE905" s="14"/>
      <c r="AT905" s="287" t="s">
        <v>236</v>
      </c>
      <c r="AU905" s="287" t="s">
        <v>89</v>
      </c>
      <c r="AV905" s="14" t="s">
        <v>89</v>
      </c>
      <c r="AW905" s="14" t="s">
        <v>34</v>
      </c>
      <c r="AX905" s="14" t="s">
        <v>81</v>
      </c>
      <c r="AY905" s="287" t="s">
        <v>211</v>
      </c>
    </row>
    <row r="906" s="14" customFormat="1">
      <c r="A906" s="14"/>
      <c r="B906" s="277"/>
      <c r="C906" s="278"/>
      <c r="D906" s="268" t="s">
        <v>236</v>
      </c>
      <c r="E906" s="279" t="s">
        <v>1</v>
      </c>
      <c r="F906" s="280" t="s">
        <v>1568</v>
      </c>
      <c r="G906" s="278"/>
      <c r="H906" s="281">
        <v>5.7599999999999998</v>
      </c>
      <c r="I906" s="282"/>
      <c r="J906" s="278"/>
      <c r="K906" s="278"/>
      <c r="L906" s="283"/>
      <c r="M906" s="284"/>
      <c r="N906" s="285"/>
      <c r="O906" s="285"/>
      <c r="P906" s="285"/>
      <c r="Q906" s="285"/>
      <c r="R906" s="285"/>
      <c r="S906" s="285"/>
      <c r="T906" s="286"/>
      <c r="U906" s="14"/>
      <c r="V906" s="14"/>
      <c r="W906" s="14"/>
      <c r="X906" s="14"/>
      <c r="Y906" s="14"/>
      <c r="Z906" s="14"/>
      <c r="AA906" s="14"/>
      <c r="AB906" s="14"/>
      <c r="AC906" s="14"/>
      <c r="AD906" s="14"/>
      <c r="AE906" s="14"/>
      <c r="AT906" s="287" t="s">
        <v>236</v>
      </c>
      <c r="AU906" s="287" t="s">
        <v>89</v>
      </c>
      <c r="AV906" s="14" t="s">
        <v>89</v>
      </c>
      <c r="AW906" s="14" t="s">
        <v>34</v>
      </c>
      <c r="AX906" s="14" t="s">
        <v>81</v>
      </c>
      <c r="AY906" s="287" t="s">
        <v>211</v>
      </c>
    </row>
    <row r="907" s="13" customFormat="1">
      <c r="A907" s="13"/>
      <c r="B907" s="266"/>
      <c r="C907" s="267"/>
      <c r="D907" s="268" t="s">
        <v>236</v>
      </c>
      <c r="E907" s="269" t="s">
        <v>1</v>
      </c>
      <c r="F907" s="270" t="s">
        <v>661</v>
      </c>
      <c r="G907" s="267"/>
      <c r="H907" s="269" t="s">
        <v>1</v>
      </c>
      <c r="I907" s="271"/>
      <c r="J907" s="267"/>
      <c r="K907" s="267"/>
      <c r="L907" s="272"/>
      <c r="M907" s="273"/>
      <c r="N907" s="274"/>
      <c r="O907" s="274"/>
      <c r="P907" s="274"/>
      <c r="Q907" s="274"/>
      <c r="R907" s="274"/>
      <c r="S907" s="274"/>
      <c r="T907" s="275"/>
      <c r="U907" s="13"/>
      <c r="V907" s="13"/>
      <c r="W907" s="13"/>
      <c r="X907" s="13"/>
      <c r="Y907" s="13"/>
      <c r="Z907" s="13"/>
      <c r="AA907" s="13"/>
      <c r="AB907" s="13"/>
      <c r="AC907" s="13"/>
      <c r="AD907" s="13"/>
      <c r="AE907" s="13"/>
      <c r="AT907" s="276" t="s">
        <v>236</v>
      </c>
      <c r="AU907" s="276" t="s">
        <v>89</v>
      </c>
      <c r="AV907" s="13" t="s">
        <v>87</v>
      </c>
      <c r="AW907" s="13" t="s">
        <v>34</v>
      </c>
      <c r="AX907" s="13" t="s">
        <v>81</v>
      </c>
      <c r="AY907" s="276" t="s">
        <v>211</v>
      </c>
    </row>
    <row r="908" s="14" customFormat="1">
      <c r="A908" s="14"/>
      <c r="B908" s="277"/>
      <c r="C908" s="278"/>
      <c r="D908" s="268" t="s">
        <v>236</v>
      </c>
      <c r="E908" s="279" t="s">
        <v>1</v>
      </c>
      <c r="F908" s="280" t="s">
        <v>1569</v>
      </c>
      <c r="G908" s="278"/>
      <c r="H908" s="281">
        <v>28.058</v>
      </c>
      <c r="I908" s="282"/>
      <c r="J908" s="278"/>
      <c r="K908" s="278"/>
      <c r="L908" s="283"/>
      <c r="M908" s="284"/>
      <c r="N908" s="285"/>
      <c r="O908" s="285"/>
      <c r="P908" s="285"/>
      <c r="Q908" s="285"/>
      <c r="R908" s="285"/>
      <c r="S908" s="285"/>
      <c r="T908" s="286"/>
      <c r="U908" s="14"/>
      <c r="V908" s="14"/>
      <c r="W908" s="14"/>
      <c r="X908" s="14"/>
      <c r="Y908" s="14"/>
      <c r="Z908" s="14"/>
      <c r="AA908" s="14"/>
      <c r="AB908" s="14"/>
      <c r="AC908" s="14"/>
      <c r="AD908" s="14"/>
      <c r="AE908" s="14"/>
      <c r="AT908" s="287" t="s">
        <v>236</v>
      </c>
      <c r="AU908" s="287" t="s">
        <v>89</v>
      </c>
      <c r="AV908" s="14" t="s">
        <v>89</v>
      </c>
      <c r="AW908" s="14" t="s">
        <v>34</v>
      </c>
      <c r="AX908" s="14" t="s">
        <v>81</v>
      </c>
      <c r="AY908" s="287" t="s">
        <v>211</v>
      </c>
    </row>
    <row r="909" s="13" customFormat="1">
      <c r="A909" s="13"/>
      <c r="B909" s="266"/>
      <c r="C909" s="267"/>
      <c r="D909" s="268" t="s">
        <v>236</v>
      </c>
      <c r="E909" s="269" t="s">
        <v>1</v>
      </c>
      <c r="F909" s="270" t="s">
        <v>664</v>
      </c>
      <c r="G909" s="267"/>
      <c r="H909" s="269" t="s">
        <v>1</v>
      </c>
      <c r="I909" s="271"/>
      <c r="J909" s="267"/>
      <c r="K909" s="267"/>
      <c r="L909" s="272"/>
      <c r="M909" s="273"/>
      <c r="N909" s="274"/>
      <c r="O909" s="274"/>
      <c r="P909" s="274"/>
      <c r="Q909" s="274"/>
      <c r="R909" s="274"/>
      <c r="S909" s="274"/>
      <c r="T909" s="275"/>
      <c r="U909" s="13"/>
      <c r="V909" s="13"/>
      <c r="W909" s="13"/>
      <c r="X909" s="13"/>
      <c r="Y909" s="13"/>
      <c r="Z909" s="13"/>
      <c r="AA909" s="13"/>
      <c r="AB909" s="13"/>
      <c r="AC909" s="13"/>
      <c r="AD909" s="13"/>
      <c r="AE909" s="13"/>
      <c r="AT909" s="276" t="s">
        <v>236</v>
      </c>
      <c r="AU909" s="276" t="s">
        <v>89</v>
      </c>
      <c r="AV909" s="13" t="s">
        <v>87</v>
      </c>
      <c r="AW909" s="13" t="s">
        <v>34</v>
      </c>
      <c r="AX909" s="13" t="s">
        <v>81</v>
      </c>
      <c r="AY909" s="276" t="s">
        <v>211</v>
      </c>
    </row>
    <row r="910" s="14" customFormat="1">
      <c r="A910" s="14"/>
      <c r="B910" s="277"/>
      <c r="C910" s="278"/>
      <c r="D910" s="268" t="s">
        <v>236</v>
      </c>
      <c r="E910" s="279" t="s">
        <v>1</v>
      </c>
      <c r="F910" s="280" t="s">
        <v>1570</v>
      </c>
      <c r="G910" s="278"/>
      <c r="H910" s="281">
        <v>4.7130000000000001</v>
      </c>
      <c r="I910" s="282"/>
      <c r="J910" s="278"/>
      <c r="K910" s="278"/>
      <c r="L910" s="283"/>
      <c r="M910" s="284"/>
      <c r="N910" s="285"/>
      <c r="O910" s="285"/>
      <c r="P910" s="285"/>
      <c r="Q910" s="285"/>
      <c r="R910" s="285"/>
      <c r="S910" s="285"/>
      <c r="T910" s="286"/>
      <c r="U910" s="14"/>
      <c r="V910" s="14"/>
      <c r="W910" s="14"/>
      <c r="X910" s="14"/>
      <c r="Y910" s="14"/>
      <c r="Z910" s="14"/>
      <c r="AA910" s="14"/>
      <c r="AB910" s="14"/>
      <c r="AC910" s="14"/>
      <c r="AD910" s="14"/>
      <c r="AE910" s="14"/>
      <c r="AT910" s="287" t="s">
        <v>236</v>
      </c>
      <c r="AU910" s="287" t="s">
        <v>89</v>
      </c>
      <c r="AV910" s="14" t="s">
        <v>89</v>
      </c>
      <c r="AW910" s="14" t="s">
        <v>34</v>
      </c>
      <c r="AX910" s="14" t="s">
        <v>81</v>
      </c>
      <c r="AY910" s="287" t="s">
        <v>211</v>
      </c>
    </row>
    <row r="911" s="13" customFormat="1">
      <c r="A911" s="13"/>
      <c r="B911" s="266"/>
      <c r="C911" s="267"/>
      <c r="D911" s="268" t="s">
        <v>236</v>
      </c>
      <c r="E911" s="269" t="s">
        <v>1</v>
      </c>
      <c r="F911" s="270" t="s">
        <v>1571</v>
      </c>
      <c r="G911" s="267"/>
      <c r="H911" s="269" t="s">
        <v>1</v>
      </c>
      <c r="I911" s="271"/>
      <c r="J911" s="267"/>
      <c r="K911" s="267"/>
      <c r="L911" s="272"/>
      <c r="M911" s="273"/>
      <c r="N911" s="274"/>
      <c r="O911" s="274"/>
      <c r="P911" s="274"/>
      <c r="Q911" s="274"/>
      <c r="R911" s="274"/>
      <c r="S911" s="274"/>
      <c r="T911" s="275"/>
      <c r="U911" s="13"/>
      <c r="V911" s="13"/>
      <c r="W911" s="13"/>
      <c r="X911" s="13"/>
      <c r="Y911" s="13"/>
      <c r="Z911" s="13"/>
      <c r="AA911" s="13"/>
      <c r="AB911" s="13"/>
      <c r="AC911" s="13"/>
      <c r="AD911" s="13"/>
      <c r="AE911" s="13"/>
      <c r="AT911" s="276" t="s">
        <v>236</v>
      </c>
      <c r="AU911" s="276" t="s">
        <v>89</v>
      </c>
      <c r="AV911" s="13" t="s">
        <v>87</v>
      </c>
      <c r="AW911" s="13" t="s">
        <v>34</v>
      </c>
      <c r="AX911" s="13" t="s">
        <v>81</v>
      </c>
      <c r="AY911" s="276" t="s">
        <v>211</v>
      </c>
    </row>
    <row r="912" s="14" customFormat="1">
      <c r="A912" s="14"/>
      <c r="B912" s="277"/>
      <c r="C912" s="278"/>
      <c r="D912" s="268" t="s">
        <v>236</v>
      </c>
      <c r="E912" s="279" t="s">
        <v>1</v>
      </c>
      <c r="F912" s="280" t="s">
        <v>1572</v>
      </c>
      <c r="G912" s="278"/>
      <c r="H912" s="281">
        <v>5.6699999999999999</v>
      </c>
      <c r="I912" s="282"/>
      <c r="J912" s="278"/>
      <c r="K912" s="278"/>
      <c r="L912" s="283"/>
      <c r="M912" s="284"/>
      <c r="N912" s="285"/>
      <c r="O912" s="285"/>
      <c r="P912" s="285"/>
      <c r="Q912" s="285"/>
      <c r="R912" s="285"/>
      <c r="S912" s="285"/>
      <c r="T912" s="286"/>
      <c r="U912" s="14"/>
      <c r="V912" s="14"/>
      <c r="W912" s="14"/>
      <c r="X912" s="14"/>
      <c r="Y912" s="14"/>
      <c r="Z912" s="14"/>
      <c r="AA912" s="14"/>
      <c r="AB912" s="14"/>
      <c r="AC912" s="14"/>
      <c r="AD912" s="14"/>
      <c r="AE912" s="14"/>
      <c r="AT912" s="287" t="s">
        <v>236</v>
      </c>
      <c r="AU912" s="287" t="s">
        <v>89</v>
      </c>
      <c r="AV912" s="14" t="s">
        <v>89</v>
      </c>
      <c r="AW912" s="14" t="s">
        <v>34</v>
      </c>
      <c r="AX912" s="14" t="s">
        <v>81</v>
      </c>
      <c r="AY912" s="287" t="s">
        <v>211</v>
      </c>
    </row>
    <row r="913" s="13" customFormat="1">
      <c r="A913" s="13"/>
      <c r="B913" s="266"/>
      <c r="C913" s="267"/>
      <c r="D913" s="268" t="s">
        <v>236</v>
      </c>
      <c r="E913" s="269" t="s">
        <v>1</v>
      </c>
      <c r="F913" s="270" t="s">
        <v>1573</v>
      </c>
      <c r="G913" s="267"/>
      <c r="H913" s="269" t="s">
        <v>1</v>
      </c>
      <c r="I913" s="271"/>
      <c r="J913" s="267"/>
      <c r="K913" s="267"/>
      <c r="L913" s="272"/>
      <c r="M913" s="273"/>
      <c r="N913" s="274"/>
      <c r="O913" s="274"/>
      <c r="P913" s="274"/>
      <c r="Q913" s="274"/>
      <c r="R913" s="274"/>
      <c r="S913" s="274"/>
      <c r="T913" s="275"/>
      <c r="U913" s="13"/>
      <c r="V913" s="13"/>
      <c r="W913" s="13"/>
      <c r="X913" s="13"/>
      <c r="Y913" s="13"/>
      <c r="Z913" s="13"/>
      <c r="AA913" s="13"/>
      <c r="AB913" s="13"/>
      <c r="AC913" s="13"/>
      <c r="AD913" s="13"/>
      <c r="AE913" s="13"/>
      <c r="AT913" s="276" t="s">
        <v>236</v>
      </c>
      <c r="AU913" s="276" t="s">
        <v>89</v>
      </c>
      <c r="AV913" s="13" t="s">
        <v>87</v>
      </c>
      <c r="AW913" s="13" t="s">
        <v>34</v>
      </c>
      <c r="AX913" s="13" t="s">
        <v>81</v>
      </c>
      <c r="AY913" s="276" t="s">
        <v>211</v>
      </c>
    </row>
    <row r="914" s="14" customFormat="1">
      <c r="A914" s="14"/>
      <c r="B914" s="277"/>
      <c r="C914" s="278"/>
      <c r="D914" s="268" t="s">
        <v>236</v>
      </c>
      <c r="E914" s="279" t="s">
        <v>1</v>
      </c>
      <c r="F914" s="280" t="s">
        <v>1574</v>
      </c>
      <c r="G914" s="278"/>
      <c r="H914" s="281">
        <v>2.0800000000000001</v>
      </c>
      <c r="I914" s="282"/>
      <c r="J914" s="278"/>
      <c r="K914" s="278"/>
      <c r="L914" s="283"/>
      <c r="M914" s="284"/>
      <c r="N914" s="285"/>
      <c r="O914" s="285"/>
      <c r="P914" s="285"/>
      <c r="Q914" s="285"/>
      <c r="R914" s="285"/>
      <c r="S914" s="285"/>
      <c r="T914" s="286"/>
      <c r="U914" s="14"/>
      <c r="V914" s="14"/>
      <c r="W914" s="14"/>
      <c r="X914" s="14"/>
      <c r="Y914" s="14"/>
      <c r="Z914" s="14"/>
      <c r="AA914" s="14"/>
      <c r="AB914" s="14"/>
      <c r="AC914" s="14"/>
      <c r="AD914" s="14"/>
      <c r="AE914" s="14"/>
      <c r="AT914" s="287" t="s">
        <v>236</v>
      </c>
      <c r="AU914" s="287" t="s">
        <v>89</v>
      </c>
      <c r="AV914" s="14" t="s">
        <v>89</v>
      </c>
      <c r="AW914" s="14" t="s">
        <v>34</v>
      </c>
      <c r="AX914" s="14" t="s">
        <v>81</v>
      </c>
      <c r="AY914" s="287" t="s">
        <v>211</v>
      </c>
    </row>
    <row r="915" s="14" customFormat="1">
      <c r="A915" s="14"/>
      <c r="B915" s="277"/>
      <c r="C915" s="278"/>
      <c r="D915" s="268" t="s">
        <v>236</v>
      </c>
      <c r="E915" s="279" t="s">
        <v>1</v>
      </c>
      <c r="F915" s="280" t="s">
        <v>1575</v>
      </c>
      <c r="G915" s="278"/>
      <c r="H915" s="281">
        <v>2.1320000000000001</v>
      </c>
      <c r="I915" s="282"/>
      <c r="J915" s="278"/>
      <c r="K915" s="278"/>
      <c r="L915" s="283"/>
      <c r="M915" s="284"/>
      <c r="N915" s="285"/>
      <c r="O915" s="285"/>
      <c r="P915" s="285"/>
      <c r="Q915" s="285"/>
      <c r="R915" s="285"/>
      <c r="S915" s="285"/>
      <c r="T915" s="286"/>
      <c r="U915" s="14"/>
      <c r="V915" s="14"/>
      <c r="W915" s="14"/>
      <c r="X915" s="14"/>
      <c r="Y915" s="14"/>
      <c r="Z915" s="14"/>
      <c r="AA915" s="14"/>
      <c r="AB915" s="14"/>
      <c r="AC915" s="14"/>
      <c r="AD915" s="14"/>
      <c r="AE915" s="14"/>
      <c r="AT915" s="287" t="s">
        <v>236</v>
      </c>
      <c r="AU915" s="287" t="s">
        <v>89</v>
      </c>
      <c r="AV915" s="14" t="s">
        <v>89</v>
      </c>
      <c r="AW915" s="14" t="s">
        <v>34</v>
      </c>
      <c r="AX915" s="14" t="s">
        <v>81</v>
      </c>
      <c r="AY915" s="287" t="s">
        <v>211</v>
      </c>
    </row>
    <row r="916" s="15" customFormat="1">
      <c r="A916" s="15"/>
      <c r="B916" s="295"/>
      <c r="C916" s="296"/>
      <c r="D916" s="268" t="s">
        <v>236</v>
      </c>
      <c r="E916" s="297" t="s">
        <v>1576</v>
      </c>
      <c r="F916" s="298" t="s">
        <v>435</v>
      </c>
      <c r="G916" s="296"/>
      <c r="H916" s="299">
        <v>87.513000000000005</v>
      </c>
      <c r="I916" s="300"/>
      <c r="J916" s="296"/>
      <c r="K916" s="296"/>
      <c r="L916" s="301"/>
      <c r="M916" s="302"/>
      <c r="N916" s="303"/>
      <c r="O916" s="303"/>
      <c r="P916" s="303"/>
      <c r="Q916" s="303"/>
      <c r="R916" s="303"/>
      <c r="S916" s="303"/>
      <c r="T916" s="304"/>
      <c r="U916" s="15"/>
      <c r="V916" s="15"/>
      <c r="W916" s="15"/>
      <c r="X916" s="15"/>
      <c r="Y916" s="15"/>
      <c r="Z916" s="15"/>
      <c r="AA916" s="15"/>
      <c r="AB916" s="15"/>
      <c r="AC916" s="15"/>
      <c r="AD916" s="15"/>
      <c r="AE916" s="15"/>
      <c r="AT916" s="305" t="s">
        <v>236</v>
      </c>
      <c r="AU916" s="305" t="s">
        <v>89</v>
      </c>
      <c r="AV916" s="15" t="s">
        <v>100</v>
      </c>
      <c r="AW916" s="15" t="s">
        <v>34</v>
      </c>
      <c r="AX916" s="15" t="s">
        <v>87</v>
      </c>
      <c r="AY916" s="305" t="s">
        <v>211</v>
      </c>
    </row>
    <row r="917" s="2" customFormat="1" ht="24.15" customHeight="1">
      <c r="A917" s="41"/>
      <c r="B917" s="42"/>
      <c r="C917" s="253" t="s">
        <v>1577</v>
      </c>
      <c r="D917" s="253" t="s">
        <v>214</v>
      </c>
      <c r="E917" s="254" t="s">
        <v>1578</v>
      </c>
      <c r="F917" s="255" t="s">
        <v>1579</v>
      </c>
      <c r="G917" s="256" t="s">
        <v>269</v>
      </c>
      <c r="H917" s="257">
        <v>22.5</v>
      </c>
      <c r="I917" s="258"/>
      <c r="J917" s="259">
        <f>ROUND(I917*H917,2)</f>
        <v>0</v>
      </c>
      <c r="K917" s="260"/>
      <c r="L917" s="44"/>
      <c r="M917" s="261" t="s">
        <v>1</v>
      </c>
      <c r="N917" s="262" t="s">
        <v>46</v>
      </c>
      <c r="O917" s="94"/>
      <c r="P917" s="263">
        <f>O917*H917</f>
        <v>0</v>
      </c>
      <c r="Q917" s="263">
        <v>0.0167</v>
      </c>
      <c r="R917" s="263">
        <f>Q917*H917</f>
        <v>0.37574999999999997</v>
      </c>
      <c r="S917" s="263">
        <v>0</v>
      </c>
      <c r="T917" s="264">
        <f>S917*H917</f>
        <v>0</v>
      </c>
      <c r="U917" s="41"/>
      <c r="V917" s="41"/>
      <c r="W917" s="41"/>
      <c r="X917" s="41"/>
      <c r="Y917" s="41"/>
      <c r="Z917" s="41"/>
      <c r="AA917" s="41"/>
      <c r="AB917" s="41"/>
      <c r="AC917" s="41"/>
      <c r="AD917" s="41"/>
      <c r="AE917" s="41"/>
      <c r="AR917" s="265" t="s">
        <v>526</v>
      </c>
      <c r="AT917" s="265" t="s">
        <v>214</v>
      </c>
      <c r="AU917" s="265" t="s">
        <v>89</v>
      </c>
      <c r="AY917" s="18" t="s">
        <v>211</v>
      </c>
      <c r="BE917" s="155">
        <f>IF(N917="základní",J917,0)</f>
        <v>0</v>
      </c>
      <c r="BF917" s="155">
        <f>IF(N917="snížená",J917,0)</f>
        <v>0</v>
      </c>
      <c r="BG917" s="155">
        <f>IF(N917="zákl. přenesená",J917,0)</f>
        <v>0</v>
      </c>
      <c r="BH917" s="155">
        <f>IF(N917="sníž. přenesená",J917,0)</f>
        <v>0</v>
      </c>
      <c r="BI917" s="155">
        <f>IF(N917="nulová",J917,0)</f>
        <v>0</v>
      </c>
      <c r="BJ917" s="18" t="s">
        <v>87</v>
      </c>
      <c r="BK917" s="155">
        <f>ROUND(I917*H917,2)</f>
        <v>0</v>
      </c>
      <c r="BL917" s="18" t="s">
        <v>526</v>
      </c>
      <c r="BM917" s="265" t="s">
        <v>1580</v>
      </c>
    </row>
    <row r="918" s="13" customFormat="1">
      <c r="A918" s="13"/>
      <c r="B918" s="266"/>
      <c r="C918" s="267"/>
      <c r="D918" s="268" t="s">
        <v>236</v>
      </c>
      <c r="E918" s="269" t="s">
        <v>1</v>
      </c>
      <c r="F918" s="270" t="s">
        <v>1581</v>
      </c>
      <c r="G918" s="267"/>
      <c r="H918" s="269" t="s">
        <v>1</v>
      </c>
      <c r="I918" s="271"/>
      <c r="J918" s="267"/>
      <c r="K918" s="267"/>
      <c r="L918" s="272"/>
      <c r="M918" s="273"/>
      <c r="N918" s="274"/>
      <c r="O918" s="274"/>
      <c r="P918" s="274"/>
      <c r="Q918" s="274"/>
      <c r="R918" s="274"/>
      <c r="S918" s="274"/>
      <c r="T918" s="275"/>
      <c r="U918" s="13"/>
      <c r="V918" s="13"/>
      <c r="W918" s="13"/>
      <c r="X918" s="13"/>
      <c r="Y918" s="13"/>
      <c r="Z918" s="13"/>
      <c r="AA918" s="13"/>
      <c r="AB918" s="13"/>
      <c r="AC918" s="13"/>
      <c r="AD918" s="13"/>
      <c r="AE918" s="13"/>
      <c r="AT918" s="276" t="s">
        <v>236</v>
      </c>
      <c r="AU918" s="276" t="s">
        <v>89</v>
      </c>
      <c r="AV918" s="13" t="s">
        <v>87</v>
      </c>
      <c r="AW918" s="13" t="s">
        <v>34</v>
      </c>
      <c r="AX918" s="13" t="s">
        <v>81</v>
      </c>
      <c r="AY918" s="276" t="s">
        <v>211</v>
      </c>
    </row>
    <row r="919" s="14" customFormat="1">
      <c r="A919" s="14"/>
      <c r="B919" s="277"/>
      <c r="C919" s="278"/>
      <c r="D919" s="268" t="s">
        <v>236</v>
      </c>
      <c r="E919" s="279" t="s">
        <v>1</v>
      </c>
      <c r="F919" s="280" t="s">
        <v>1582</v>
      </c>
      <c r="G919" s="278"/>
      <c r="H919" s="281">
        <v>12</v>
      </c>
      <c r="I919" s="282"/>
      <c r="J919" s="278"/>
      <c r="K919" s="278"/>
      <c r="L919" s="283"/>
      <c r="M919" s="284"/>
      <c r="N919" s="285"/>
      <c r="O919" s="285"/>
      <c r="P919" s="285"/>
      <c r="Q919" s="285"/>
      <c r="R919" s="285"/>
      <c r="S919" s="285"/>
      <c r="T919" s="286"/>
      <c r="U919" s="14"/>
      <c r="V919" s="14"/>
      <c r="W919" s="14"/>
      <c r="X919" s="14"/>
      <c r="Y919" s="14"/>
      <c r="Z919" s="14"/>
      <c r="AA919" s="14"/>
      <c r="AB919" s="14"/>
      <c r="AC919" s="14"/>
      <c r="AD919" s="14"/>
      <c r="AE919" s="14"/>
      <c r="AT919" s="287" t="s">
        <v>236</v>
      </c>
      <c r="AU919" s="287" t="s">
        <v>89</v>
      </c>
      <c r="AV919" s="14" t="s">
        <v>89</v>
      </c>
      <c r="AW919" s="14" t="s">
        <v>34</v>
      </c>
      <c r="AX919" s="14" t="s">
        <v>81</v>
      </c>
      <c r="AY919" s="287" t="s">
        <v>211</v>
      </c>
    </row>
    <row r="920" s="14" customFormat="1">
      <c r="A920" s="14"/>
      <c r="B920" s="277"/>
      <c r="C920" s="278"/>
      <c r="D920" s="268" t="s">
        <v>236</v>
      </c>
      <c r="E920" s="279" t="s">
        <v>1</v>
      </c>
      <c r="F920" s="280" t="s">
        <v>1583</v>
      </c>
      <c r="G920" s="278"/>
      <c r="H920" s="281">
        <v>10.5</v>
      </c>
      <c r="I920" s="282"/>
      <c r="J920" s="278"/>
      <c r="K920" s="278"/>
      <c r="L920" s="283"/>
      <c r="M920" s="284"/>
      <c r="N920" s="285"/>
      <c r="O920" s="285"/>
      <c r="P920" s="285"/>
      <c r="Q920" s="285"/>
      <c r="R920" s="285"/>
      <c r="S920" s="285"/>
      <c r="T920" s="286"/>
      <c r="U920" s="14"/>
      <c r="V920" s="14"/>
      <c r="W920" s="14"/>
      <c r="X920" s="14"/>
      <c r="Y920" s="14"/>
      <c r="Z920" s="14"/>
      <c r="AA920" s="14"/>
      <c r="AB920" s="14"/>
      <c r="AC920" s="14"/>
      <c r="AD920" s="14"/>
      <c r="AE920" s="14"/>
      <c r="AT920" s="287" t="s">
        <v>236</v>
      </c>
      <c r="AU920" s="287" t="s">
        <v>89</v>
      </c>
      <c r="AV920" s="14" t="s">
        <v>89</v>
      </c>
      <c r="AW920" s="14" t="s">
        <v>34</v>
      </c>
      <c r="AX920" s="14" t="s">
        <v>81</v>
      </c>
      <c r="AY920" s="287" t="s">
        <v>211</v>
      </c>
    </row>
    <row r="921" s="15" customFormat="1">
      <c r="A921" s="15"/>
      <c r="B921" s="295"/>
      <c r="C921" s="296"/>
      <c r="D921" s="268" t="s">
        <v>236</v>
      </c>
      <c r="E921" s="297" t="s">
        <v>1584</v>
      </c>
      <c r="F921" s="298" t="s">
        <v>435</v>
      </c>
      <c r="G921" s="296"/>
      <c r="H921" s="299">
        <v>22.5</v>
      </c>
      <c r="I921" s="300"/>
      <c r="J921" s="296"/>
      <c r="K921" s="296"/>
      <c r="L921" s="301"/>
      <c r="M921" s="302"/>
      <c r="N921" s="303"/>
      <c r="O921" s="303"/>
      <c r="P921" s="303"/>
      <c r="Q921" s="303"/>
      <c r="R921" s="303"/>
      <c r="S921" s="303"/>
      <c r="T921" s="304"/>
      <c r="U921" s="15"/>
      <c r="V921" s="15"/>
      <c r="W921" s="15"/>
      <c r="X921" s="15"/>
      <c r="Y921" s="15"/>
      <c r="Z921" s="15"/>
      <c r="AA921" s="15"/>
      <c r="AB921" s="15"/>
      <c r="AC921" s="15"/>
      <c r="AD921" s="15"/>
      <c r="AE921" s="15"/>
      <c r="AT921" s="305" t="s">
        <v>236</v>
      </c>
      <c r="AU921" s="305" t="s">
        <v>89</v>
      </c>
      <c r="AV921" s="15" t="s">
        <v>100</v>
      </c>
      <c r="AW921" s="15" t="s">
        <v>34</v>
      </c>
      <c r="AX921" s="15" t="s">
        <v>87</v>
      </c>
      <c r="AY921" s="305" t="s">
        <v>211</v>
      </c>
    </row>
    <row r="922" s="2" customFormat="1" ht="24.15" customHeight="1">
      <c r="A922" s="41"/>
      <c r="B922" s="42"/>
      <c r="C922" s="253" t="s">
        <v>1585</v>
      </c>
      <c r="D922" s="253" t="s">
        <v>214</v>
      </c>
      <c r="E922" s="254" t="s">
        <v>1586</v>
      </c>
      <c r="F922" s="255" t="s">
        <v>1587</v>
      </c>
      <c r="G922" s="256" t="s">
        <v>269</v>
      </c>
      <c r="H922" s="257">
        <v>48.314999999999998</v>
      </c>
      <c r="I922" s="258"/>
      <c r="J922" s="259">
        <f>ROUND(I922*H922,2)</f>
        <v>0</v>
      </c>
      <c r="K922" s="260"/>
      <c r="L922" s="44"/>
      <c r="M922" s="261" t="s">
        <v>1</v>
      </c>
      <c r="N922" s="262" t="s">
        <v>46</v>
      </c>
      <c r="O922" s="94"/>
      <c r="P922" s="263">
        <f>O922*H922</f>
        <v>0</v>
      </c>
      <c r="Q922" s="263">
        <v>0.03159</v>
      </c>
      <c r="R922" s="263">
        <f>Q922*H922</f>
        <v>1.52627085</v>
      </c>
      <c r="S922" s="263">
        <v>0</v>
      </c>
      <c r="T922" s="264">
        <f>S922*H922</f>
        <v>0</v>
      </c>
      <c r="U922" s="41"/>
      <c r="V922" s="41"/>
      <c r="W922" s="41"/>
      <c r="X922" s="41"/>
      <c r="Y922" s="41"/>
      <c r="Z922" s="41"/>
      <c r="AA922" s="41"/>
      <c r="AB922" s="41"/>
      <c r="AC922" s="41"/>
      <c r="AD922" s="41"/>
      <c r="AE922" s="41"/>
      <c r="AR922" s="265" t="s">
        <v>526</v>
      </c>
      <c r="AT922" s="265" t="s">
        <v>214</v>
      </c>
      <c r="AU922" s="265" t="s">
        <v>89</v>
      </c>
      <c r="AY922" s="18" t="s">
        <v>211</v>
      </c>
      <c r="BE922" s="155">
        <f>IF(N922="základní",J922,0)</f>
        <v>0</v>
      </c>
      <c r="BF922" s="155">
        <f>IF(N922="snížená",J922,0)</f>
        <v>0</v>
      </c>
      <c r="BG922" s="155">
        <f>IF(N922="zákl. přenesená",J922,0)</f>
        <v>0</v>
      </c>
      <c r="BH922" s="155">
        <f>IF(N922="sníž. přenesená",J922,0)</f>
        <v>0</v>
      </c>
      <c r="BI922" s="155">
        <f>IF(N922="nulová",J922,0)</f>
        <v>0</v>
      </c>
      <c r="BJ922" s="18" t="s">
        <v>87</v>
      </c>
      <c r="BK922" s="155">
        <f>ROUND(I922*H922,2)</f>
        <v>0</v>
      </c>
      <c r="BL922" s="18" t="s">
        <v>526</v>
      </c>
      <c r="BM922" s="265" t="s">
        <v>1588</v>
      </c>
    </row>
    <row r="923" s="14" customFormat="1">
      <c r="A923" s="14"/>
      <c r="B923" s="277"/>
      <c r="C923" s="278"/>
      <c r="D923" s="268" t="s">
        <v>236</v>
      </c>
      <c r="E923" s="279" t="s">
        <v>1</v>
      </c>
      <c r="F923" s="280" t="s">
        <v>1589</v>
      </c>
      <c r="G923" s="278"/>
      <c r="H923" s="281">
        <v>8.8399999999999999</v>
      </c>
      <c r="I923" s="282"/>
      <c r="J923" s="278"/>
      <c r="K923" s="278"/>
      <c r="L923" s="283"/>
      <c r="M923" s="284"/>
      <c r="N923" s="285"/>
      <c r="O923" s="285"/>
      <c r="P923" s="285"/>
      <c r="Q923" s="285"/>
      <c r="R923" s="285"/>
      <c r="S923" s="285"/>
      <c r="T923" s="286"/>
      <c r="U923" s="14"/>
      <c r="V923" s="14"/>
      <c r="W923" s="14"/>
      <c r="X923" s="14"/>
      <c r="Y923" s="14"/>
      <c r="Z923" s="14"/>
      <c r="AA923" s="14"/>
      <c r="AB923" s="14"/>
      <c r="AC923" s="14"/>
      <c r="AD923" s="14"/>
      <c r="AE923" s="14"/>
      <c r="AT923" s="287" t="s">
        <v>236</v>
      </c>
      <c r="AU923" s="287" t="s">
        <v>89</v>
      </c>
      <c r="AV923" s="14" t="s">
        <v>89</v>
      </c>
      <c r="AW923" s="14" t="s">
        <v>34</v>
      </c>
      <c r="AX923" s="14" t="s">
        <v>81</v>
      </c>
      <c r="AY923" s="287" t="s">
        <v>211</v>
      </c>
    </row>
    <row r="924" s="14" customFormat="1">
      <c r="A924" s="14"/>
      <c r="B924" s="277"/>
      <c r="C924" s="278"/>
      <c r="D924" s="268" t="s">
        <v>236</v>
      </c>
      <c r="E924" s="279" t="s">
        <v>1</v>
      </c>
      <c r="F924" s="280" t="s">
        <v>1590</v>
      </c>
      <c r="G924" s="278"/>
      <c r="H924" s="281">
        <v>8.8499999999999996</v>
      </c>
      <c r="I924" s="282"/>
      <c r="J924" s="278"/>
      <c r="K924" s="278"/>
      <c r="L924" s="283"/>
      <c r="M924" s="284"/>
      <c r="N924" s="285"/>
      <c r="O924" s="285"/>
      <c r="P924" s="285"/>
      <c r="Q924" s="285"/>
      <c r="R924" s="285"/>
      <c r="S924" s="285"/>
      <c r="T924" s="286"/>
      <c r="U924" s="14"/>
      <c r="V924" s="14"/>
      <c r="W924" s="14"/>
      <c r="X924" s="14"/>
      <c r="Y924" s="14"/>
      <c r="Z924" s="14"/>
      <c r="AA924" s="14"/>
      <c r="AB924" s="14"/>
      <c r="AC924" s="14"/>
      <c r="AD924" s="14"/>
      <c r="AE924" s="14"/>
      <c r="AT924" s="287" t="s">
        <v>236</v>
      </c>
      <c r="AU924" s="287" t="s">
        <v>89</v>
      </c>
      <c r="AV924" s="14" t="s">
        <v>89</v>
      </c>
      <c r="AW924" s="14" t="s">
        <v>34</v>
      </c>
      <c r="AX924" s="14" t="s">
        <v>81</v>
      </c>
      <c r="AY924" s="287" t="s">
        <v>211</v>
      </c>
    </row>
    <row r="925" s="14" customFormat="1">
      <c r="A925" s="14"/>
      <c r="B925" s="277"/>
      <c r="C925" s="278"/>
      <c r="D925" s="268" t="s">
        <v>236</v>
      </c>
      <c r="E925" s="279" t="s">
        <v>1</v>
      </c>
      <c r="F925" s="280" t="s">
        <v>1591</v>
      </c>
      <c r="G925" s="278"/>
      <c r="H925" s="281">
        <v>30.625</v>
      </c>
      <c r="I925" s="282"/>
      <c r="J925" s="278"/>
      <c r="K925" s="278"/>
      <c r="L925" s="283"/>
      <c r="M925" s="284"/>
      <c r="N925" s="285"/>
      <c r="O925" s="285"/>
      <c r="P925" s="285"/>
      <c r="Q925" s="285"/>
      <c r="R925" s="285"/>
      <c r="S925" s="285"/>
      <c r="T925" s="286"/>
      <c r="U925" s="14"/>
      <c r="V925" s="14"/>
      <c r="W925" s="14"/>
      <c r="X925" s="14"/>
      <c r="Y925" s="14"/>
      <c r="Z925" s="14"/>
      <c r="AA925" s="14"/>
      <c r="AB925" s="14"/>
      <c r="AC925" s="14"/>
      <c r="AD925" s="14"/>
      <c r="AE925" s="14"/>
      <c r="AT925" s="287" t="s">
        <v>236</v>
      </c>
      <c r="AU925" s="287" t="s">
        <v>89</v>
      </c>
      <c r="AV925" s="14" t="s">
        <v>89</v>
      </c>
      <c r="AW925" s="14" t="s">
        <v>34</v>
      </c>
      <c r="AX925" s="14" t="s">
        <v>81</v>
      </c>
      <c r="AY925" s="287" t="s">
        <v>211</v>
      </c>
    </row>
    <row r="926" s="15" customFormat="1">
      <c r="A926" s="15"/>
      <c r="B926" s="295"/>
      <c r="C926" s="296"/>
      <c r="D926" s="268" t="s">
        <v>236</v>
      </c>
      <c r="E926" s="297" t="s">
        <v>345</v>
      </c>
      <c r="F926" s="298" t="s">
        <v>435</v>
      </c>
      <c r="G926" s="296"/>
      <c r="H926" s="299">
        <v>48.314999999999998</v>
      </c>
      <c r="I926" s="300"/>
      <c r="J926" s="296"/>
      <c r="K926" s="296"/>
      <c r="L926" s="301"/>
      <c r="M926" s="302"/>
      <c r="N926" s="303"/>
      <c r="O926" s="303"/>
      <c r="P926" s="303"/>
      <c r="Q926" s="303"/>
      <c r="R926" s="303"/>
      <c r="S926" s="303"/>
      <c r="T926" s="304"/>
      <c r="U926" s="15"/>
      <c r="V926" s="15"/>
      <c r="W926" s="15"/>
      <c r="X926" s="15"/>
      <c r="Y926" s="15"/>
      <c r="Z926" s="15"/>
      <c r="AA926" s="15"/>
      <c r="AB926" s="15"/>
      <c r="AC926" s="15"/>
      <c r="AD926" s="15"/>
      <c r="AE926" s="15"/>
      <c r="AT926" s="305" t="s">
        <v>236</v>
      </c>
      <c r="AU926" s="305" t="s">
        <v>89</v>
      </c>
      <c r="AV926" s="15" t="s">
        <v>100</v>
      </c>
      <c r="AW926" s="15" t="s">
        <v>34</v>
      </c>
      <c r="AX926" s="15" t="s">
        <v>87</v>
      </c>
      <c r="AY926" s="305" t="s">
        <v>211</v>
      </c>
    </row>
    <row r="927" s="2" customFormat="1" ht="21.75" customHeight="1">
      <c r="A927" s="41"/>
      <c r="B927" s="42"/>
      <c r="C927" s="253" t="s">
        <v>1592</v>
      </c>
      <c r="D927" s="253" t="s">
        <v>214</v>
      </c>
      <c r="E927" s="254" t="s">
        <v>1593</v>
      </c>
      <c r="F927" s="255" t="s">
        <v>1594</v>
      </c>
      <c r="G927" s="256" t="s">
        <v>269</v>
      </c>
      <c r="H927" s="257">
        <v>48.314999999999998</v>
      </c>
      <c r="I927" s="258"/>
      <c r="J927" s="259">
        <f>ROUND(I927*H927,2)</f>
        <v>0</v>
      </c>
      <c r="K927" s="260"/>
      <c r="L927" s="44"/>
      <c r="M927" s="261" t="s">
        <v>1</v>
      </c>
      <c r="N927" s="262" t="s">
        <v>46</v>
      </c>
      <c r="O927" s="94"/>
      <c r="P927" s="263">
        <f>O927*H927</f>
        <v>0</v>
      </c>
      <c r="Q927" s="263">
        <v>0</v>
      </c>
      <c r="R927" s="263">
        <f>Q927*H927</f>
        <v>0</v>
      </c>
      <c r="S927" s="263">
        <v>0</v>
      </c>
      <c r="T927" s="264">
        <f>S927*H927</f>
        <v>0</v>
      </c>
      <c r="U927" s="41"/>
      <c r="V927" s="41"/>
      <c r="W927" s="41"/>
      <c r="X927" s="41"/>
      <c r="Y927" s="41"/>
      <c r="Z927" s="41"/>
      <c r="AA927" s="41"/>
      <c r="AB927" s="41"/>
      <c r="AC927" s="41"/>
      <c r="AD927" s="41"/>
      <c r="AE927" s="41"/>
      <c r="AR927" s="265" t="s">
        <v>526</v>
      </c>
      <c r="AT927" s="265" t="s">
        <v>214</v>
      </c>
      <c r="AU927" s="265" t="s">
        <v>89</v>
      </c>
      <c r="AY927" s="18" t="s">
        <v>211</v>
      </c>
      <c r="BE927" s="155">
        <f>IF(N927="základní",J927,0)</f>
        <v>0</v>
      </c>
      <c r="BF927" s="155">
        <f>IF(N927="snížená",J927,0)</f>
        <v>0</v>
      </c>
      <c r="BG927" s="155">
        <f>IF(N927="zákl. přenesená",J927,0)</f>
        <v>0</v>
      </c>
      <c r="BH927" s="155">
        <f>IF(N927="sníž. přenesená",J927,0)</f>
        <v>0</v>
      </c>
      <c r="BI927" s="155">
        <f>IF(N927="nulová",J927,0)</f>
        <v>0</v>
      </c>
      <c r="BJ927" s="18" t="s">
        <v>87</v>
      </c>
      <c r="BK927" s="155">
        <f>ROUND(I927*H927,2)</f>
        <v>0</v>
      </c>
      <c r="BL927" s="18" t="s">
        <v>526</v>
      </c>
      <c r="BM927" s="265" t="s">
        <v>1595</v>
      </c>
    </row>
    <row r="928" s="14" customFormat="1">
      <c r="A928" s="14"/>
      <c r="B928" s="277"/>
      <c r="C928" s="278"/>
      <c r="D928" s="268" t="s">
        <v>236</v>
      </c>
      <c r="E928" s="279" t="s">
        <v>1</v>
      </c>
      <c r="F928" s="280" t="s">
        <v>345</v>
      </c>
      <c r="G928" s="278"/>
      <c r="H928" s="281">
        <v>48.314999999999998</v>
      </c>
      <c r="I928" s="282"/>
      <c r="J928" s="278"/>
      <c r="K928" s="278"/>
      <c r="L928" s="283"/>
      <c r="M928" s="284"/>
      <c r="N928" s="285"/>
      <c r="O928" s="285"/>
      <c r="P928" s="285"/>
      <c r="Q928" s="285"/>
      <c r="R928" s="285"/>
      <c r="S928" s="285"/>
      <c r="T928" s="286"/>
      <c r="U928" s="14"/>
      <c r="V928" s="14"/>
      <c r="W928" s="14"/>
      <c r="X928" s="14"/>
      <c r="Y928" s="14"/>
      <c r="Z928" s="14"/>
      <c r="AA928" s="14"/>
      <c r="AB928" s="14"/>
      <c r="AC928" s="14"/>
      <c r="AD928" s="14"/>
      <c r="AE928" s="14"/>
      <c r="AT928" s="287" t="s">
        <v>236</v>
      </c>
      <c r="AU928" s="287" t="s">
        <v>89</v>
      </c>
      <c r="AV928" s="14" t="s">
        <v>89</v>
      </c>
      <c r="AW928" s="14" t="s">
        <v>34</v>
      </c>
      <c r="AX928" s="14" t="s">
        <v>87</v>
      </c>
      <c r="AY928" s="287" t="s">
        <v>211</v>
      </c>
    </row>
    <row r="929" s="2" customFormat="1" ht="24.15" customHeight="1">
      <c r="A929" s="41"/>
      <c r="B929" s="42"/>
      <c r="C929" s="317" t="s">
        <v>1596</v>
      </c>
      <c r="D929" s="317" t="s">
        <v>587</v>
      </c>
      <c r="E929" s="318" t="s">
        <v>1597</v>
      </c>
      <c r="F929" s="319" t="s">
        <v>1598</v>
      </c>
      <c r="G929" s="320" t="s">
        <v>269</v>
      </c>
      <c r="H929" s="321">
        <v>49.280999999999999</v>
      </c>
      <c r="I929" s="322"/>
      <c r="J929" s="323">
        <f>ROUND(I929*H929,2)</f>
        <v>0</v>
      </c>
      <c r="K929" s="324"/>
      <c r="L929" s="325"/>
      <c r="M929" s="326" t="s">
        <v>1</v>
      </c>
      <c r="N929" s="327" t="s">
        <v>46</v>
      </c>
      <c r="O929" s="94"/>
      <c r="P929" s="263">
        <f>O929*H929</f>
        <v>0</v>
      </c>
      <c r="Q929" s="263">
        <v>0.0044999999999999997</v>
      </c>
      <c r="R929" s="263">
        <f>Q929*H929</f>
        <v>0.22176449999999998</v>
      </c>
      <c r="S929" s="263">
        <v>0</v>
      </c>
      <c r="T929" s="264">
        <f>S929*H929</f>
        <v>0</v>
      </c>
      <c r="U929" s="41"/>
      <c r="V929" s="41"/>
      <c r="W929" s="41"/>
      <c r="X929" s="41"/>
      <c r="Y929" s="41"/>
      <c r="Z929" s="41"/>
      <c r="AA929" s="41"/>
      <c r="AB929" s="41"/>
      <c r="AC929" s="41"/>
      <c r="AD929" s="41"/>
      <c r="AE929" s="41"/>
      <c r="AR929" s="265" t="s">
        <v>632</v>
      </c>
      <c r="AT929" s="265" t="s">
        <v>587</v>
      </c>
      <c r="AU929" s="265" t="s">
        <v>89</v>
      </c>
      <c r="AY929" s="18" t="s">
        <v>211</v>
      </c>
      <c r="BE929" s="155">
        <f>IF(N929="základní",J929,0)</f>
        <v>0</v>
      </c>
      <c r="BF929" s="155">
        <f>IF(N929="snížená",J929,0)</f>
        <v>0</v>
      </c>
      <c r="BG929" s="155">
        <f>IF(N929="zákl. přenesená",J929,0)</f>
        <v>0</v>
      </c>
      <c r="BH929" s="155">
        <f>IF(N929="sníž. přenesená",J929,0)</f>
        <v>0</v>
      </c>
      <c r="BI929" s="155">
        <f>IF(N929="nulová",J929,0)</f>
        <v>0</v>
      </c>
      <c r="BJ929" s="18" t="s">
        <v>87</v>
      </c>
      <c r="BK929" s="155">
        <f>ROUND(I929*H929,2)</f>
        <v>0</v>
      </c>
      <c r="BL929" s="18" t="s">
        <v>526</v>
      </c>
      <c r="BM929" s="265" t="s">
        <v>1599</v>
      </c>
    </row>
    <row r="930" s="14" customFormat="1">
      <c r="A930" s="14"/>
      <c r="B930" s="277"/>
      <c r="C930" s="278"/>
      <c r="D930" s="268" t="s">
        <v>236</v>
      </c>
      <c r="E930" s="278"/>
      <c r="F930" s="280" t="s">
        <v>1600</v>
      </c>
      <c r="G930" s="278"/>
      <c r="H930" s="281">
        <v>49.280999999999999</v>
      </c>
      <c r="I930" s="282"/>
      <c r="J930" s="278"/>
      <c r="K930" s="278"/>
      <c r="L930" s="283"/>
      <c r="M930" s="284"/>
      <c r="N930" s="285"/>
      <c r="O930" s="285"/>
      <c r="P930" s="285"/>
      <c r="Q930" s="285"/>
      <c r="R930" s="285"/>
      <c r="S930" s="285"/>
      <c r="T930" s="286"/>
      <c r="U930" s="14"/>
      <c r="V930" s="14"/>
      <c r="W930" s="14"/>
      <c r="X930" s="14"/>
      <c r="Y930" s="14"/>
      <c r="Z930" s="14"/>
      <c r="AA930" s="14"/>
      <c r="AB930" s="14"/>
      <c r="AC930" s="14"/>
      <c r="AD930" s="14"/>
      <c r="AE930" s="14"/>
      <c r="AT930" s="287" t="s">
        <v>236</v>
      </c>
      <c r="AU930" s="287" t="s">
        <v>89</v>
      </c>
      <c r="AV930" s="14" t="s">
        <v>89</v>
      </c>
      <c r="AW930" s="14" t="s">
        <v>4</v>
      </c>
      <c r="AX930" s="14" t="s">
        <v>87</v>
      </c>
      <c r="AY930" s="287" t="s">
        <v>211</v>
      </c>
    </row>
    <row r="931" s="2" customFormat="1" ht="24.15" customHeight="1">
      <c r="A931" s="41"/>
      <c r="B931" s="42"/>
      <c r="C931" s="253" t="s">
        <v>1601</v>
      </c>
      <c r="D931" s="253" t="s">
        <v>214</v>
      </c>
      <c r="E931" s="254" t="s">
        <v>1602</v>
      </c>
      <c r="F931" s="255" t="s">
        <v>1603</v>
      </c>
      <c r="G931" s="256" t="s">
        <v>269</v>
      </c>
      <c r="H931" s="257">
        <v>160.90000000000001</v>
      </c>
      <c r="I931" s="258"/>
      <c r="J931" s="259">
        <f>ROUND(I931*H931,2)</f>
        <v>0</v>
      </c>
      <c r="K931" s="260"/>
      <c r="L931" s="44"/>
      <c r="M931" s="261" t="s">
        <v>1</v>
      </c>
      <c r="N931" s="262" t="s">
        <v>46</v>
      </c>
      <c r="O931" s="94"/>
      <c r="P931" s="263">
        <f>O931*H931</f>
        <v>0</v>
      </c>
      <c r="Q931" s="263">
        <v>0.012200000000000001</v>
      </c>
      <c r="R931" s="263">
        <f>Q931*H931</f>
        <v>1.9629800000000002</v>
      </c>
      <c r="S931" s="263">
        <v>0</v>
      </c>
      <c r="T931" s="264">
        <f>S931*H931</f>
        <v>0</v>
      </c>
      <c r="U931" s="41"/>
      <c r="V931" s="41"/>
      <c r="W931" s="41"/>
      <c r="X931" s="41"/>
      <c r="Y931" s="41"/>
      <c r="Z931" s="41"/>
      <c r="AA931" s="41"/>
      <c r="AB931" s="41"/>
      <c r="AC931" s="41"/>
      <c r="AD931" s="41"/>
      <c r="AE931" s="41"/>
      <c r="AR931" s="265" t="s">
        <v>526</v>
      </c>
      <c r="AT931" s="265" t="s">
        <v>214</v>
      </c>
      <c r="AU931" s="265" t="s">
        <v>89</v>
      </c>
      <c r="AY931" s="18" t="s">
        <v>211</v>
      </c>
      <c r="BE931" s="155">
        <f>IF(N931="základní",J931,0)</f>
        <v>0</v>
      </c>
      <c r="BF931" s="155">
        <f>IF(N931="snížená",J931,0)</f>
        <v>0</v>
      </c>
      <c r="BG931" s="155">
        <f>IF(N931="zákl. přenesená",J931,0)</f>
        <v>0</v>
      </c>
      <c r="BH931" s="155">
        <f>IF(N931="sníž. přenesená",J931,0)</f>
        <v>0</v>
      </c>
      <c r="BI931" s="155">
        <f>IF(N931="nulová",J931,0)</f>
        <v>0</v>
      </c>
      <c r="BJ931" s="18" t="s">
        <v>87</v>
      </c>
      <c r="BK931" s="155">
        <f>ROUND(I931*H931,2)</f>
        <v>0</v>
      </c>
      <c r="BL931" s="18" t="s">
        <v>526</v>
      </c>
      <c r="BM931" s="265" t="s">
        <v>1604</v>
      </c>
    </row>
    <row r="932" s="13" customFormat="1">
      <c r="A932" s="13"/>
      <c r="B932" s="266"/>
      <c r="C932" s="267"/>
      <c r="D932" s="268" t="s">
        <v>236</v>
      </c>
      <c r="E932" s="269" t="s">
        <v>1</v>
      </c>
      <c r="F932" s="270" t="s">
        <v>1605</v>
      </c>
      <c r="G932" s="267"/>
      <c r="H932" s="269" t="s">
        <v>1</v>
      </c>
      <c r="I932" s="271"/>
      <c r="J932" s="267"/>
      <c r="K932" s="267"/>
      <c r="L932" s="272"/>
      <c r="M932" s="273"/>
      <c r="N932" s="274"/>
      <c r="O932" s="274"/>
      <c r="P932" s="274"/>
      <c r="Q932" s="274"/>
      <c r="R932" s="274"/>
      <c r="S932" s="274"/>
      <c r="T932" s="275"/>
      <c r="U932" s="13"/>
      <c r="V932" s="13"/>
      <c r="W932" s="13"/>
      <c r="X932" s="13"/>
      <c r="Y932" s="13"/>
      <c r="Z932" s="13"/>
      <c r="AA932" s="13"/>
      <c r="AB932" s="13"/>
      <c r="AC932" s="13"/>
      <c r="AD932" s="13"/>
      <c r="AE932" s="13"/>
      <c r="AT932" s="276" t="s">
        <v>236</v>
      </c>
      <c r="AU932" s="276" t="s">
        <v>89</v>
      </c>
      <c r="AV932" s="13" t="s">
        <v>87</v>
      </c>
      <c r="AW932" s="13" t="s">
        <v>34</v>
      </c>
      <c r="AX932" s="13" t="s">
        <v>81</v>
      </c>
      <c r="AY932" s="276" t="s">
        <v>211</v>
      </c>
    </row>
    <row r="933" s="13" customFormat="1">
      <c r="A933" s="13"/>
      <c r="B933" s="266"/>
      <c r="C933" s="267"/>
      <c r="D933" s="268" t="s">
        <v>236</v>
      </c>
      <c r="E933" s="269" t="s">
        <v>1</v>
      </c>
      <c r="F933" s="270" t="s">
        <v>636</v>
      </c>
      <c r="G933" s="267"/>
      <c r="H933" s="269" t="s">
        <v>1</v>
      </c>
      <c r="I933" s="271"/>
      <c r="J933" s="267"/>
      <c r="K933" s="267"/>
      <c r="L933" s="272"/>
      <c r="M933" s="273"/>
      <c r="N933" s="274"/>
      <c r="O933" s="274"/>
      <c r="P933" s="274"/>
      <c r="Q933" s="274"/>
      <c r="R933" s="274"/>
      <c r="S933" s="274"/>
      <c r="T933" s="275"/>
      <c r="U933" s="13"/>
      <c r="V933" s="13"/>
      <c r="W933" s="13"/>
      <c r="X933" s="13"/>
      <c r="Y933" s="13"/>
      <c r="Z933" s="13"/>
      <c r="AA933" s="13"/>
      <c r="AB933" s="13"/>
      <c r="AC933" s="13"/>
      <c r="AD933" s="13"/>
      <c r="AE933" s="13"/>
      <c r="AT933" s="276" t="s">
        <v>236</v>
      </c>
      <c r="AU933" s="276" t="s">
        <v>89</v>
      </c>
      <c r="AV933" s="13" t="s">
        <v>87</v>
      </c>
      <c r="AW933" s="13" t="s">
        <v>34</v>
      </c>
      <c r="AX933" s="13" t="s">
        <v>81</v>
      </c>
      <c r="AY933" s="276" t="s">
        <v>211</v>
      </c>
    </row>
    <row r="934" s="14" customFormat="1">
      <c r="A934" s="14"/>
      <c r="B934" s="277"/>
      <c r="C934" s="278"/>
      <c r="D934" s="268" t="s">
        <v>236</v>
      </c>
      <c r="E934" s="279" t="s">
        <v>1</v>
      </c>
      <c r="F934" s="280" t="s">
        <v>1606</v>
      </c>
      <c r="G934" s="278"/>
      <c r="H934" s="281">
        <v>147.18000000000001</v>
      </c>
      <c r="I934" s="282"/>
      <c r="J934" s="278"/>
      <c r="K934" s="278"/>
      <c r="L934" s="283"/>
      <c r="M934" s="284"/>
      <c r="N934" s="285"/>
      <c r="O934" s="285"/>
      <c r="P934" s="285"/>
      <c r="Q934" s="285"/>
      <c r="R934" s="285"/>
      <c r="S934" s="285"/>
      <c r="T934" s="286"/>
      <c r="U934" s="14"/>
      <c r="V934" s="14"/>
      <c r="W934" s="14"/>
      <c r="X934" s="14"/>
      <c r="Y934" s="14"/>
      <c r="Z934" s="14"/>
      <c r="AA934" s="14"/>
      <c r="AB934" s="14"/>
      <c r="AC934" s="14"/>
      <c r="AD934" s="14"/>
      <c r="AE934" s="14"/>
      <c r="AT934" s="287" t="s">
        <v>236</v>
      </c>
      <c r="AU934" s="287" t="s">
        <v>89</v>
      </c>
      <c r="AV934" s="14" t="s">
        <v>89</v>
      </c>
      <c r="AW934" s="14" t="s">
        <v>34</v>
      </c>
      <c r="AX934" s="14" t="s">
        <v>81</v>
      </c>
      <c r="AY934" s="287" t="s">
        <v>211</v>
      </c>
    </row>
    <row r="935" s="13" customFormat="1">
      <c r="A935" s="13"/>
      <c r="B935" s="266"/>
      <c r="C935" s="267"/>
      <c r="D935" s="268" t="s">
        <v>236</v>
      </c>
      <c r="E935" s="269" t="s">
        <v>1</v>
      </c>
      <c r="F935" s="270" t="s">
        <v>638</v>
      </c>
      <c r="G935" s="267"/>
      <c r="H935" s="269" t="s">
        <v>1</v>
      </c>
      <c r="I935" s="271"/>
      <c r="J935" s="267"/>
      <c r="K935" s="267"/>
      <c r="L935" s="272"/>
      <c r="M935" s="273"/>
      <c r="N935" s="274"/>
      <c r="O935" s="274"/>
      <c r="P935" s="274"/>
      <c r="Q935" s="274"/>
      <c r="R935" s="274"/>
      <c r="S935" s="274"/>
      <c r="T935" s="275"/>
      <c r="U935" s="13"/>
      <c r="V935" s="13"/>
      <c r="W935" s="13"/>
      <c r="X935" s="13"/>
      <c r="Y935" s="13"/>
      <c r="Z935" s="13"/>
      <c r="AA935" s="13"/>
      <c r="AB935" s="13"/>
      <c r="AC935" s="13"/>
      <c r="AD935" s="13"/>
      <c r="AE935" s="13"/>
      <c r="AT935" s="276" t="s">
        <v>236</v>
      </c>
      <c r="AU935" s="276" t="s">
        <v>89</v>
      </c>
      <c r="AV935" s="13" t="s">
        <v>87</v>
      </c>
      <c r="AW935" s="13" t="s">
        <v>34</v>
      </c>
      <c r="AX935" s="13" t="s">
        <v>81</v>
      </c>
      <c r="AY935" s="276" t="s">
        <v>211</v>
      </c>
    </row>
    <row r="936" s="14" customFormat="1">
      <c r="A936" s="14"/>
      <c r="B936" s="277"/>
      <c r="C936" s="278"/>
      <c r="D936" s="268" t="s">
        <v>236</v>
      </c>
      <c r="E936" s="279" t="s">
        <v>1</v>
      </c>
      <c r="F936" s="280" t="s">
        <v>1607</v>
      </c>
      <c r="G936" s="278"/>
      <c r="H936" s="281">
        <v>6.75</v>
      </c>
      <c r="I936" s="282"/>
      <c r="J936" s="278"/>
      <c r="K936" s="278"/>
      <c r="L936" s="283"/>
      <c r="M936" s="284"/>
      <c r="N936" s="285"/>
      <c r="O936" s="285"/>
      <c r="P936" s="285"/>
      <c r="Q936" s="285"/>
      <c r="R936" s="285"/>
      <c r="S936" s="285"/>
      <c r="T936" s="286"/>
      <c r="U936" s="14"/>
      <c r="V936" s="14"/>
      <c r="W936" s="14"/>
      <c r="X936" s="14"/>
      <c r="Y936" s="14"/>
      <c r="Z936" s="14"/>
      <c r="AA936" s="14"/>
      <c r="AB936" s="14"/>
      <c r="AC936" s="14"/>
      <c r="AD936" s="14"/>
      <c r="AE936" s="14"/>
      <c r="AT936" s="287" t="s">
        <v>236</v>
      </c>
      <c r="AU936" s="287" t="s">
        <v>89</v>
      </c>
      <c r="AV936" s="14" t="s">
        <v>89</v>
      </c>
      <c r="AW936" s="14" t="s">
        <v>34</v>
      </c>
      <c r="AX936" s="14" t="s">
        <v>81</v>
      </c>
      <c r="AY936" s="287" t="s">
        <v>211</v>
      </c>
    </row>
    <row r="937" s="13" customFormat="1">
      <c r="A937" s="13"/>
      <c r="B937" s="266"/>
      <c r="C937" s="267"/>
      <c r="D937" s="268" t="s">
        <v>236</v>
      </c>
      <c r="E937" s="269" t="s">
        <v>1</v>
      </c>
      <c r="F937" s="270" t="s">
        <v>661</v>
      </c>
      <c r="G937" s="267"/>
      <c r="H937" s="269" t="s">
        <v>1</v>
      </c>
      <c r="I937" s="271"/>
      <c r="J937" s="267"/>
      <c r="K937" s="267"/>
      <c r="L937" s="272"/>
      <c r="M937" s="273"/>
      <c r="N937" s="274"/>
      <c r="O937" s="274"/>
      <c r="P937" s="274"/>
      <c r="Q937" s="274"/>
      <c r="R937" s="274"/>
      <c r="S937" s="274"/>
      <c r="T937" s="275"/>
      <c r="U937" s="13"/>
      <c r="V937" s="13"/>
      <c r="W937" s="13"/>
      <c r="X937" s="13"/>
      <c r="Y937" s="13"/>
      <c r="Z937" s="13"/>
      <c r="AA937" s="13"/>
      <c r="AB937" s="13"/>
      <c r="AC937" s="13"/>
      <c r="AD937" s="13"/>
      <c r="AE937" s="13"/>
      <c r="AT937" s="276" t="s">
        <v>236</v>
      </c>
      <c r="AU937" s="276" t="s">
        <v>89</v>
      </c>
      <c r="AV937" s="13" t="s">
        <v>87</v>
      </c>
      <c r="AW937" s="13" t="s">
        <v>34</v>
      </c>
      <c r="AX937" s="13" t="s">
        <v>81</v>
      </c>
      <c r="AY937" s="276" t="s">
        <v>211</v>
      </c>
    </row>
    <row r="938" s="14" customFormat="1">
      <c r="A938" s="14"/>
      <c r="B938" s="277"/>
      <c r="C938" s="278"/>
      <c r="D938" s="268" t="s">
        <v>236</v>
      </c>
      <c r="E938" s="279" t="s">
        <v>1</v>
      </c>
      <c r="F938" s="280" t="s">
        <v>1608</v>
      </c>
      <c r="G938" s="278"/>
      <c r="H938" s="281">
        <v>6.9699999999999998</v>
      </c>
      <c r="I938" s="282"/>
      <c r="J938" s="278"/>
      <c r="K938" s="278"/>
      <c r="L938" s="283"/>
      <c r="M938" s="284"/>
      <c r="N938" s="285"/>
      <c r="O938" s="285"/>
      <c r="P938" s="285"/>
      <c r="Q938" s="285"/>
      <c r="R938" s="285"/>
      <c r="S938" s="285"/>
      <c r="T938" s="286"/>
      <c r="U938" s="14"/>
      <c r="V938" s="14"/>
      <c r="W938" s="14"/>
      <c r="X938" s="14"/>
      <c r="Y938" s="14"/>
      <c r="Z938" s="14"/>
      <c r="AA938" s="14"/>
      <c r="AB938" s="14"/>
      <c r="AC938" s="14"/>
      <c r="AD938" s="14"/>
      <c r="AE938" s="14"/>
      <c r="AT938" s="287" t="s">
        <v>236</v>
      </c>
      <c r="AU938" s="287" t="s">
        <v>89</v>
      </c>
      <c r="AV938" s="14" t="s">
        <v>89</v>
      </c>
      <c r="AW938" s="14" t="s">
        <v>34</v>
      </c>
      <c r="AX938" s="14" t="s">
        <v>81</v>
      </c>
      <c r="AY938" s="287" t="s">
        <v>211</v>
      </c>
    </row>
    <row r="939" s="15" customFormat="1">
      <c r="A939" s="15"/>
      <c r="B939" s="295"/>
      <c r="C939" s="296"/>
      <c r="D939" s="268" t="s">
        <v>236</v>
      </c>
      <c r="E939" s="297" t="s">
        <v>1</v>
      </c>
      <c r="F939" s="298" t="s">
        <v>435</v>
      </c>
      <c r="G939" s="296"/>
      <c r="H939" s="299">
        <v>160.90000000000001</v>
      </c>
      <c r="I939" s="300"/>
      <c r="J939" s="296"/>
      <c r="K939" s="296"/>
      <c r="L939" s="301"/>
      <c r="M939" s="302"/>
      <c r="N939" s="303"/>
      <c r="O939" s="303"/>
      <c r="P939" s="303"/>
      <c r="Q939" s="303"/>
      <c r="R939" s="303"/>
      <c r="S939" s="303"/>
      <c r="T939" s="304"/>
      <c r="U939" s="15"/>
      <c r="V939" s="15"/>
      <c r="W939" s="15"/>
      <c r="X939" s="15"/>
      <c r="Y939" s="15"/>
      <c r="Z939" s="15"/>
      <c r="AA939" s="15"/>
      <c r="AB939" s="15"/>
      <c r="AC939" s="15"/>
      <c r="AD939" s="15"/>
      <c r="AE939" s="15"/>
      <c r="AT939" s="305" t="s">
        <v>236</v>
      </c>
      <c r="AU939" s="305" t="s">
        <v>89</v>
      </c>
      <c r="AV939" s="15" t="s">
        <v>100</v>
      </c>
      <c r="AW939" s="15" t="s">
        <v>34</v>
      </c>
      <c r="AX939" s="15" t="s">
        <v>87</v>
      </c>
      <c r="AY939" s="305" t="s">
        <v>211</v>
      </c>
    </row>
    <row r="940" s="2" customFormat="1" ht="24.15" customHeight="1">
      <c r="A940" s="41"/>
      <c r="B940" s="42"/>
      <c r="C940" s="253" t="s">
        <v>1609</v>
      </c>
      <c r="D940" s="253" t="s">
        <v>214</v>
      </c>
      <c r="E940" s="254" t="s">
        <v>1610</v>
      </c>
      <c r="F940" s="255" t="s">
        <v>1611</v>
      </c>
      <c r="G940" s="256" t="s">
        <v>269</v>
      </c>
      <c r="H940" s="257">
        <v>176.88999999999999</v>
      </c>
      <c r="I940" s="258"/>
      <c r="J940" s="259">
        <f>ROUND(I940*H940,2)</f>
        <v>0</v>
      </c>
      <c r="K940" s="260"/>
      <c r="L940" s="44"/>
      <c r="M940" s="261" t="s">
        <v>1</v>
      </c>
      <c r="N940" s="262" t="s">
        <v>46</v>
      </c>
      <c r="O940" s="94"/>
      <c r="P940" s="263">
        <f>O940*H940</f>
        <v>0</v>
      </c>
      <c r="Q940" s="263">
        <v>0.016080000000000001</v>
      </c>
      <c r="R940" s="263">
        <f>Q940*H940</f>
        <v>2.8443912</v>
      </c>
      <c r="S940" s="263">
        <v>0</v>
      </c>
      <c r="T940" s="264">
        <f>S940*H940</f>
        <v>0</v>
      </c>
      <c r="U940" s="41"/>
      <c r="V940" s="41"/>
      <c r="W940" s="41"/>
      <c r="X940" s="41"/>
      <c r="Y940" s="41"/>
      <c r="Z940" s="41"/>
      <c r="AA940" s="41"/>
      <c r="AB940" s="41"/>
      <c r="AC940" s="41"/>
      <c r="AD940" s="41"/>
      <c r="AE940" s="41"/>
      <c r="AR940" s="265" t="s">
        <v>526</v>
      </c>
      <c r="AT940" s="265" t="s">
        <v>214</v>
      </c>
      <c r="AU940" s="265" t="s">
        <v>89</v>
      </c>
      <c r="AY940" s="18" t="s">
        <v>211</v>
      </c>
      <c r="BE940" s="155">
        <f>IF(N940="základní",J940,0)</f>
        <v>0</v>
      </c>
      <c r="BF940" s="155">
        <f>IF(N940="snížená",J940,0)</f>
        <v>0</v>
      </c>
      <c r="BG940" s="155">
        <f>IF(N940="zákl. přenesená",J940,0)</f>
        <v>0</v>
      </c>
      <c r="BH940" s="155">
        <f>IF(N940="sníž. přenesená",J940,0)</f>
        <v>0</v>
      </c>
      <c r="BI940" s="155">
        <f>IF(N940="nulová",J940,0)</f>
        <v>0</v>
      </c>
      <c r="BJ940" s="18" t="s">
        <v>87</v>
      </c>
      <c r="BK940" s="155">
        <f>ROUND(I940*H940,2)</f>
        <v>0</v>
      </c>
      <c r="BL940" s="18" t="s">
        <v>526</v>
      </c>
      <c r="BM940" s="265" t="s">
        <v>1612</v>
      </c>
    </row>
    <row r="941" s="13" customFormat="1">
      <c r="A941" s="13"/>
      <c r="B941" s="266"/>
      <c r="C941" s="267"/>
      <c r="D941" s="268" t="s">
        <v>236</v>
      </c>
      <c r="E941" s="269" t="s">
        <v>1</v>
      </c>
      <c r="F941" s="270" t="s">
        <v>1605</v>
      </c>
      <c r="G941" s="267"/>
      <c r="H941" s="269" t="s">
        <v>1</v>
      </c>
      <c r="I941" s="271"/>
      <c r="J941" s="267"/>
      <c r="K941" s="267"/>
      <c r="L941" s="272"/>
      <c r="M941" s="273"/>
      <c r="N941" s="274"/>
      <c r="O941" s="274"/>
      <c r="P941" s="274"/>
      <c r="Q941" s="274"/>
      <c r="R941" s="274"/>
      <c r="S941" s="274"/>
      <c r="T941" s="275"/>
      <c r="U941" s="13"/>
      <c r="V941" s="13"/>
      <c r="W941" s="13"/>
      <c r="X941" s="13"/>
      <c r="Y941" s="13"/>
      <c r="Z941" s="13"/>
      <c r="AA941" s="13"/>
      <c r="AB941" s="13"/>
      <c r="AC941" s="13"/>
      <c r="AD941" s="13"/>
      <c r="AE941" s="13"/>
      <c r="AT941" s="276" t="s">
        <v>236</v>
      </c>
      <c r="AU941" s="276" t="s">
        <v>89</v>
      </c>
      <c r="AV941" s="13" t="s">
        <v>87</v>
      </c>
      <c r="AW941" s="13" t="s">
        <v>34</v>
      </c>
      <c r="AX941" s="13" t="s">
        <v>81</v>
      </c>
      <c r="AY941" s="276" t="s">
        <v>211</v>
      </c>
    </row>
    <row r="942" s="13" customFormat="1">
      <c r="A942" s="13"/>
      <c r="B942" s="266"/>
      <c r="C942" s="267"/>
      <c r="D942" s="268" t="s">
        <v>236</v>
      </c>
      <c r="E942" s="269" t="s">
        <v>1</v>
      </c>
      <c r="F942" s="270" t="s">
        <v>636</v>
      </c>
      <c r="G942" s="267"/>
      <c r="H942" s="269" t="s">
        <v>1</v>
      </c>
      <c r="I942" s="271"/>
      <c r="J942" s="267"/>
      <c r="K942" s="267"/>
      <c r="L942" s="272"/>
      <c r="M942" s="273"/>
      <c r="N942" s="274"/>
      <c r="O942" s="274"/>
      <c r="P942" s="274"/>
      <c r="Q942" s="274"/>
      <c r="R942" s="274"/>
      <c r="S942" s="274"/>
      <c r="T942" s="275"/>
      <c r="U942" s="13"/>
      <c r="V942" s="13"/>
      <c r="W942" s="13"/>
      <c r="X942" s="13"/>
      <c r="Y942" s="13"/>
      <c r="Z942" s="13"/>
      <c r="AA942" s="13"/>
      <c r="AB942" s="13"/>
      <c r="AC942" s="13"/>
      <c r="AD942" s="13"/>
      <c r="AE942" s="13"/>
      <c r="AT942" s="276" t="s">
        <v>236</v>
      </c>
      <c r="AU942" s="276" t="s">
        <v>89</v>
      </c>
      <c r="AV942" s="13" t="s">
        <v>87</v>
      </c>
      <c r="AW942" s="13" t="s">
        <v>34</v>
      </c>
      <c r="AX942" s="13" t="s">
        <v>81</v>
      </c>
      <c r="AY942" s="276" t="s">
        <v>211</v>
      </c>
    </row>
    <row r="943" s="14" customFormat="1">
      <c r="A943" s="14"/>
      <c r="B943" s="277"/>
      <c r="C943" s="278"/>
      <c r="D943" s="268" t="s">
        <v>236</v>
      </c>
      <c r="E943" s="279" t="s">
        <v>1</v>
      </c>
      <c r="F943" s="280" t="s">
        <v>1613</v>
      </c>
      <c r="G943" s="278"/>
      <c r="H943" s="281">
        <v>83.079999999999998</v>
      </c>
      <c r="I943" s="282"/>
      <c r="J943" s="278"/>
      <c r="K943" s="278"/>
      <c r="L943" s="283"/>
      <c r="M943" s="284"/>
      <c r="N943" s="285"/>
      <c r="O943" s="285"/>
      <c r="P943" s="285"/>
      <c r="Q943" s="285"/>
      <c r="R943" s="285"/>
      <c r="S943" s="285"/>
      <c r="T943" s="286"/>
      <c r="U943" s="14"/>
      <c r="V943" s="14"/>
      <c r="W943" s="14"/>
      <c r="X943" s="14"/>
      <c r="Y943" s="14"/>
      <c r="Z943" s="14"/>
      <c r="AA943" s="14"/>
      <c r="AB943" s="14"/>
      <c r="AC943" s="14"/>
      <c r="AD943" s="14"/>
      <c r="AE943" s="14"/>
      <c r="AT943" s="287" t="s">
        <v>236</v>
      </c>
      <c r="AU943" s="287" t="s">
        <v>89</v>
      </c>
      <c r="AV943" s="14" t="s">
        <v>89</v>
      </c>
      <c r="AW943" s="14" t="s">
        <v>34</v>
      </c>
      <c r="AX943" s="14" t="s">
        <v>81</v>
      </c>
      <c r="AY943" s="287" t="s">
        <v>211</v>
      </c>
    </row>
    <row r="944" s="13" customFormat="1">
      <c r="A944" s="13"/>
      <c r="B944" s="266"/>
      <c r="C944" s="267"/>
      <c r="D944" s="268" t="s">
        <v>236</v>
      </c>
      <c r="E944" s="269" t="s">
        <v>1</v>
      </c>
      <c r="F944" s="270" t="s">
        <v>638</v>
      </c>
      <c r="G944" s="267"/>
      <c r="H944" s="269" t="s">
        <v>1</v>
      </c>
      <c r="I944" s="271"/>
      <c r="J944" s="267"/>
      <c r="K944" s="267"/>
      <c r="L944" s="272"/>
      <c r="M944" s="273"/>
      <c r="N944" s="274"/>
      <c r="O944" s="274"/>
      <c r="P944" s="274"/>
      <c r="Q944" s="274"/>
      <c r="R944" s="274"/>
      <c r="S944" s="274"/>
      <c r="T944" s="275"/>
      <c r="U944" s="13"/>
      <c r="V944" s="13"/>
      <c r="W944" s="13"/>
      <c r="X944" s="13"/>
      <c r="Y944" s="13"/>
      <c r="Z944" s="13"/>
      <c r="AA944" s="13"/>
      <c r="AB944" s="13"/>
      <c r="AC944" s="13"/>
      <c r="AD944" s="13"/>
      <c r="AE944" s="13"/>
      <c r="AT944" s="276" t="s">
        <v>236</v>
      </c>
      <c r="AU944" s="276" t="s">
        <v>89</v>
      </c>
      <c r="AV944" s="13" t="s">
        <v>87</v>
      </c>
      <c r="AW944" s="13" t="s">
        <v>34</v>
      </c>
      <c r="AX944" s="13" t="s">
        <v>81</v>
      </c>
      <c r="AY944" s="276" t="s">
        <v>211</v>
      </c>
    </row>
    <row r="945" s="14" customFormat="1">
      <c r="A945" s="14"/>
      <c r="B945" s="277"/>
      <c r="C945" s="278"/>
      <c r="D945" s="268" t="s">
        <v>236</v>
      </c>
      <c r="E945" s="279" t="s">
        <v>1</v>
      </c>
      <c r="F945" s="280" t="s">
        <v>1614</v>
      </c>
      <c r="G945" s="278"/>
      <c r="H945" s="281">
        <v>70.980000000000004</v>
      </c>
      <c r="I945" s="282"/>
      <c r="J945" s="278"/>
      <c r="K945" s="278"/>
      <c r="L945" s="283"/>
      <c r="M945" s="284"/>
      <c r="N945" s="285"/>
      <c r="O945" s="285"/>
      <c r="P945" s="285"/>
      <c r="Q945" s="285"/>
      <c r="R945" s="285"/>
      <c r="S945" s="285"/>
      <c r="T945" s="286"/>
      <c r="U945" s="14"/>
      <c r="V945" s="14"/>
      <c r="W945" s="14"/>
      <c r="X945" s="14"/>
      <c r="Y945" s="14"/>
      <c r="Z945" s="14"/>
      <c r="AA945" s="14"/>
      <c r="AB945" s="14"/>
      <c r="AC945" s="14"/>
      <c r="AD945" s="14"/>
      <c r="AE945" s="14"/>
      <c r="AT945" s="287" t="s">
        <v>236</v>
      </c>
      <c r="AU945" s="287" t="s">
        <v>89</v>
      </c>
      <c r="AV945" s="14" t="s">
        <v>89</v>
      </c>
      <c r="AW945" s="14" t="s">
        <v>34</v>
      </c>
      <c r="AX945" s="14" t="s">
        <v>81</v>
      </c>
      <c r="AY945" s="287" t="s">
        <v>211</v>
      </c>
    </row>
    <row r="946" s="13" customFormat="1">
      <c r="A946" s="13"/>
      <c r="B946" s="266"/>
      <c r="C946" s="267"/>
      <c r="D946" s="268" t="s">
        <v>236</v>
      </c>
      <c r="E946" s="269" t="s">
        <v>1</v>
      </c>
      <c r="F946" s="270" t="s">
        <v>661</v>
      </c>
      <c r="G946" s="267"/>
      <c r="H946" s="269" t="s">
        <v>1</v>
      </c>
      <c r="I946" s="271"/>
      <c r="J946" s="267"/>
      <c r="K946" s="267"/>
      <c r="L946" s="272"/>
      <c r="M946" s="273"/>
      <c r="N946" s="274"/>
      <c r="O946" s="274"/>
      <c r="P946" s="274"/>
      <c r="Q946" s="274"/>
      <c r="R946" s="274"/>
      <c r="S946" s="274"/>
      <c r="T946" s="275"/>
      <c r="U946" s="13"/>
      <c r="V946" s="13"/>
      <c r="W946" s="13"/>
      <c r="X946" s="13"/>
      <c r="Y946" s="13"/>
      <c r="Z946" s="13"/>
      <c r="AA946" s="13"/>
      <c r="AB946" s="13"/>
      <c r="AC946" s="13"/>
      <c r="AD946" s="13"/>
      <c r="AE946" s="13"/>
      <c r="AT946" s="276" t="s">
        <v>236</v>
      </c>
      <c r="AU946" s="276" t="s">
        <v>89</v>
      </c>
      <c r="AV946" s="13" t="s">
        <v>87</v>
      </c>
      <c r="AW946" s="13" t="s">
        <v>34</v>
      </c>
      <c r="AX946" s="13" t="s">
        <v>81</v>
      </c>
      <c r="AY946" s="276" t="s">
        <v>211</v>
      </c>
    </row>
    <row r="947" s="14" customFormat="1">
      <c r="A947" s="14"/>
      <c r="B947" s="277"/>
      <c r="C947" s="278"/>
      <c r="D947" s="268" t="s">
        <v>236</v>
      </c>
      <c r="E947" s="279" t="s">
        <v>1</v>
      </c>
      <c r="F947" s="280" t="s">
        <v>1615</v>
      </c>
      <c r="G947" s="278"/>
      <c r="H947" s="281">
        <v>22.829999999999998</v>
      </c>
      <c r="I947" s="282"/>
      <c r="J947" s="278"/>
      <c r="K947" s="278"/>
      <c r="L947" s="283"/>
      <c r="M947" s="284"/>
      <c r="N947" s="285"/>
      <c r="O947" s="285"/>
      <c r="P947" s="285"/>
      <c r="Q947" s="285"/>
      <c r="R947" s="285"/>
      <c r="S947" s="285"/>
      <c r="T947" s="286"/>
      <c r="U947" s="14"/>
      <c r="V947" s="14"/>
      <c r="W947" s="14"/>
      <c r="X947" s="14"/>
      <c r="Y947" s="14"/>
      <c r="Z947" s="14"/>
      <c r="AA947" s="14"/>
      <c r="AB947" s="14"/>
      <c r="AC947" s="14"/>
      <c r="AD947" s="14"/>
      <c r="AE947" s="14"/>
      <c r="AT947" s="287" t="s">
        <v>236</v>
      </c>
      <c r="AU947" s="287" t="s">
        <v>89</v>
      </c>
      <c r="AV947" s="14" t="s">
        <v>89</v>
      </c>
      <c r="AW947" s="14" t="s">
        <v>34</v>
      </c>
      <c r="AX947" s="14" t="s">
        <v>81</v>
      </c>
      <c r="AY947" s="287" t="s">
        <v>211</v>
      </c>
    </row>
    <row r="948" s="15" customFormat="1">
      <c r="A948" s="15"/>
      <c r="B948" s="295"/>
      <c r="C948" s="296"/>
      <c r="D948" s="268" t="s">
        <v>236</v>
      </c>
      <c r="E948" s="297" t="s">
        <v>1</v>
      </c>
      <c r="F948" s="298" t="s">
        <v>435</v>
      </c>
      <c r="G948" s="296"/>
      <c r="H948" s="299">
        <v>176.88999999999999</v>
      </c>
      <c r="I948" s="300"/>
      <c r="J948" s="296"/>
      <c r="K948" s="296"/>
      <c r="L948" s="301"/>
      <c r="M948" s="302"/>
      <c r="N948" s="303"/>
      <c r="O948" s="303"/>
      <c r="P948" s="303"/>
      <c r="Q948" s="303"/>
      <c r="R948" s="303"/>
      <c r="S948" s="303"/>
      <c r="T948" s="304"/>
      <c r="U948" s="15"/>
      <c r="V948" s="15"/>
      <c r="W948" s="15"/>
      <c r="X948" s="15"/>
      <c r="Y948" s="15"/>
      <c r="Z948" s="15"/>
      <c r="AA948" s="15"/>
      <c r="AB948" s="15"/>
      <c r="AC948" s="15"/>
      <c r="AD948" s="15"/>
      <c r="AE948" s="15"/>
      <c r="AT948" s="305" t="s">
        <v>236</v>
      </c>
      <c r="AU948" s="305" t="s">
        <v>89</v>
      </c>
      <c r="AV948" s="15" t="s">
        <v>100</v>
      </c>
      <c r="AW948" s="15" t="s">
        <v>34</v>
      </c>
      <c r="AX948" s="15" t="s">
        <v>87</v>
      </c>
      <c r="AY948" s="305" t="s">
        <v>211</v>
      </c>
    </row>
    <row r="949" s="2" customFormat="1" ht="24.15" customHeight="1">
      <c r="A949" s="41"/>
      <c r="B949" s="42"/>
      <c r="C949" s="253" t="s">
        <v>1616</v>
      </c>
      <c r="D949" s="253" t="s">
        <v>214</v>
      </c>
      <c r="E949" s="254" t="s">
        <v>1617</v>
      </c>
      <c r="F949" s="255" t="s">
        <v>1618</v>
      </c>
      <c r="G949" s="256" t="s">
        <v>269</v>
      </c>
      <c r="H949" s="257">
        <v>16.629999999999999</v>
      </c>
      <c r="I949" s="258"/>
      <c r="J949" s="259">
        <f>ROUND(I949*H949,2)</f>
        <v>0</v>
      </c>
      <c r="K949" s="260"/>
      <c r="L949" s="44"/>
      <c r="M949" s="261" t="s">
        <v>1</v>
      </c>
      <c r="N949" s="262" t="s">
        <v>46</v>
      </c>
      <c r="O949" s="94"/>
      <c r="P949" s="263">
        <f>O949*H949</f>
        <v>0</v>
      </c>
      <c r="Q949" s="263">
        <v>0.01379</v>
      </c>
      <c r="R949" s="263">
        <f>Q949*H949</f>
        <v>0.2293277</v>
      </c>
      <c r="S949" s="263">
        <v>0</v>
      </c>
      <c r="T949" s="264">
        <f>S949*H949</f>
        <v>0</v>
      </c>
      <c r="U949" s="41"/>
      <c r="V949" s="41"/>
      <c r="W949" s="41"/>
      <c r="X949" s="41"/>
      <c r="Y949" s="41"/>
      <c r="Z949" s="41"/>
      <c r="AA949" s="41"/>
      <c r="AB949" s="41"/>
      <c r="AC949" s="41"/>
      <c r="AD949" s="41"/>
      <c r="AE949" s="41"/>
      <c r="AR949" s="265" t="s">
        <v>526</v>
      </c>
      <c r="AT949" s="265" t="s">
        <v>214</v>
      </c>
      <c r="AU949" s="265" t="s">
        <v>89</v>
      </c>
      <c r="AY949" s="18" t="s">
        <v>211</v>
      </c>
      <c r="BE949" s="155">
        <f>IF(N949="základní",J949,0)</f>
        <v>0</v>
      </c>
      <c r="BF949" s="155">
        <f>IF(N949="snížená",J949,0)</f>
        <v>0</v>
      </c>
      <c r="BG949" s="155">
        <f>IF(N949="zákl. přenesená",J949,0)</f>
        <v>0</v>
      </c>
      <c r="BH949" s="155">
        <f>IF(N949="sníž. přenesená",J949,0)</f>
        <v>0</v>
      </c>
      <c r="BI949" s="155">
        <f>IF(N949="nulová",J949,0)</f>
        <v>0</v>
      </c>
      <c r="BJ949" s="18" t="s">
        <v>87</v>
      </c>
      <c r="BK949" s="155">
        <f>ROUND(I949*H949,2)</f>
        <v>0</v>
      </c>
      <c r="BL949" s="18" t="s">
        <v>526</v>
      </c>
      <c r="BM949" s="265" t="s">
        <v>1619</v>
      </c>
    </row>
    <row r="950" s="13" customFormat="1">
      <c r="A950" s="13"/>
      <c r="B950" s="266"/>
      <c r="C950" s="267"/>
      <c r="D950" s="268" t="s">
        <v>236</v>
      </c>
      <c r="E950" s="269" t="s">
        <v>1</v>
      </c>
      <c r="F950" s="270" t="s">
        <v>1520</v>
      </c>
      <c r="G950" s="267"/>
      <c r="H950" s="269" t="s">
        <v>1</v>
      </c>
      <c r="I950" s="271"/>
      <c r="J950" s="267"/>
      <c r="K950" s="267"/>
      <c r="L950" s="272"/>
      <c r="M950" s="273"/>
      <c r="N950" s="274"/>
      <c r="O950" s="274"/>
      <c r="P950" s="274"/>
      <c r="Q950" s="274"/>
      <c r="R950" s="274"/>
      <c r="S950" s="274"/>
      <c r="T950" s="275"/>
      <c r="U950" s="13"/>
      <c r="V950" s="13"/>
      <c r="W950" s="13"/>
      <c r="X950" s="13"/>
      <c r="Y950" s="13"/>
      <c r="Z950" s="13"/>
      <c r="AA950" s="13"/>
      <c r="AB950" s="13"/>
      <c r="AC950" s="13"/>
      <c r="AD950" s="13"/>
      <c r="AE950" s="13"/>
      <c r="AT950" s="276" t="s">
        <v>236</v>
      </c>
      <c r="AU950" s="276" t="s">
        <v>89</v>
      </c>
      <c r="AV950" s="13" t="s">
        <v>87</v>
      </c>
      <c r="AW950" s="13" t="s">
        <v>34</v>
      </c>
      <c r="AX950" s="13" t="s">
        <v>81</v>
      </c>
      <c r="AY950" s="276" t="s">
        <v>211</v>
      </c>
    </row>
    <row r="951" s="13" customFormat="1">
      <c r="A951" s="13"/>
      <c r="B951" s="266"/>
      <c r="C951" s="267"/>
      <c r="D951" s="268" t="s">
        <v>236</v>
      </c>
      <c r="E951" s="269" t="s">
        <v>1</v>
      </c>
      <c r="F951" s="270" t="s">
        <v>1620</v>
      </c>
      <c r="G951" s="267"/>
      <c r="H951" s="269" t="s">
        <v>1</v>
      </c>
      <c r="I951" s="271"/>
      <c r="J951" s="267"/>
      <c r="K951" s="267"/>
      <c r="L951" s="272"/>
      <c r="M951" s="273"/>
      <c r="N951" s="274"/>
      <c r="O951" s="274"/>
      <c r="P951" s="274"/>
      <c r="Q951" s="274"/>
      <c r="R951" s="274"/>
      <c r="S951" s="274"/>
      <c r="T951" s="275"/>
      <c r="U951" s="13"/>
      <c r="V951" s="13"/>
      <c r="W951" s="13"/>
      <c r="X951" s="13"/>
      <c r="Y951" s="13"/>
      <c r="Z951" s="13"/>
      <c r="AA951" s="13"/>
      <c r="AB951" s="13"/>
      <c r="AC951" s="13"/>
      <c r="AD951" s="13"/>
      <c r="AE951" s="13"/>
      <c r="AT951" s="276" t="s">
        <v>236</v>
      </c>
      <c r="AU951" s="276" t="s">
        <v>89</v>
      </c>
      <c r="AV951" s="13" t="s">
        <v>87</v>
      </c>
      <c r="AW951" s="13" t="s">
        <v>34</v>
      </c>
      <c r="AX951" s="13" t="s">
        <v>81</v>
      </c>
      <c r="AY951" s="276" t="s">
        <v>211</v>
      </c>
    </row>
    <row r="952" s="13" customFormat="1">
      <c r="A952" s="13"/>
      <c r="B952" s="266"/>
      <c r="C952" s="267"/>
      <c r="D952" s="268" t="s">
        <v>236</v>
      </c>
      <c r="E952" s="269" t="s">
        <v>1</v>
      </c>
      <c r="F952" s="270" t="s">
        <v>1621</v>
      </c>
      <c r="G952" s="267"/>
      <c r="H952" s="269" t="s">
        <v>1</v>
      </c>
      <c r="I952" s="271"/>
      <c r="J952" s="267"/>
      <c r="K952" s="267"/>
      <c r="L952" s="272"/>
      <c r="M952" s="273"/>
      <c r="N952" s="274"/>
      <c r="O952" s="274"/>
      <c r="P952" s="274"/>
      <c r="Q952" s="274"/>
      <c r="R952" s="274"/>
      <c r="S952" s="274"/>
      <c r="T952" s="275"/>
      <c r="U952" s="13"/>
      <c r="V952" s="13"/>
      <c r="W952" s="13"/>
      <c r="X952" s="13"/>
      <c r="Y952" s="13"/>
      <c r="Z952" s="13"/>
      <c r="AA952" s="13"/>
      <c r="AB952" s="13"/>
      <c r="AC952" s="13"/>
      <c r="AD952" s="13"/>
      <c r="AE952" s="13"/>
      <c r="AT952" s="276" t="s">
        <v>236</v>
      </c>
      <c r="AU952" s="276" t="s">
        <v>89</v>
      </c>
      <c r="AV952" s="13" t="s">
        <v>87</v>
      </c>
      <c r="AW952" s="13" t="s">
        <v>34</v>
      </c>
      <c r="AX952" s="13" t="s">
        <v>81</v>
      </c>
      <c r="AY952" s="276" t="s">
        <v>211</v>
      </c>
    </row>
    <row r="953" s="14" customFormat="1">
      <c r="A953" s="14"/>
      <c r="B953" s="277"/>
      <c r="C953" s="278"/>
      <c r="D953" s="268" t="s">
        <v>236</v>
      </c>
      <c r="E953" s="279" t="s">
        <v>1</v>
      </c>
      <c r="F953" s="280" t="s">
        <v>1622</v>
      </c>
      <c r="G953" s="278"/>
      <c r="H953" s="281">
        <v>16.629999999999999</v>
      </c>
      <c r="I953" s="282"/>
      <c r="J953" s="278"/>
      <c r="K953" s="278"/>
      <c r="L953" s="283"/>
      <c r="M953" s="284"/>
      <c r="N953" s="285"/>
      <c r="O953" s="285"/>
      <c r="P953" s="285"/>
      <c r="Q953" s="285"/>
      <c r="R953" s="285"/>
      <c r="S953" s="285"/>
      <c r="T953" s="286"/>
      <c r="U953" s="14"/>
      <c r="V953" s="14"/>
      <c r="W953" s="14"/>
      <c r="X953" s="14"/>
      <c r="Y953" s="14"/>
      <c r="Z953" s="14"/>
      <c r="AA953" s="14"/>
      <c r="AB953" s="14"/>
      <c r="AC953" s="14"/>
      <c r="AD953" s="14"/>
      <c r="AE953" s="14"/>
      <c r="AT953" s="287" t="s">
        <v>236</v>
      </c>
      <c r="AU953" s="287" t="s">
        <v>89</v>
      </c>
      <c r="AV953" s="14" t="s">
        <v>89</v>
      </c>
      <c r="AW953" s="14" t="s">
        <v>34</v>
      </c>
      <c r="AX953" s="14" t="s">
        <v>81</v>
      </c>
      <c r="AY953" s="287" t="s">
        <v>211</v>
      </c>
    </row>
    <row r="954" s="15" customFormat="1">
      <c r="A954" s="15"/>
      <c r="B954" s="295"/>
      <c r="C954" s="296"/>
      <c r="D954" s="268" t="s">
        <v>236</v>
      </c>
      <c r="E954" s="297" t="s">
        <v>1623</v>
      </c>
      <c r="F954" s="298" t="s">
        <v>435</v>
      </c>
      <c r="G954" s="296"/>
      <c r="H954" s="299">
        <v>16.629999999999999</v>
      </c>
      <c r="I954" s="300"/>
      <c r="J954" s="296"/>
      <c r="K954" s="296"/>
      <c r="L954" s="301"/>
      <c r="M954" s="302"/>
      <c r="N954" s="303"/>
      <c r="O954" s="303"/>
      <c r="P954" s="303"/>
      <c r="Q954" s="303"/>
      <c r="R954" s="303"/>
      <c r="S954" s="303"/>
      <c r="T954" s="304"/>
      <c r="U954" s="15"/>
      <c r="V954" s="15"/>
      <c r="W954" s="15"/>
      <c r="X954" s="15"/>
      <c r="Y954" s="15"/>
      <c r="Z954" s="15"/>
      <c r="AA954" s="15"/>
      <c r="AB954" s="15"/>
      <c r="AC954" s="15"/>
      <c r="AD954" s="15"/>
      <c r="AE954" s="15"/>
      <c r="AT954" s="305" t="s">
        <v>236</v>
      </c>
      <c r="AU954" s="305" t="s">
        <v>89</v>
      </c>
      <c r="AV954" s="15" t="s">
        <v>100</v>
      </c>
      <c r="AW954" s="15" t="s">
        <v>34</v>
      </c>
      <c r="AX954" s="15" t="s">
        <v>87</v>
      </c>
      <c r="AY954" s="305" t="s">
        <v>211</v>
      </c>
    </row>
    <row r="955" s="2" customFormat="1" ht="33" customHeight="1">
      <c r="A955" s="41"/>
      <c r="B955" s="42"/>
      <c r="C955" s="253" t="s">
        <v>1624</v>
      </c>
      <c r="D955" s="253" t="s">
        <v>214</v>
      </c>
      <c r="E955" s="254" t="s">
        <v>1625</v>
      </c>
      <c r="F955" s="255" t="s">
        <v>1626</v>
      </c>
      <c r="G955" s="256" t="s">
        <v>269</v>
      </c>
      <c r="H955" s="257">
        <v>444.48500000000001</v>
      </c>
      <c r="I955" s="258"/>
      <c r="J955" s="259">
        <f>ROUND(I955*H955,2)</f>
        <v>0</v>
      </c>
      <c r="K955" s="260"/>
      <c r="L955" s="44"/>
      <c r="M955" s="261" t="s">
        <v>1</v>
      </c>
      <c r="N955" s="262" t="s">
        <v>46</v>
      </c>
      <c r="O955" s="94"/>
      <c r="P955" s="263">
        <f>O955*H955</f>
        <v>0</v>
      </c>
      <c r="Q955" s="263">
        <v>0.01661</v>
      </c>
      <c r="R955" s="263">
        <f>Q955*H955</f>
        <v>7.3828958499999997</v>
      </c>
      <c r="S955" s="263">
        <v>0</v>
      </c>
      <c r="T955" s="264">
        <f>S955*H955</f>
        <v>0</v>
      </c>
      <c r="U955" s="41"/>
      <c r="V955" s="41"/>
      <c r="W955" s="41"/>
      <c r="X955" s="41"/>
      <c r="Y955" s="41"/>
      <c r="Z955" s="41"/>
      <c r="AA955" s="41"/>
      <c r="AB955" s="41"/>
      <c r="AC955" s="41"/>
      <c r="AD955" s="41"/>
      <c r="AE955" s="41"/>
      <c r="AR955" s="265" t="s">
        <v>526</v>
      </c>
      <c r="AT955" s="265" t="s">
        <v>214</v>
      </c>
      <c r="AU955" s="265" t="s">
        <v>89</v>
      </c>
      <c r="AY955" s="18" t="s">
        <v>211</v>
      </c>
      <c r="BE955" s="155">
        <f>IF(N955="základní",J955,0)</f>
        <v>0</v>
      </c>
      <c r="BF955" s="155">
        <f>IF(N955="snížená",J955,0)</f>
        <v>0</v>
      </c>
      <c r="BG955" s="155">
        <f>IF(N955="zákl. přenesená",J955,0)</f>
        <v>0</v>
      </c>
      <c r="BH955" s="155">
        <f>IF(N955="sníž. přenesená",J955,0)</f>
        <v>0</v>
      </c>
      <c r="BI955" s="155">
        <f>IF(N955="nulová",J955,0)</f>
        <v>0</v>
      </c>
      <c r="BJ955" s="18" t="s">
        <v>87</v>
      </c>
      <c r="BK955" s="155">
        <f>ROUND(I955*H955,2)</f>
        <v>0</v>
      </c>
      <c r="BL955" s="18" t="s">
        <v>526</v>
      </c>
      <c r="BM955" s="265" t="s">
        <v>1627</v>
      </c>
    </row>
    <row r="956" s="13" customFormat="1">
      <c r="A956" s="13"/>
      <c r="B956" s="266"/>
      <c r="C956" s="267"/>
      <c r="D956" s="268" t="s">
        <v>236</v>
      </c>
      <c r="E956" s="269" t="s">
        <v>1</v>
      </c>
      <c r="F956" s="270" t="s">
        <v>1628</v>
      </c>
      <c r="G956" s="267"/>
      <c r="H956" s="269" t="s">
        <v>1</v>
      </c>
      <c r="I956" s="271"/>
      <c r="J956" s="267"/>
      <c r="K956" s="267"/>
      <c r="L956" s="272"/>
      <c r="M956" s="273"/>
      <c r="N956" s="274"/>
      <c r="O956" s="274"/>
      <c r="P956" s="274"/>
      <c r="Q956" s="274"/>
      <c r="R956" s="274"/>
      <c r="S956" s="274"/>
      <c r="T956" s="275"/>
      <c r="U956" s="13"/>
      <c r="V956" s="13"/>
      <c r="W956" s="13"/>
      <c r="X956" s="13"/>
      <c r="Y956" s="13"/>
      <c r="Z956" s="13"/>
      <c r="AA956" s="13"/>
      <c r="AB956" s="13"/>
      <c r="AC956" s="13"/>
      <c r="AD956" s="13"/>
      <c r="AE956" s="13"/>
      <c r="AT956" s="276" t="s">
        <v>236</v>
      </c>
      <c r="AU956" s="276" t="s">
        <v>89</v>
      </c>
      <c r="AV956" s="13" t="s">
        <v>87</v>
      </c>
      <c r="AW956" s="13" t="s">
        <v>34</v>
      </c>
      <c r="AX956" s="13" t="s">
        <v>81</v>
      </c>
      <c r="AY956" s="276" t="s">
        <v>211</v>
      </c>
    </row>
    <row r="957" s="13" customFormat="1">
      <c r="A957" s="13"/>
      <c r="B957" s="266"/>
      <c r="C957" s="267"/>
      <c r="D957" s="268" t="s">
        <v>236</v>
      </c>
      <c r="E957" s="269" t="s">
        <v>1</v>
      </c>
      <c r="F957" s="270" t="s">
        <v>1629</v>
      </c>
      <c r="G957" s="267"/>
      <c r="H957" s="269" t="s">
        <v>1</v>
      </c>
      <c r="I957" s="271"/>
      <c r="J957" s="267"/>
      <c r="K957" s="267"/>
      <c r="L957" s="272"/>
      <c r="M957" s="273"/>
      <c r="N957" s="274"/>
      <c r="O957" s="274"/>
      <c r="P957" s="274"/>
      <c r="Q957" s="274"/>
      <c r="R957" s="274"/>
      <c r="S957" s="274"/>
      <c r="T957" s="275"/>
      <c r="U957" s="13"/>
      <c r="V957" s="13"/>
      <c r="W957" s="13"/>
      <c r="X957" s="13"/>
      <c r="Y957" s="13"/>
      <c r="Z957" s="13"/>
      <c r="AA957" s="13"/>
      <c r="AB957" s="13"/>
      <c r="AC957" s="13"/>
      <c r="AD957" s="13"/>
      <c r="AE957" s="13"/>
      <c r="AT957" s="276" t="s">
        <v>236</v>
      </c>
      <c r="AU957" s="276" t="s">
        <v>89</v>
      </c>
      <c r="AV957" s="13" t="s">
        <v>87</v>
      </c>
      <c r="AW957" s="13" t="s">
        <v>34</v>
      </c>
      <c r="AX957" s="13" t="s">
        <v>81</v>
      </c>
      <c r="AY957" s="276" t="s">
        <v>211</v>
      </c>
    </row>
    <row r="958" s="13" customFormat="1">
      <c r="A958" s="13"/>
      <c r="B958" s="266"/>
      <c r="C958" s="267"/>
      <c r="D958" s="268" t="s">
        <v>236</v>
      </c>
      <c r="E958" s="269" t="s">
        <v>1</v>
      </c>
      <c r="F958" s="270" t="s">
        <v>636</v>
      </c>
      <c r="G958" s="267"/>
      <c r="H958" s="269" t="s">
        <v>1</v>
      </c>
      <c r="I958" s="271"/>
      <c r="J958" s="267"/>
      <c r="K958" s="267"/>
      <c r="L958" s="272"/>
      <c r="M958" s="273"/>
      <c r="N958" s="274"/>
      <c r="O958" s="274"/>
      <c r="P958" s="274"/>
      <c r="Q958" s="274"/>
      <c r="R958" s="274"/>
      <c r="S958" s="274"/>
      <c r="T958" s="275"/>
      <c r="U958" s="13"/>
      <c r="V958" s="13"/>
      <c r="W958" s="13"/>
      <c r="X958" s="13"/>
      <c r="Y958" s="13"/>
      <c r="Z958" s="13"/>
      <c r="AA958" s="13"/>
      <c r="AB958" s="13"/>
      <c r="AC958" s="13"/>
      <c r="AD958" s="13"/>
      <c r="AE958" s="13"/>
      <c r="AT958" s="276" t="s">
        <v>236</v>
      </c>
      <c r="AU958" s="276" t="s">
        <v>89</v>
      </c>
      <c r="AV958" s="13" t="s">
        <v>87</v>
      </c>
      <c r="AW958" s="13" t="s">
        <v>34</v>
      </c>
      <c r="AX958" s="13" t="s">
        <v>81</v>
      </c>
      <c r="AY958" s="276" t="s">
        <v>211</v>
      </c>
    </row>
    <row r="959" s="14" customFormat="1">
      <c r="A959" s="14"/>
      <c r="B959" s="277"/>
      <c r="C959" s="278"/>
      <c r="D959" s="268" t="s">
        <v>236</v>
      </c>
      <c r="E959" s="279" t="s">
        <v>1</v>
      </c>
      <c r="F959" s="280" t="s">
        <v>1630</v>
      </c>
      <c r="G959" s="278"/>
      <c r="H959" s="281">
        <v>121.74</v>
      </c>
      <c r="I959" s="282"/>
      <c r="J959" s="278"/>
      <c r="K959" s="278"/>
      <c r="L959" s="283"/>
      <c r="M959" s="284"/>
      <c r="N959" s="285"/>
      <c r="O959" s="285"/>
      <c r="P959" s="285"/>
      <c r="Q959" s="285"/>
      <c r="R959" s="285"/>
      <c r="S959" s="285"/>
      <c r="T959" s="286"/>
      <c r="U959" s="14"/>
      <c r="V959" s="14"/>
      <c r="W959" s="14"/>
      <c r="X959" s="14"/>
      <c r="Y959" s="14"/>
      <c r="Z959" s="14"/>
      <c r="AA959" s="14"/>
      <c r="AB959" s="14"/>
      <c r="AC959" s="14"/>
      <c r="AD959" s="14"/>
      <c r="AE959" s="14"/>
      <c r="AT959" s="287" t="s">
        <v>236</v>
      </c>
      <c r="AU959" s="287" t="s">
        <v>89</v>
      </c>
      <c r="AV959" s="14" t="s">
        <v>89</v>
      </c>
      <c r="AW959" s="14" t="s">
        <v>34</v>
      </c>
      <c r="AX959" s="14" t="s">
        <v>81</v>
      </c>
      <c r="AY959" s="287" t="s">
        <v>211</v>
      </c>
    </row>
    <row r="960" s="13" customFormat="1">
      <c r="A960" s="13"/>
      <c r="B960" s="266"/>
      <c r="C960" s="267"/>
      <c r="D960" s="268" t="s">
        <v>236</v>
      </c>
      <c r="E960" s="269" t="s">
        <v>1</v>
      </c>
      <c r="F960" s="270" t="s">
        <v>638</v>
      </c>
      <c r="G960" s="267"/>
      <c r="H960" s="269" t="s">
        <v>1</v>
      </c>
      <c r="I960" s="271"/>
      <c r="J960" s="267"/>
      <c r="K960" s="267"/>
      <c r="L960" s="272"/>
      <c r="M960" s="273"/>
      <c r="N960" s="274"/>
      <c r="O960" s="274"/>
      <c r="P960" s="274"/>
      <c r="Q960" s="274"/>
      <c r="R960" s="274"/>
      <c r="S960" s="274"/>
      <c r="T960" s="275"/>
      <c r="U960" s="13"/>
      <c r="V960" s="13"/>
      <c r="W960" s="13"/>
      <c r="X960" s="13"/>
      <c r="Y960" s="13"/>
      <c r="Z960" s="13"/>
      <c r="AA960" s="13"/>
      <c r="AB960" s="13"/>
      <c r="AC960" s="13"/>
      <c r="AD960" s="13"/>
      <c r="AE960" s="13"/>
      <c r="AT960" s="276" t="s">
        <v>236</v>
      </c>
      <c r="AU960" s="276" t="s">
        <v>89</v>
      </c>
      <c r="AV960" s="13" t="s">
        <v>87</v>
      </c>
      <c r="AW960" s="13" t="s">
        <v>34</v>
      </c>
      <c r="AX960" s="13" t="s">
        <v>81</v>
      </c>
      <c r="AY960" s="276" t="s">
        <v>211</v>
      </c>
    </row>
    <row r="961" s="14" customFormat="1">
      <c r="A961" s="14"/>
      <c r="B961" s="277"/>
      <c r="C961" s="278"/>
      <c r="D961" s="268" t="s">
        <v>236</v>
      </c>
      <c r="E961" s="279" t="s">
        <v>1</v>
      </c>
      <c r="F961" s="280" t="s">
        <v>1631</v>
      </c>
      <c r="G961" s="278"/>
      <c r="H961" s="281">
        <v>220.59999999999999</v>
      </c>
      <c r="I961" s="282"/>
      <c r="J961" s="278"/>
      <c r="K961" s="278"/>
      <c r="L961" s="283"/>
      <c r="M961" s="284"/>
      <c r="N961" s="285"/>
      <c r="O961" s="285"/>
      <c r="P961" s="285"/>
      <c r="Q961" s="285"/>
      <c r="R961" s="285"/>
      <c r="S961" s="285"/>
      <c r="T961" s="286"/>
      <c r="U961" s="14"/>
      <c r="V961" s="14"/>
      <c r="W961" s="14"/>
      <c r="X961" s="14"/>
      <c r="Y961" s="14"/>
      <c r="Z961" s="14"/>
      <c r="AA961" s="14"/>
      <c r="AB961" s="14"/>
      <c r="AC961" s="14"/>
      <c r="AD961" s="14"/>
      <c r="AE961" s="14"/>
      <c r="AT961" s="287" t="s">
        <v>236</v>
      </c>
      <c r="AU961" s="287" t="s">
        <v>89</v>
      </c>
      <c r="AV961" s="14" t="s">
        <v>89</v>
      </c>
      <c r="AW961" s="14" t="s">
        <v>34</v>
      </c>
      <c r="AX961" s="14" t="s">
        <v>81</v>
      </c>
      <c r="AY961" s="287" t="s">
        <v>211</v>
      </c>
    </row>
    <row r="962" s="13" customFormat="1">
      <c r="A962" s="13"/>
      <c r="B962" s="266"/>
      <c r="C962" s="267"/>
      <c r="D962" s="268" t="s">
        <v>236</v>
      </c>
      <c r="E962" s="269" t="s">
        <v>1</v>
      </c>
      <c r="F962" s="270" t="s">
        <v>661</v>
      </c>
      <c r="G962" s="267"/>
      <c r="H962" s="269" t="s">
        <v>1</v>
      </c>
      <c r="I962" s="271"/>
      <c r="J962" s="267"/>
      <c r="K962" s="267"/>
      <c r="L962" s="272"/>
      <c r="M962" s="273"/>
      <c r="N962" s="274"/>
      <c r="O962" s="274"/>
      <c r="P962" s="274"/>
      <c r="Q962" s="274"/>
      <c r="R962" s="274"/>
      <c r="S962" s="274"/>
      <c r="T962" s="275"/>
      <c r="U962" s="13"/>
      <c r="V962" s="13"/>
      <c r="W962" s="13"/>
      <c r="X962" s="13"/>
      <c r="Y962" s="13"/>
      <c r="Z962" s="13"/>
      <c r="AA962" s="13"/>
      <c r="AB962" s="13"/>
      <c r="AC962" s="13"/>
      <c r="AD962" s="13"/>
      <c r="AE962" s="13"/>
      <c r="AT962" s="276" t="s">
        <v>236</v>
      </c>
      <c r="AU962" s="276" t="s">
        <v>89</v>
      </c>
      <c r="AV962" s="13" t="s">
        <v>87</v>
      </c>
      <c r="AW962" s="13" t="s">
        <v>34</v>
      </c>
      <c r="AX962" s="13" t="s">
        <v>81</v>
      </c>
      <c r="AY962" s="276" t="s">
        <v>211</v>
      </c>
    </row>
    <row r="963" s="14" customFormat="1">
      <c r="A963" s="14"/>
      <c r="B963" s="277"/>
      <c r="C963" s="278"/>
      <c r="D963" s="268" t="s">
        <v>236</v>
      </c>
      <c r="E963" s="279" t="s">
        <v>1</v>
      </c>
      <c r="F963" s="280" t="s">
        <v>1632</v>
      </c>
      <c r="G963" s="278"/>
      <c r="H963" s="281">
        <v>83.909999999999997</v>
      </c>
      <c r="I963" s="282"/>
      <c r="J963" s="278"/>
      <c r="K963" s="278"/>
      <c r="L963" s="283"/>
      <c r="M963" s="284"/>
      <c r="N963" s="285"/>
      <c r="O963" s="285"/>
      <c r="P963" s="285"/>
      <c r="Q963" s="285"/>
      <c r="R963" s="285"/>
      <c r="S963" s="285"/>
      <c r="T963" s="286"/>
      <c r="U963" s="14"/>
      <c r="V963" s="14"/>
      <c r="W963" s="14"/>
      <c r="X963" s="14"/>
      <c r="Y963" s="14"/>
      <c r="Z963" s="14"/>
      <c r="AA963" s="14"/>
      <c r="AB963" s="14"/>
      <c r="AC963" s="14"/>
      <c r="AD963" s="14"/>
      <c r="AE963" s="14"/>
      <c r="AT963" s="287" t="s">
        <v>236</v>
      </c>
      <c r="AU963" s="287" t="s">
        <v>89</v>
      </c>
      <c r="AV963" s="14" t="s">
        <v>89</v>
      </c>
      <c r="AW963" s="14" t="s">
        <v>34</v>
      </c>
      <c r="AX963" s="14" t="s">
        <v>81</v>
      </c>
      <c r="AY963" s="287" t="s">
        <v>211</v>
      </c>
    </row>
    <row r="964" s="13" customFormat="1">
      <c r="A964" s="13"/>
      <c r="B964" s="266"/>
      <c r="C964" s="267"/>
      <c r="D964" s="268" t="s">
        <v>236</v>
      </c>
      <c r="E964" s="269" t="s">
        <v>1</v>
      </c>
      <c r="F964" s="270" t="s">
        <v>664</v>
      </c>
      <c r="G964" s="267"/>
      <c r="H964" s="269" t="s">
        <v>1</v>
      </c>
      <c r="I964" s="271"/>
      <c r="J964" s="267"/>
      <c r="K964" s="267"/>
      <c r="L964" s="272"/>
      <c r="M964" s="273"/>
      <c r="N964" s="274"/>
      <c r="O964" s="274"/>
      <c r="P964" s="274"/>
      <c r="Q964" s="274"/>
      <c r="R964" s="274"/>
      <c r="S964" s="274"/>
      <c r="T964" s="275"/>
      <c r="U964" s="13"/>
      <c r="V964" s="13"/>
      <c r="W964" s="13"/>
      <c r="X964" s="13"/>
      <c r="Y964" s="13"/>
      <c r="Z964" s="13"/>
      <c r="AA964" s="13"/>
      <c r="AB964" s="13"/>
      <c r="AC964" s="13"/>
      <c r="AD964" s="13"/>
      <c r="AE964" s="13"/>
      <c r="AT964" s="276" t="s">
        <v>236</v>
      </c>
      <c r="AU964" s="276" t="s">
        <v>89</v>
      </c>
      <c r="AV964" s="13" t="s">
        <v>87</v>
      </c>
      <c r="AW964" s="13" t="s">
        <v>34</v>
      </c>
      <c r="AX964" s="13" t="s">
        <v>81</v>
      </c>
      <c r="AY964" s="276" t="s">
        <v>211</v>
      </c>
    </row>
    <row r="965" s="14" customFormat="1">
      <c r="A965" s="14"/>
      <c r="B965" s="277"/>
      <c r="C965" s="278"/>
      <c r="D965" s="268" t="s">
        <v>236</v>
      </c>
      <c r="E965" s="279" t="s">
        <v>1</v>
      </c>
      <c r="F965" s="280" t="s">
        <v>1633</v>
      </c>
      <c r="G965" s="278"/>
      <c r="H965" s="281">
        <v>92.069999999999993</v>
      </c>
      <c r="I965" s="282"/>
      <c r="J965" s="278"/>
      <c r="K965" s="278"/>
      <c r="L965" s="283"/>
      <c r="M965" s="284"/>
      <c r="N965" s="285"/>
      <c r="O965" s="285"/>
      <c r="P965" s="285"/>
      <c r="Q965" s="285"/>
      <c r="R965" s="285"/>
      <c r="S965" s="285"/>
      <c r="T965" s="286"/>
      <c r="U965" s="14"/>
      <c r="V965" s="14"/>
      <c r="W965" s="14"/>
      <c r="X965" s="14"/>
      <c r="Y965" s="14"/>
      <c r="Z965" s="14"/>
      <c r="AA965" s="14"/>
      <c r="AB965" s="14"/>
      <c r="AC965" s="14"/>
      <c r="AD965" s="14"/>
      <c r="AE965" s="14"/>
      <c r="AT965" s="287" t="s">
        <v>236</v>
      </c>
      <c r="AU965" s="287" t="s">
        <v>89</v>
      </c>
      <c r="AV965" s="14" t="s">
        <v>89</v>
      </c>
      <c r="AW965" s="14" t="s">
        <v>34</v>
      </c>
      <c r="AX965" s="14" t="s">
        <v>81</v>
      </c>
      <c r="AY965" s="287" t="s">
        <v>211</v>
      </c>
    </row>
    <row r="966" s="13" customFormat="1">
      <c r="A966" s="13"/>
      <c r="B966" s="266"/>
      <c r="C966" s="267"/>
      <c r="D966" s="268" t="s">
        <v>236</v>
      </c>
      <c r="E966" s="269" t="s">
        <v>1</v>
      </c>
      <c r="F966" s="270" t="s">
        <v>1634</v>
      </c>
      <c r="G966" s="267"/>
      <c r="H966" s="269" t="s">
        <v>1</v>
      </c>
      <c r="I966" s="271"/>
      <c r="J966" s="267"/>
      <c r="K966" s="267"/>
      <c r="L966" s="272"/>
      <c r="M966" s="273"/>
      <c r="N966" s="274"/>
      <c r="O966" s="274"/>
      <c r="P966" s="274"/>
      <c r="Q966" s="274"/>
      <c r="R966" s="274"/>
      <c r="S966" s="274"/>
      <c r="T966" s="275"/>
      <c r="U966" s="13"/>
      <c r="V966" s="13"/>
      <c r="W966" s="13"/>
      <c r="X966" s="13"/>
      <c r="Y966" s="13"/>
      <c r="Z966" s="13"/>
      <c r="AA966" s="13"/>
      <c r="AB966" s="13"/>
      <c r="AC966" s="13"/>
      <c r="AD966" s="13"/>
      <c r="AE966" s="13"/>
      <c r="AT966" s="276" t="s">
        <v>236</v>
      </c>
      <c r="AU966" s="276" t="s">
        <v>89</v>
      </c>
      <c r="AV966" s="13" t="s">
        <v>87</v>
      </c>
      <c r="AW966" s="13" t="s">
        <v>34</v>
      </c>
      <c r="AX966" s="13" t="s">
        <v>81</v>
      </c>
      <c r="AY966" s="276" t="s">
        <v>211</v>
      </c>
    </row>
    <row r="967" s="14" customFormat="1">
      <c r="A967" s="14"/>
      <c r="B967" s="277"/>
      <c r="C967" s="278"/>
      <c r="D967" s="268" t="s">
        <v>236</v>
      </c>
      <c r="E967" s="279" t="s">
        <v>1</v>
      </c>
      <c r="F967" s="280" t="s">
        <v>1635</v>
      </c>
      <c r="G967" s="278"/>
      <c r="H967" s="281">
        <v>-73.834999999999994</v>
      </c>
      <c r="I967" s="282"/>
      <c r="J967" s="278"/>
      <c r="K967" s="278"/>
      <c r="L967" s="283"/>
      <c r="M967" s="284"/>
      <c r="N967" s="285"/>
      <c r="O967" s="285"/>
      <c r="P967" s="285"/>
      <c r="Q967" s="285"/>
      <c r="R967" s="285"/>
      <c r="S967" s="285"/>
      <c r="T967" s="286"/>
      <c r="U967" s="14"/>
      <c r="V967" s="14"/>
      <c r="W967" s="14"/>
      <c r="X967" s="14"/>
      <c r="Y967" s="14"/>
      <c r="Z967" s="14"/>
      <c r="AA967" s="14"/>
      <c r="AB967" s="14"/>
      <c r="AC967" s="14"/>
      <c r="AD967" s="14"/>
      <c r="AE967" s="14"/>
      <c r="AT967" s="287" t="s">
        <v>236</v>
      </c>
      <c r="AU967" s="287" t="s">
        <v>89</v>
      </c>
      <c r="AV967" s="14" t="s">
        <v>89</v>
      </c>
      <c r="AW967" s="14" t="s">
        <v>34</v>
      </c>
      <c r="AX967" s="14" t="s">
        <v>81</v>
      </c>
      <c r="AY967" s="287" t="s">
        <v>211</v>
      </c>
    </row>
    <row r="968" s="15" customFormat="1">
      <c r="A968" s="15"/>
      <c r="B968" s="295"/>
      <c r="C968" s="296"/>
      <c r="D968" s="268" t="s">
        <v>236</v>
      </c>
      <c r="E968" s="297" t="s">
        <v>1</v>
      </c>
      <c r="F968" s="298" t="s">
        <v>435</v>
      </c>
      <c r="G968" s="296"/>
      <c r="H968" s="299">
        <v>444.48500000000001</v>
      </c>
      <c r="I968" s="300"/>
      <c r="J968" s="296"/>
      <c r="K968" s="296"/>
      <c r="L968" s="301"/>
      <c r="M968" s="302"/>
      <c r="N968" s="303"/>
      <c r="O968" s="303"/>
      <c r="P968" s="303"/>
      <c r="Q968" s="303"/>
      <c r="R968" s="303"/>
      <c r="S968" s="303"/>
      <c r="T968" s="304"/>
      <c r="U968" s="15"/>
      <c r="V968" s="15"/>
      <c r="W968" s="15"/>
      <c r="X968" s="15"/>
      <c r="Y968" s="15"/>
      <c r="Z968" s="15"/>
      <c r="AA968" s="15"/>
      <c r="AB968" s="15"/>
      <c r="AC968" s="15"/>
      <c r="AD968" s="15"/>
      <c r="AE968" s="15"/>
      <c r="AT968" s="305" t="s">
        <v>236</v>
      </c>
      <c r="AU968" s="305" t="s">
        <v>89</v>
      </c>
      <c r="AV968" s="15" t="s">
        <v>100</v>
      </c>
      <c r="AW968" s="15" t="s">
        <v>34</v>
      </c>
      <c r="AX968" s="15" t="s">
        <v>87</v>
      </c>
      <c r="AY968" s="305" t="s">
        <v>211</v>
      </c>
    </row>
    <row r="969" s="2" customFormat="1" ht="24.15" customHeight="1">
      <c r="A969" s="41"/>
      <c r="B969" s="42"/>
      <c r="C969" s="253" t="s">
        <v>1636</v>
      </c>
      <c r="D969" s="253" t="s">
        <v>214</v>
      </c>
      <c r="E969" s="254" t="s">
        <v>1637</v>
      </c>
      <c r="F969" s="255" t="s">
        <v>1638</v>
      </c>
      <c r="G969" s="256" t="s">
        <v>307</v>
      </c>
      <c r="H969" s="257">
        <v>643.46000000000004</v>
      </c>
      <c r="I969" s="258"/>
      <c r="J969" s="259">
        <f>ROUND(I969*H969,2)</f>
        <v>0</v>
      </c>
      <c r="K969" s="260"/>
      <c r="L969" s="44"/>
      <c r="M969" s="261" t="s">
        <v>1</v>
      </c>
      <c r="N969" s="262" t="s">
        <v>46</v>
      </c>
      <c r="O969" s="94"/>
      <c r="P969" s="263">
        <f>O969*H969</f>
        <v>0</v>
      </c>
      <c r="Q969" s="263">
        <v>0.00025999999999999998</v>
      </c>
      <c r="R969" s="263">
        <f>Q969*H969</f>
        <v>0.16729959999999999</v>
      </c>
      <c r="S969" s="263">
        <v>0</v>
      </c>
      <c r="T969" s="264">
        <f>S969*H969</f>
        <v>0</v>
      </c>
      <c r="U969" s="41"/>
      <c r="V969" s="41"/>
      <c r="W969" s="41"/>
      <c r="X969" s="41"/>
      <c r="Y969" s="41"/>
      <c r="Z969" s="41"/>
      <c r="AA969" s="41"/>
      <c r="AB969" s="41"/>
      <c r="AC969" s="41"/>
      <c r="AD969" s="41"/>
      <c r="AE969" s="41"/>
      <c r="AR969" s="265" t="s">
        <v>526</v>
      </c>
      <c r="AT969" s="265" t="s">
        <v>214</v>
      </c>
      <c r="AU969" s="265" t="s">
        <v>89</v>
      </c>
      <c r="AY969" s="18" t="s">
        <v>211</v>
      </c>
      <c r="BE969" s="155">
        <f>IF(N969="základní",J969,0)</f>
        <v>0</v>
      </c>
      <c r="BF969" s="155">
        <f>IF(N969="snížená",J969,0)</f>
        <v>0</v>
      </c>
      <c r="BG969" s="155">
        <f>IF(N969="zákl. přenesená",J969,0)</f>
        <v>0</v>
      </c>
      <c r="BH969" s="155">
        <f>IF(N969="sníž. přenesená",J969,0)</f>
        <v>0</v>
      </c>
      <c r="BI969" s="155">
        <f>IF(N969="nulová",J969,0)</f>
        <v>0</v>
      </c>
      <c r="BJ969" s="18" t="s">
        <v>87</v>
      </c>
      <c r="BK969" s="155">
        <f>ROUND(I969*H969,2)</f>
        <v>0</v>
      </c>
      <c r="BL969" s="18" t="s">
        <v>526</v>
      </c>
      <c r="BM969" s="265" t="s">
        <v>1639</v>
      </c>
    </row>
    <row r="970" s="13" customFormat="1">
      <c r="A970" s="13"/>
      <c r="B970" s="266"/>
      <c r="C970" s="267"/>
      <c r="D970" s="268" t="s">
        <v>236</v>
      </c>
      <c r="E970" s="269" t="s">
        <v>1</v>
      </c>
      <c r="F970" s="270" t="s">
        <v>1520</v>
      </c>
      <c r="G970" s="267"/>
      <c r="H970" s="269" t="s">
        <v>1</v>
      </c>
      <c r="I970" s="271"/>
      <c r="J970" s="267"/>
      <c r="K970" s="267"/>
      <c r="L970" s="272"/>
      <c r="M970" s="273"/>
      <c r="N970" s="274"/>
      <c r="O970" s="274"/>
      <c r="P970" s="274"/>
      <c r="Q970" s="274"/>
      <c r="R970" s="274"/>
      <c r="S970" s="274"/>
      <c r="T970" s="275"/>
      <c r="U970" s="13"/>
      <c r="V970" s="13"/>
      <c r="W970" s="13"/>
      <c r="X970" s="13"/>
      <c r="Y970" s="13"/>
      <c r="Z970" s="13"/>
      <c r="AA970" s="13"/>
      <c r="AB970" s="13"/>
      <c r="AC970" s="13"/>
      <c r="AD970" s="13"/>
      <c r="AE970" s="13"/>
      <c r="AT970" s="276" t="s">
        <v>236</v>
      </c>
      <c r="AU970" s="276" t="s">
        <v>89</v>
      </c>
      <c r="AV970" s="13" t="s">
        <v>87</v>
      </c>
      <c r="AW970" s="13" t="s">
        <v>34</v>
      </c>
      <c r="AX970" s="13" t="s">
        <v>81</v>
      </c>
      <c r="AY970" s="276" t="s">
        <v>211</v>
      </c>
    </row>
    <row r="971" s="14" customFormat="1">
      <c r="A971" s="14"/>
      <c r="B971" s="277"/>
      <c r="C971" s="278"/>
      <c r="D971" s="268" t="s">
        <v>236</v>
      </c>
      <c r="E971" s="279" t="s">
        <v>1</v>
      </c>
      <c r="F971" s="280" t="s">
        <v>1640</v>
      </c>
      <c r="G971" s="278"/>
      <c r="H971" s="281">
        <v>643.46000000000004</v>
      </c>
      <c r="I971" s="282"/>
      <c r="J971" s="278"/>
      <c r="K971" s="278"/>
      <c r="L971" s="283"/>
      <c r="M971" s="284"/>
      <c r="N971" s="285"/>
      <c r="O971" s="285"/>
      <c r="P971" s="285"/>
      <c r="Q971" s="285"/>
      <c r="R971" s="285"/>
      <c r="S971" s="285"/>
      <c r="T971" s="286"/>
      <c r="U971" s="14"/>
      <c r="V971" s="14"/>
      <c r="W971" s="14"/>
      <c r="X971" s="14"/>
      <c r="Y971" s="14"/>
      <c r="Z971" s="14"/>
      <c r="AA971" s="14"/>
      <c r="AB971" s="14"/>
      <c r="AC971" s="14"/>
      <c r="AD971" s="14"/>
      <c r="AE971" s="14"/>
      <c r="AT971" s="287" t="s">
        <v>236</v>
      </c>
      <c r="AU971" s="287" t="s">
        <v>89</v>
      </c>
      <c r="AV971" s="14" t="s">
        <v>89</v>
      </c>
      <c r="AW971" s="14" t="s">
        <v>34</v>
      </c>
      <c r="AX971" s="14" t="s">
        <v>87</v>
      </c>
      <c r="AY971" s="287" t="s">
        <v>211</v>
      </c>
    </row>
    <row r="972" s="2" customFormat="1" ht="33" customHeight="1">
      <c r="A972" s="41"/>
      <c r="B972" s="42"/>
      <c r="C972" s="253" t="s">
        <v>1641</v>
      </c>
      <c r="D972" s="253" t="s">
        <v>214</v>
      </c>
      <c r="E972" s="254" t="s">
        <v>1642</v>
      </c>
      <c r="F972" s="255" t="s">
        <v>1643</v>
      </c>
      <c r="G972" s="256" t="s">
        <v>269</v>
      </c>
      <c r="H972" s="257">
        <v>60</v>
      </c>
      <c r="I972" s="258"/>
      <c r="J972" s="259">
        <f>ROUND(I972*H972,2)</f>
        <v>0</v>
      </c>
      <c r="K972" s="260"/>
      <c r="L972" s="44"/>
      <c r="M972" s="261" t="s">
        <v>1</v>
      </c>
      <c r="N972" s="262" t="s">
        <v>46</v>
      </c>
      <c r="O972" s="94"/>
      <c r="P972" s="263">
        <f>O972*H972</f>
        <v>0</v>
      </c>
      <c r="Q972" s="263">
        <v>0.01847</v>
      </c>
      <c r="R972" s="263">
        <f>Q972*H972</f>
        <v>1.1082000000000001</v>
      </c>
      <c r="S972" s="263">
        <v>0</v>
      </c>
      <c r="T972" s="264">
        <f>S972*H972</f>
        <v>0</v>
      </c>
      <c r="U972" s="41"/>
      <c r="V972" s="41"/>
      <c r="W972" s="41"/>
      <c r="X972" s="41"/>
      <c r="Y972" s="41"/>
      <c r="Z972" s="41"/>
      <c r="AA972" s="41"/>
      <c r="AB972" s="41"/>
      <c r="AC972" s="41"/>
      <c r="AD972" s="41"/>
      <c r="AE972" s="41"/>
      <c r="AR972" s="265" t="s">
        <v>526</v>
      </c>
      <c r="AT972" s="265" t="s">
        <v>214</v>
      </c>
      <c r="AU972" s="265" t="s">
        <v>89</v>
      </c>
      <c r="AY972" s="18" t="s">
        <v>211</v>
      </c>
      <c r="BE972" s="155">
        <f>IF(N972="základní",J972,0)</f>
        <v>0</v>
      </c>
      <c r="BF972" s="155">
        <f>IF(N972="snížená",J972,0)</f>
        <v>0</v>
      </c>
      <c r="BG972" s="155">
        <f>IF(N972="zákl. přenesená",J972,0)</f>
        <v>0</v>
      </c>
      <c r="BH972" s="155">
        <f>IF(N972="sníž. přenesená",J972,0)</f>
        <v>0</v>
      </c>
      <c r="BI972" s="155">
        <f>IF(N972="nulová",J972,0)</f>
        <v>0</v>
      </c>
      <c r="BJ972" s="18" t="s">
        <v>87</v>
      </c>
      <c r="BK972" s="155">
        <f>ROUND(I972*H972,2)</f>
        <v>0</v>
      </c>
      <c r="BL972" s="18" t="s">
        <v>526</v>
      </c>
      <c r="BM972" s="265" t="s">
        <v>1644</v>
      </c>
    </row>
    <row r="973" s="13" customFormat="1">
      <c r="A973" s="13"/>
      <c r="B973" s="266"/>
      <c r="C973" s="267"/>
      <c r="D973" s="268" t="s">
        <v>236</v>
      </c>
      <c r="E973" s="269" t="s">
        <v>1</v>
      </c>
      <c r="F973" s="270" t="s">
        <v>1645</v>
      </c>
      <c r="G973" s="267"/>
      <c r="H973" s="269" t="s">
        <v>1</v>
      </c>
      <c r="I973" s="271"/>
      <c r="J973" s="267"/>
      <c r="K973" s="267"/>
      <c r="L973" s="272"/>
      <c r="M973" s="273"/>
      <c r="N973" s="274"/>
      <c r="O973" s="274"/>
      <c r="P973" s="274"/>
      <c r="Q973" s="274"/>
      <c r="R973" s="274"/>
      <c r="S973" s="274"/>
      <c r="T973" s="275"/>
      <c r="U973" s="13"/>
      <c r="V973" s="13"/>
      <c r="W973" s="13"/>
      <c r="X973" s="13"/>
      <c r="Y973" s="13"/>
      <c r="Z973" s="13"/>
      <c r="AA973" s="13"/>
      <c r="AB973" s="13"/>
      <c r="AC973" s="13"/>
      <c r="AD973" s="13"/>
      <c r="AE973" s="13"/>
      <c r="AT973" s="276" t="s">
        <v>236</v>
      </c>
      <c r="AU973" s="276" t="s">
        <v>89</v>
      </c>
      <c r="AV973" s="13" t="s">
        <v>87</v>
      </c>
      <c r="AW973" s="13" t="s">
        <v>34</v>
      </c>
      <c r="AX973" s="13" t="s">
        <v>81</v>
      </c>
      <c r="AY973" s="276" t="s">
        <v>211</v>
      </c>
    </row>
    <row r="974" s="13" customFormat="1">
      <c r="A974" s="13"/>
      <c r="B974" s="266"/>
      <c r="C974" s="267"/>
      <c r="D974" s="268" t="s">
        <v>236</v>
      </c>
      <c r="E974" s="269" t="s">
        <v>1</v>
      </c>
      <c r="F974" s="270" t="s">
        <v>1646</v>
      </c>
      <c r="G974" s="267"/>
      <c r="H974" s="269" t="s">
        <v>1</v>
      </c>
      <c r="I974" s="271"/>
      <c r="J974" s="267"/>
      <c r="K974" s="267"/>
      <c r="L974" s="272"/>
      <c r="M974" s="273"/>
      <c r="N974" s="274"/>
      <c r="O974" s="274"/>
      <c r="P974" s="274"/>
      <c r="Q974" s="274"/>
      <c r="R974" s="274"/>
      <c r="S974" s="274"/>
      <c r="T974" s="275"/>
      <c r="U974" s="13"/>
      <c r="V974" s="13"/>
      <c r="W974" s="13"/>
      <c r="X974" s="13"/>
      <c r="Y974" s="13"/>
      <c r="Z974" s="13"/>
      <c r="AA974" s="13"/>
      <c r="AB974" s="13"/>
      <c r="AC974" s="13"/>
      <c r="AD974" s="13"/>
      <c r="AE974" s="13"/>
      <c r="AT974" s="276" t="s">
        <v>236</v>
      </c>
      <c r="AU974" s="276" t="s">
        <v>89</v>
      </c>
      <c r="AV974" s="13" t="s">
        <v>87</v>
      </c>
      <c r="AW974" s="13" t="s">
        <v>34</v>
      </c>
      <c r="AX974" s="13" t="s">
        <v>81</v>
      </c>
      <c r="AY974" s="276" t="s">
        <v>211</v>
      </c>
    </row>
    <row r="975" s="14" customFormat="1">
      <c r="A975" s="14"/>
      <c r="B975" s="277"/>
      <c r="C975" s="278"/>
      <c r="D975" s="268" t="s">
        <v>236</v>
      </c>
      <c r="E975" s="279" t="s">
        <v>1</v>
      </c>
      <c r="F975" s="280" t="s">
        <v>819</v>
      </c>
      <c r="G975" s="278"/>
      <c r="H975" s="281">
        <v>60</v>
      </c>
      <c r="I975" s="282"/>
      <c r="J975" s="278"/>
      <c r="K975" s="278"/>
      <c r="L975" s="283"/>
      <c r="M975" s="284"/>
      <c r="N975" s="285"/>
      <c r="O975" s="285"/>
      <c r="P975" s="285"/>
      <c r="Q975" s="285"/>
      <c r="R975" s="285"/>
      <c r="S975" s="285"/>
      <c r="T975" s="286"/>
      <c r="U975" s="14"/>
      <c r="V975" s="14"/>
      <c r="W975" s="14"/>
      <c r="X975" s="14"/>
      <c r="Y975" s="14"/>
      <c r="Z975" s="14"/>
      <c r="AA975" s="14"/>
      <c r="AB975" s="14"/>
      <c r="AC975" s="14"/>
      <c r="AD975" s="14"/>
      <c r="AE975" s="14"/>
      <c r="AT975" s="287" t="s">
        <v>236</v>
      </c>
      <c r="AU975" s="287" t="s">
        <v>89</v>
      </c>
      <c r="AV975" s="14" t="s">
        <v>89</v>
      </c>
      <c r="AW975" s="14" t="s">
        <v>34</v>
      </c>
      <c r="AX975" s="14" t="s">
        <v>87</v>
      </c>
      <c r="AY975" s="287" t="s">
        <v>211</v>
      </c>
    </row>
    <row r="976" s="2" customFormat="1" ht="37.8" customHeight="1">
      <c r="A976" s="41"/>
      <c r="B976" s="42"/>
      <c r="C976" s="253" t="s">
        <v>1647</v>
      </c>
      <c r="D976" s="253" t="s">
        <v>214</v>
      </c>
      <c r="E976" s="254" t="s">
        <v>1648</v>
      </c>
      <c r="F976" s="255" t="s">
        <v>1649</v>
      </c>
      <c r="G976" s="256" t="s">
        <v>269</v>
      </c>
      <c r="H976" s="257">
        <v>60</v>
      </c>
      <c r="I976" s="258"/>
      <c r="J976" s="259">
        <f>ROUND(I976*H976,2)</f>
        <v>0</v>
      </c>
      <c r="K976" s="260"/>
      <c r="L976" s="44"/>
      <c r="M976" s="261" t="s">
        <v>1</v>
      </c>
      <c r="N976" s="262" t="s">
        <v>46</v>
      </c>
      <c r="O976" s="94"/>
      <c r="P976" s="263">
        <f>O976*H976</f>
        <v>0</v>
      </c>
      <c r="Q976" s="263">
        <v>0.0032499999999999999</v>
      </c>
      <c r="R976" s="263">
        <f>Q976*H976</f>
        <v>0.19499999999999998</v>
      </c>
      <c r="S976" s="263">
        <v>0</v>
      </c>
      <c r="T976" s="264">
        <f>S976*H976</f>
        <v>0</v>
      </c>
      <c r="U976" s="41"/>
      <c r="V976" s="41"/>
      <c r="W976" s="41"/>
      <c r="X976" s="41"/>
      <c r="Y976" s="41"/>
      <c r="Z976" s="41"/>
      <c r="AA976" s="41"/>
      <c r="AB976" s="41"/>
      <c r="AC976" s="41"/>
      <c r="AD976" s="41"/>
      <c r="AE976" s="41"/>
      <c r="AR976" s="265" t="s">
        <v>526</v>
      </c>
      <c r="AT976" s="265" t="s">
        <v>214</v>
      </c>
      <c r="AU976" s="265" t="s">
        <v>89</v>
      </c>
      <c r="AY976" s="18" t="s">
        <v>211</v>
      </c>
      <c r="BE976" s="155">
        <f>IF(N976="základní",J976,0)</f>
        <v>0</v>
      </c>
      <c r="BF976" s="155">
        <f>IF(N976="snížená",J976,0)</f>
        <v>0</v>
      </c>
      <c r="BG976" s="155">
        <f>IF(N976="zákl. přenesená",J976,0)</f>
        <v>0</v>
      </c>
      <c r="BH976" s="155">
        <f>IF(N976="sníž. přenesená",J976,0)</f>
        <v>0</v>
      </c>
      <c r="BI976" s="155">
        <f>IF(N976="nulová",J976,0)</f>
        <v>0</v>
      </c>
      <c r="BJ976" s="18" t="s">
        <v>87</v>
      </c>
      <c r="BK976" s="155">
        <f>ROUND(I976*H976,2)</f>
        <v>0</v>
      </c>
      <c r="BL976" s="18" t="s">
        <v>526</v>
      </c>
      <c r="BM976" s="265" t="s">
        <v>1650</v>
      </c>
    </row>
    <row r="977" s="13" customFormat="1">
      <c r="A977" s="13"/>
      <c r="B977" s="266"/>
      <c r="C977" s="267"/>
      <c r="D977" s="268" t="s">
        <v>236</v>
      </c>
      <c r="E977" s="269" t="s">
        <v>1</v>
      </c>
      <c r="F977" s="270" t="s">
        <v>1651</v>
      </c>
      <c r="G977" s="267"/>
      <c r="H977" s="269" t="s">
        <v>1</v>
      </c>
      <c r="I977" s="271"/>
      <c r="J977" s="267"/>
      <c r="K977" s="267"/>
      <c r="L977" s="272"/>
      <c r="M977" s="273"/>
      <c r="N977" s="274"/>
      <c r="O977" s="274"/>
      <c r="P977" s="274"/>
      <c r="Q977" s="274"/>
      <c r="R977" s="274"/>
      <c r="S977" s="274"/>
      <c r="T977" s="275"/>
      <c r="U977" s="13"/>
      <c r="V977" s="13"/>
      <c r="W977" s="13"/>
      <c r="X977" s="13"/>
      <c r="Y977" s="13"/>
      <c r="Z977" s="13"/>
      <c r="AA977" s="13"/>
      <c r="AB977" s="13"/>
      <c r="AC977" s="13"/>
      <c r="AD977" s="13"/>
      <c r="AE977" s="13"/>
      <c r="AT977" s="276" t="s">
        <v>236</v>
      </c>
      <c r="AU977" s="276" t="s">
        <v>89</v>
      </c>
      <c r="AV977" s="13" t="s">
        <v>87</v>
      </c>
      <c r="AW977" s="13" t="s">
        <v>34</v>
      </c>
      <c r="AX977" s="13" t="s">
        <v>81</v>
      </c>
      <c r="AY977" s="276" t="s">
        <v>211</v>
      </c>
    </row>
    <row r="978" s="13" customFormat="1">
      <c r="A978" s="13"/>
      <c r="B978" s="266"/>
      <c r="C978" s="267"/>
      <c r="D978" s="268" t="s">
        <v>236</v>
      </c>
      <c r="E978" s="269" t="s">
        <v>1</v>
      </c>
      <c r="F978" s="270" t="s">
        <v>1652</v>
      </c>
      <c r="G978" s="267"/>
      <c r="H978" s="269" t="s">
        <v>1</v>
      </c>
      <c r="I978" s="271"/>
      <c r="J978" s="267"/>
      <c r="K978" s="267"/>
      <c r="L978" s="272"/>
      <c r="M978" s="273"/>
      <c r="N978" s="274"/>
      <c r="O978" s="274"/>
      <c r="P978" s="274"/>
      <c r="Q978" s="274"/>
      <c r="R978" s="274"/>
      <c r="S978" s="274"/>
      <c r="T978" s="275"/>
      <c r="U978" s="13"/>
      <c r="V978" s="13"/>
      <c r="W978" s="13"/>
      <c r="X978" s="13"/>
      <c r="Y978" s="13"/>
      <c r="Z978" s="13"/>
      <c r="AA978" s="13"/>
      <c r="AB978" s="13"/>
      <c r="AC978" s="13"/>
      <c r="AD978" s="13"/>
      <c r="AE978" s="13"/>
      <c r="AT978" s="276" t="s">
        <v>236</v>
      </c>
      <c r="AU978" s="276" t="s">
        <v>89</v>
      </c>
      <c r="AV978" s="13" t="s">
        <v>87</v>
      </c>
      <c r="AW978" s="13" t="s">
        <v>34</v>
      </c>
      <c r="AX978" s="13" t="s">
        <v>81</v>
      </c>
      <c r="AY978" s="276" t="s">
        <v>211</v>
      </c>
    </row>
    <row r="979" s="14" customFormat="1">
      <c r="A979" s="14"/>
      <c r="B979" s="277"/>
      <c r="C979" s="278"/>
      <c r="D979" s="268" t="s">
        <v>236</v>
      </c>
      <c r="E979" s="279" t="s">
        <v>1</v>
      </c>
      <c r="F979" s="280" t="s">
        <v>819</v>
      </c>
      <c r="G979" s="278"/>
      <c r="H979" s="281">
        <v>60</v>
      </c>
      <c r="I979" s="282"/>
      <c r="J979" s="278"/>
      <c r="K979" s="278"/>
      <c r="L979" s="283"/>
      <c r="M979" s="284"/>
      <c r="N979" s="285"/>
      <c r="O979" s="285"/>
      <c r="P979" s="285"/>
      <c r="Q979" s="285"/>
      <c r="R979" s="285"/>
      <c r="S979" s="285"/>
      <c r="T979" s="286"/>
      <c r="U979" s="14"/>
      <c r="V979" s="14"/>
      <c r="W979" s="14"/>
      <c r="X979" s="14"/>
      <c r="Y979" s="14"/>
      <c r="Z979" s="14"/>
      <c r="AA979" s="14"/>
      <c r="AB979" s="14"/>
      <c r="AC979" s="14"/>
      <c r="AD979" s="14"/>
      <c r="AE979" s="14"/>
      <c r="AT979" s="287" t="s">
        <v>236</v>
      </c>
      <c r="AU979" s="287" t="s">
        <v>89</v>
      </c>
      <c r="AV979" s="14" t="s">
        <v>89</v>
      </c>
      <c r="AW979" s="14" t="s">
        <v>34</v>
      </c>
      <c r="AX979" s="14" t="s">
        <v>81</v>
      </c>
      <c r="AY979" s="287" t="s">
        <v>211</v>
      </c>
    </row>
    <row r="980" s="15" customFormat="1">
      <c r="A980" s="15"/>
      <c r="B980" s="295"/>
      <c r="C980" s="296"/>
      <c r="D980" s="268" t="s">
        <v>236</v>
      </c>
      <c r="E980" s="297" t="s">
        <v>1</v>
      </c>
      <c r="F980" s="298" t="s">
        <v>435</v>
      </c>
      <c r="G980" s="296"/>
      <c r="H980" s="299">
        <v>60</v>
      </c>
      <c r="I980" s="300"/>
      <c r="J980" s="296"/>
      <c r="K980" s="296"/>
      <c r="L980" s="301"/>
      <c r="M980" s="302"/>
      <c r="N980" s="303"/>
      <c r="O980" s="303"/>
      <c r="P980" s="303"/>
      <c r="Q980" s="303"/>
      <c r="R980" s="303"/>
      <c r="S980" s="303"/>
      <c r="T980" s="304"/>
      <c r="U980" s="15"/>
      <c r="V980" s="15"/>
      <c r="W980" s="15"/>
      <c r="X980" s="15"/>
      <c r="Y980" s="15"/>
      <c r="Z980" s="15"/>
      <c r="AA980" s="15"/>
      <c r="AB980" s="15"/>
      <c r="AC980" s="15"/>
      <c r="AD980" s="15"/>
      <c r="AE980" s="15"/>
      <c r="AT980" s="305" t="s">
        <v>236</v>
      </c>
      <c r="AU980" s="305" t="s">
        <v>89</v>
      </c>
      <c r="AV980" s="15" t="s">
        <v>100</v>
      </c>
      <c r="AW980" s="15" t="s">
        <v>34</v>
      </c>
      <c r="AX980" s="15" t="s">
        <v>87</v>
      </c>
      <c r="AY980" s="305" t="s">
        <v>211</v>
      </c>
    </row>
    <row r="981" s="2" customFormat="1" ht="24.15" customHeight="1">
      <c r="A981" s="41"/>
      <c r="B981" s="42"/>
      <c r="C981" s="317" t="s">
        <v>1653</v>
      </c>
      <c r="D981" s="317" t="s">
        <v>587</v>
      </c>
      <c r="E981" s="318" t="s">
        <v>1654</v>
      </c>
      <c r="F981" s="319" t="s">
        <v>1655</v>
      </c>
      <c r="G981" s="320" t="s">
        <v>269</v>
      </c>
      <c r="H981" s="321">
        <v>63</v>
      </c>
      <c r="I981" s="322"/>
      <c r="J981" s="323">
        <f>ROUND(I981*H981,2)</f>
        <v>0</v>
      </c>
      <c r="K981" s="324"/>
      <c r="L981" s="325"/>
      <c r="M981" s="326" t="s">
        <v>1</v>
      </c>
      <c r="N981" s="327" t="s">
        <v>46</v>
      </c>
      <c r="O981" s="94"/>
      <c r="P981" s="263">
        <f>O981*H981</f>
        <v>0</v>
      </c>
      <c r="Q981" s="263">
        <v>0.0097999999999999997</v>
      </c>
      <c r="R981" s="263">
        <f>Q981*H981</f>
        <v>0.61739999999999995</v>
      </c>
      <c r="S981" s="263">
        <v>0</v>
      </c>
      <c r="T981" s="264">
        <f>S981*H981</f>
        <v>0</v>
      </c>
      <c r="U981" s="41"/>
      <c r="V981" s="41"/>
      <c r="W981" s="41"/>
      <c r="X981" s="41"/>
      <c r="Y981" s="41"/>
      <c r="Z981" s="41"/>
      <c r="AA981" s="41"/>
      <c r="AB981" s="41"/>
      <c r="AC981" s="41"/>
      <c r="AD981" s="41"/>
      <c r="AE981" s="41"/>
      <c r="AR981" s="265" t="s">
        <v>632</v>
      </c>
      <c r="AT981" s="265" t="s">
        <v>587</v>
      </c>
      <c r="AU981" s="265" t="s">
        <v>89</v>
      </c>
      <c r="AY981" s="18" t="s">
        <v>211</v>
      </c>
      <c r="BE981" s="155">
        <f>IF(N981="základní",J981,0)</f>
        <v>0</v>
      </c>
      <c r="BF981" s="155">
        <f>IF(N981="snížená",J981,0)</f>
        <v>0</v>
      </c>
      <c r="BG981" s="155">
        <f>IF(N981="zákl. přenesená",J981,0)</f>
        <v>0</v>
      </c>
      <c r="BH981" s="155">
        <f>IF(N981="sníž. přenesená",J981,0)</f>
        <v>0</v>
      </c>
      <c r="BI981" s="155">
        <f>IF(N981="nulová",J981,0)</f>
        <v>0</v>
      </c>
      <c r="BJ981" s="18" t="s">
        <v>87</v>
      </c>
      <c r="BK981" s="155">
        <f>ROUND(I981*H981,2)</f>
        <v>0</v>
      </c>
      <c r="BL981" s="18" t="s">
        <v>526</v>
      </c>
      <c r="BM981" s="265" t="s">
        <v>1656</v>
      </c>
    </row>
    <row r="982" s="14" customFormat="1">
      <c r="A982" s="14"/>
      <c r="B982" s="277"/>
      <c r="C982" s="278"/>
      <c r="D982" s="268" t="s">
        <v>236</v>
      </c>
      <c r="E982" s="278"/>
      <c r="F982" s="280" t="s">
        <v>1657</v>
      </c>
      <c r="G982" s="278"/>
      <c r="H982" s="281">
        <v>63</v>
      </c>
      <c r="I982" s="282"/>
      <c r="J982" s="278"/>
      <c r="K982" s="278"/>
      <c r="L982" s="283"/>
      <c r="M982" s="284"/>
      <c r="N982" s="285"/>
      <c r="O982" s="285"/>
      <c r="P982" s="285"/>
      <c r="Q982" s="285"/>
      <c r="R982" s="285"/>
      <c r="S982" s="285"/>
      <c r="T982" s="286"/>
      <c r="U982" s="14"/>
      <c r="V982" s="14"/>
      <c r="W982" s="14"/>
      <c r="X982" s="14"/>
      <c r="Y982" s="14"/>
      <c r="Z982" s="14"/>
      <c r="AA982" s="14"/>
      <c r="AB982" s="14"/>
      <c r="AC982" s="14"/>
      <c r="AD982" s="14"/>
      <c r="AE982" s="14"/>
      <c r="AT982" s="287" t="s">
        <v>236</v>
      </c>
      <c r="AU982" s="287" t="s">
        <v>89</v>
      </c>
      <c r="AV982" s="14" t="s">
        <v>89</v>
      </c>
      <c r="AW982" s="14" t="s">
        <v>4</v>
      </c>
      <c r="AX982" s="14" t="s">
        <v>87</v>
      </c>
      <c r="AY982" s="287" t="s">
        <v>211</v>
      </c>
    </row>
    <row r="983" s="2" customFormat="1" ht="24.15" customHeight="1">
      <c r="A983" s="41"/>
      <c r="B983" s="42"/>
      <c r="C983" s="253" t="s">
        <v>1658</v>
      </c>
      <c r="D983" s="253" t="s">
        <v>214</v>
      </c>
      <c r="E983" s="254" t="s">
        <v>1659</v>
      </c>
      <c r="F983" s="255" t="s">
        <v>1660</v>
      </c>
      <c r="G983" s="256" t="s">
        <v>269</v>
      </c>
      <c r="H983" s="257">
        <v>335.09399999999999</v>
      </c>
      <c r="I983" s="258"/>
      <c r="J983" s="259">
        <f>ROUND(I983*H983,2)</f>
        <v>0</v>
      </c>
      <c r="K983" s="260"/>
      <c r="L983" s="44"/>
      <c r="M983" s="261" t="s">
        <v>1</v>
      </c>
      <c r="N983" s="262" t="s">
        <v>46</v>
      </c>
      <c r="O983" s="94"/>
      <c r="P983" s="263">
        <f>O983*H983</f>
        <v>0</v>
      </c>
      <c r="Q983" s="263">
        <v>0.028490000000000001</v>
      </c>
      <c r="R983" s="263">
        <f>Q983*H983</f>
        <v>9.5468280600000011</v>
      </c>
      <c r="S983" s="263">
        <v>0</v>
      </c>
      <c r="T983" s="264">
        <f>S983*H983</f>
        <v>0</v>
      </c>
      <c r="U983" s="41"/>
      <c r="V983" s="41"/>
      <c r="W983" s="41"/>
      <c r="X983" s="41"/>
      <c r="Y983" s="41"/>
      <c r="Z983" s="41"/>
      <c r="AA983" s="41"/>
      <c r="AB983" s="41"/>
      <c r="AC983" s="41"/>
      <c r="AD983" s="41"/>
      <c r="AE983" s="41"/>
      <c r="AR983" s="265" t="s">
        <v>526</v>
      </c>
      <c r="AT983" s="265" t="s">
        <v>214</v>
      </c>
      <c r="AU983" s="265" t="s">
        <v>89</v>
      </c>
      <c r="AY983" s="18" t="s">
        <v>211</v>
      </c>
      <c r="BE983" s="155">
        <f>IF(N983="základní",J983,0)</f>
        <v>0</v>
      </c>
      <c r="BF983" s="155">
        <f>IF(N983="snížená",J983,0)</f>
        <v>0</v>
      </c>
      <c r="BG983" s="155">
        <f>IF(N983="zákl. přenesená",J983,0)</f>
        <v>0</v>
      </c>
      <c r="BH983" s="155">
        <f>IF(N983="sníž. přenesená",J983,0)</f>
        <v>0</v>
      </c>
      <c r="BI983" s="155">
        <f>IF(N983="nulová",J983,0)</f>
        <v>0</v>
      </c>
      <c r="BJ983" s="18" t="s">
        <v>87</v>
      </c>
      <c r="BK983" s="155">
        <f>ROUND(I983*H983,2)</f>
        <v>0</v>
      </c>
      <c r="BL983" s="18" t="s">
        <v>526</v>
      </c>
      <c r="BM983" s="265" t="s">
        <v>1661</v>
      </c>
    </row>
    <row r="984" s="13" customFormat="1">
      <c r="A984" s="13"/>
      <c r="B984" s="266"/>
      <c r="C984" s="267"/>
      <c r="D984" s="268" t="s">
        <v>236</v>
      </c>
      <c r="E984" s="269" t="s">
        <v>1</v>
      </c>
      <c r="F984" s="270" t="s">
        <v>1520</v>
      </c>
      <c r="G984" s="267"/>
      <c r="H984" s="269" t="s">
        <v>1</v>
      </c>
      <c r="I984" s="271"/>
      <c r="J984" s="267"/>
      <c r="K984" s="267"/>
      <c r="L984" s="272"/>
      <c r="M984" s="273"/>
      <c r="N984" s="274"/>
      <c r="O984" s="274"/>
      <c r="P984" s="274"/>
      <c r="Q984" s="274"/>
      <c r="R984" s="274"/>
      <c r="S984" s="274"/>
      <c r="T984" s="275"/>
      <c r="U984" s="13"/>
      <c r="V984" s="13"/>
      <c r="W984" s="13"/>
      <c r="X984" s="13"/>
      <c r="Y984" s="13"/>
      <c r="Z984" s="13"/>
      <c r="AA984" s="13"/>
      <c r="AB984" s="13"/>
      <c r="AC984" s="13"/>
      <c r="AD984" s="13"/>
      <c r="AE984" s="13"/>
      <c r="AT984" s="276" t="s">
        <v>236</v>
      </c>
      <c r="AU984" s="276" t="s">
        <v>89</v>
      </c>
      <c r="AV984" s="13" t="s">
        <v>87</v>
      </c>
      <c r="AW984" s="13" t="s">
        <v>34</v>
      </c>
      <c r="AX984" s="13" t="s">
        <v>81</v>
      </c>
      <c r="AY984" s="276" t="s">
        <v>211</v>
      </c>
    </row>
    <row r="985" s="14" customFormat="1">
      <c r="A985" s="14"/>
      <c r="B985" s="277"/>
      <c r="C985" s="278"/>
      <c r="D985" s="268" t="s">
        <v>236</v>
      </c>
      <c r="E985" s="279" t="s">
        <v>1</v>
      </c>
      <c r="F985" s="280" t="s">
        <v>1662</v>
      </c>
      <c r="G985" s="278"/>
      <c r="H985" s="281">
        <v>168.75</v>
      </c>
      <c r="I985" s="282"/>
      <c r="J985" s="278"/>
      <c r="K985" s="278"/>
      <c r="L985" s="283"/>
      <c r="M985" s="284"/>
      <c r="N985" s="285"/>
      <c r="O985" s="285"/>
      <c r="P985" s="285"/>
      <c r="Q985" s="285"/>
      <c r="R985" s="285"/>
      <c r="S985" s="285"/>
      <c r="T985" s="286"/>
      <c r="U985" s="14"/>
      <c r="V985" s="14"/>
      <c r="W985" s="14"/>
      <c r="X985" s="14"/>
      <c r="Y985" s="14"/>
      <c r="Z985" s="14"/>
      <c r="AA985" s="14"/>
      <c r="AB985" s="14"/>
      <c r="AC985" s="14"/>
      <c r="AD985" s="14"/>
      <c r="AE985" s="14"/>
      <c r="AT985" s="287" t="s">
        <v>236</v>
      </c>
      <c r="AU985" s="287" t="s">
        <v>89</v>
      </c>
      <c r="AV985" s="14" t="s">
        <v>89</v>
      </c>
      <c r="AW985" s="14" t="s">
        <v>34</v>
      </c>
      <c r="AX985" s="14" t="s">
        <v>81</v>
      </c>
      <c r="AY985" s="287" t="s">
        <v>211</v>
      </c>
    </row>
    <row r="986" s="14" customFormat="1">
      <c r="A986" s="14"/>
      <c r="B986" s="277"/>
      <c r="C986" s="278"/>
      <c r="D986" s="268" t="s">
        <v>236</v>
      </c>
      <c r="E986" s="279" t="s">
        <v>1</v>
      </c>
      <c r="F986" s="280" t="s">
        <v>1662</v>
      </c>
      <c r="G986" s="278"/>
      <c r="H986" s="281">
        <v>168.75</v>
      </c>
      <c r="I986" s="282"/>
      <c r="J986" s="278"/>
      <c r="K986" s="278"/>
      <c r="L986" s="283"/>
      <c r="M986" s="284"/>
      <c r="N986" s="285"/>
      <c r="O986" s="285"/>
      <c r="P986" s="285"/>
      <c r="Q986" s="285"/>
      <c r="R986" s="285"/>
      <c r="S986" s="285"/>
      <c r="T986" s="286"/>
      <c r="U986" s="14"/>
      <c r="V986" s="14"/>
      <c r="W986" s="14"/>
      <c r="X986" s="14"/>
      <c r="Y986" s="14"/>
      <c r="Z986" s="14"/>
      <c r="AA986" s="14"/>
      <c r="AB986" s="14"/>
      <c r="AC986" s="14"/>
      <c r="AD986" s="14"/>
      <c r="AE986" s="14"/>
      <c r="AT986" s="287" t="s">
        <v>236</v>
      </c>
      <c r="AU986" s="287" t="s">
        <v>89</v>
      </c>
      <c r="AV986" s="14" t="s">
        <v>89</v>
      </c>
      <c r="AW986" s="14" t="s">
        <v>34</v>
      </c>
      <c r="AX986" s="14" t="s">
        <v>81</v>
      </c>
      <c r="AY986" s="287" t="s">
        <v>211</v>
      </c>
    </row>
    <row r="987" s="14" customFormat="1">
      <c r="A987" s="14"/>
      <c r="B987" s="277"/>
      <c r="C987" s="278"/>
      <c r="D987" s="268" t="s">
        <v>236</v>
      </c>
      <c r="E987" s="279" t="s">
        <v>1</v>
      </c>
      <c r="F987" s="280" t="s">
        <v>1663</v>
      </c>
      <c r="G987" s="278"/>
      <c r="H987" s="281">
        <v>70.924000000000007</v>
      </c>
      <c r="I987" s="282"/>
      <c r="J987" s="278"/>
      <c r="K987" s="278"/>
      <c r="L987" s="283"/>
      <c r="M987" s="284"/>
      <c r="N987" s="285"/>
      <c r="O987" s="285"/>
      <c r="P987" s="285"/>
      <c r="Q987" s="285"/>
      <c r="R987" s="285"/>
      <c r="S987" s="285"/>
      <c r="T987" s="286"/>
      <c r="U987" s="14"/>
      <c r="V987" s="14"/>
      <c r="W987" s="14"/>
      <c r="X987" s="14"/>
      <c r="Y987" s="14"/>
      <c r="Z987" s="14"/>
      <c r="AA987" s="14"/>
      <c r="AB987" s="14"/>
      <c r="AC987" s="14"/>
      <c r="AD987" s="14"/>
      <c r="AE987" s="14"/>
      <c r="AT987" s="287" t="s">
        <v>236</v>
      </c>
      <c r="AU987" s="287" t="s">
        <v>89</v>
      </c>
      <c r="AV987" s="14" t="s">
        <v>89</v>
      </c>
      <c r="AW987" s="14" t="s">
        <v>34</v>
      </c>
      <c r="AX987" s="14" t="s">
        <v>81</v>
      </c>
      <c r="AY987" s="287" t="s">
        <v>211</v>
      </c>
    </row>
    <row r="988" s="13" customFormat="1">
      <c r="A988" s="13"/>
      <c r="B988" s="266"/>
      <c r="C988" s="267"/>
      <c r="D988" s="268" t="s">
        <v>236</v>
      </c>
      <c r="E988" s="269" t="s">
        <v>1</v>
      </c>
      <c r="F988" s="270" t="s">
        <v>561</v>
      </c>
      <c r="G988" s="267"/>
      <c r="H988" s="269" t="s">
        <v>1</v>
      </c>
      <c r="I988" s="271"/>
      <c r="J988" s="267"/>
      <c r="K988" s="267"/>
      <c r="L988" s="272"/>
      <c r="M988" s="273"/>
      <c r="N988" s="274"/>
      <c r="O988" s="274"/>
      <c r="P988" s="274"/>
      <c r="Q988" s="274"/>
      <c r="R988" s="274"/>
      <c r="S988" s="274"/>
      <c r="T988" s="275"/>
      <c r="U988" s="13"/>
      <c r="V988" s="13"/>
      <c r="W988" s="13"/>
      <c r="X988" s="13"/>
      <c r="Y988" s="13"/>
      <c r="Z988" s="13"/>
      <c r="AA988" s="13"/>
      <c r="AB988" s="13"/>
      <c r="AC988" s="13"/>
      <c r="AD988" s="13"/>
      <c r="AE988" s="13"/>
      <c r="AT988" s="276" t="s">
        <v>236</v>
      </c>
      <c r="AU988" s="276" t="s">
        <v>89</v>
      </c>
      <c r="AV988" s="13" t="s">
        <v>87</v>
      </c>
      <c r="AW988" s="13" t="s">
        <v>34</v>
      </c>
      <c r="AX988" s="13" t="s">
        <v>81</v>
      </c>
      <c r="AY988" s="276" t="s">
        <v>211</v>
      </c>
    </row>
    <row r="989" s="14" customFormat="1">
      <c r="A989" s="14"/>
      <c r="B989" s="277"/>
      <c r="C989" s="278"/>
      <c r="D989" s="268" t="s">
        <v>236</v>
      </c>
      <c r="E989" s="279" t="s">
        <v>1</v>
      </c>
      <c r="F989" s="280" t="s">
        <v>1664</v>
      </c>
      <c r="G989" s="278"/>
      <c r="H989" s="281">
        <v>-56.700000000000003</v>
      </c>
      <c r="I989" s="282"/>
      <c r="J989" s="278"/>
      <c r="K989" s="278"/>
      <c r="L989" s="283"/>
      <c r="M989" s="284"/>
      <c r="N989" s="285"/>
      <c r="O989" s="285"/>
      <c r="P989" s="285"/>
      <c r="Q989" s="285"/>
      <c r="R989" s="285"/>
      <c r="S989" s="285"/>
      <c r="T989" s="286"/>
      <c r="U989" s="14"/>
      <c r="V989" s="14"/>
      <c r="W989" s="14"/>
      <c r="X989" s="14"/>
      <c r="Y989" s="14"/>
      <c r="Z989" s="14"/>
      <c r="AA989" s="14"/>
      <c r="AB989" s="14"/>
      <c r="AC989" s="14"/>
      <c r="AD989" s="14"/>
      <c r="AE989" s="14"/>
      <c r="AT989" s="287" t="s">
        <v>236</v>
      </c>
      <c r="AU989" s="287" t="s">
        <v>89</v>
      </c>
      <c r="AV989" s="14" t="s">
        <v>89</v>
      </c>
      <c r="AW989" s="14" t="s">
        <v>34</v>
      </c>
      <c r="AX989" s="14" t="s">
        <v>81</v>
      </c>
      <c r="AY989" s="287" t="s">
        <v>211</v>
      </c>
    </row>
    <row r="990" s="13" customFormat="1">
      <c r="A990" s="13"/>
      <c r="B990" s="266"/>
      <c r="C990" s="267"/>
      <c r="D990" s="268" t="s">
        <v>236</v>
      </c>
      <c r="E990" s="269" t="s">
        <v>1</v>
      </c>
      <c r="F990" s="270" t="s">
        <v>1665</v>
      </c>
      <c r="G990" s="267"/>
      <c r="H990" s="269" t="s">
        <v>1</v>
      </c>
      <c r="I990" s="271"/>
      <c r="J990" s="267"/>
      <c r="K990" s="267"/>
      <c r="L990" s="272"/>
      <c r="M990" s="273"/>
      <c r="N990" s="274"/>
      <c r="O990" s="274"/>
      <c r="P990" s="274"/>
      <c r="Q990" s="274"/>
      <c r="R990" s="274"/>
      <c r="S990" s="274"/>
      <c r="T990" s="275"/>
      <c r="U990" s="13"/>
      <c r="V990" s="13"/>
      <c r="W990" s="13"/>
      <c r="X990" s="13"/>
      <c r="Y990" s="13"/>
      <c r="Z990" s="13"/>
      <c r="AA990" s="13"/>
      <c r="AB990" s="13"/>
      <c r="AC990" s="13"/>
      <c r="AD990" s="13"/>
      <c r="AE990" s="13"/>
      <c r="AT990" s="276" t="s">
        <v>236</v>
      </c>
      <c r="AU990" s="276" t="s">
        <v>89</v>
      </c>
      <c r="AV990" s="13" t="s">
        <v>87</v>
      </c>
      <c r="AW990" s="13" t="s">
        <v>34</v>
      </c>
      <c r="AX990" s="13" t="s">
        <v>81</v>
      </c>
      <c r="AY990" s="276" t="s">
        <v>211</v>
      </c>
    </row>
    <row r="991" s="14" customFormat="1">
      <c r="A991" s="14"/>
      <c r="B991" s="277"/>
      <c r="C991" s="278"/>
      <c r="D991" s="268" t="s">
        <v>236</v>
      </c>
      <c r="E991" s="279" t="s">
        <v>1</v>
      </c>
      <c r="F991" s="280" t="s">
        <v>1666</v>
      </c>
      <c r="G991" s="278"/>
      <c r="H991" s="281">
        <v>-16.629999999999999</v>
      </c>
      <c r="I991" s="282"/>
      <c r="J991" s="278"/>
      <c r="K991" s="278"/>
      <c r="L991" s="283"/>
      <c r="M991" s="284"/>
      <c r="N991" s="285"/>
      <c r="O991" s="285"/>
      <c r="P991" s="285"/>
      <c r="Q991" s="285"/>
      <c r="R991" s="285"/>
      <c r="S991" s="285"/>
      <c r="T991" s="286"/>
      <c r="U991" s="14"/>
      <c r="V991" s="14"/>
      <c r="W991" s="14"/>
      <c r="X991" s="14"/>
      <c r="Y991" s="14"/>
      <c r="Z991" s="14"/>
      <c r="AA991" s="14"/>
      <c r="AB991" s="14"/>
      <c r="AC991" s="14"/>
      <c r="AD991" s="14"/>
      <c r="AE991" s="14"/>
      <c r="AT991" s="287" t="s">
        <v>236</v>
      </c>
      <c r="AU991" s="287" t="s">
        <v>89</v>
      </c>
      <c r="AV991" s="14" t="s">
        <v>89</v>
      </c>
      <c r="AW991" s="14" t="s">
        <v>34</v>
      </c>
      <c r="AX991" s="14" t="s">
        <v>81</v>
      </c>
      <c r="AY991" s="287" t="s">
        <v>211</v>
      </c>
    </row>
    <row r="992" s="15" customFormat="1">
      <c r="A992" s="15"/>
      <c r="B992" s="295"/>
      <c r="C992" s="296"/>
      <c r="D992" s="268" t="s">
        <v>236</v>
      </c>
      <c r="E992" s="297" t="s">
        <v>1667</v>
      </c>
      <c r="F992" s="298" t="s">
        <v>435</v>
      </c>
      <c r="G992" s="296"/>
      <c r="H992" s="299">
        <v>335.09399999999999</v>
      </c>
      <c r="I992" s="300"/>
      <c r="J992" s="296"/>
      <c r="K992" s="296"/>
      <c r="L992" s="301"/>
      <c r="M992" s="302"/>
      <c r="N992" s="303"/>
      <c r="O992" s="303"/>
      <c r="P992" s="303"/>
      <c r="Q992" s="303"/>
      <c r="R992" s="303"/>
      <c r="S992" s="303"/>
      <c r="T992" s="304"/>
      <c r="U992" s="15"/>
      <c r="V992" s="15"/>
      <c r="W992" s="15"/>
      <c r="X992" s="15"/>
      <c r="Y992" s="15"/>
      <c r="Z992" s="15"/>
      <c r="AA992" s="15"/>
      <c r="AB992" s="15"/>
      <c r="AC992" s="15"/>
      <c r="AD992" s="15"/>
      <c r="AE992" s="15"/>
      <c r="AT992" s="305" t="s">
        <v>236</v>
      </c>
      <c r="AU992" s="305" t="s">
        <v>89</v>
      </c>
      <c r="AV992" s="15" t="s">
        <v>100</v>
      </c>
      <c r="AW992" s="15" t="s">
        <v>34</v>
      </c>
      <c r="AX992" s="15" t="s">
        <v>87</v>
      </c>
      <c r="AY992" s="305" t="s">
        <v>211</v>
      </c>
    </row>
    <row r="993" s="2" customFormat="1" ht="24.15" customHeight="1">
      <c r="A993" s="41"/>
      <c r="B993" s="42"/>
      <c r="C993" s="253" t="s">
        <v>1668</v>
      </c>
      <c r="D993" s="253" t="s">
        <v>214</v>
      </c>
      <c r="E993" s="254" t="s">
        <v>1669</v>
      </c>
      <c r="F993" s="255" t="s">
        <v>1670</v>
      </c>
      <c r="G993" s="256" t="s">
        <v>307</v>
      </c>
      <c r="H993" s="257">
        <v>10</v>
      </c>
      <c r="I993" s="258"/>
      <c r="J993" s="259">
        <f>ROUND(I993*H993,2)</f>
        <v>0</v>
      </c>
      <c r="K993" s="260"/>
      <c r="L993" s="44"/>
      <c r="M993" s="261" t="s">
        <v>1</v>
      </c>
      <c r="N993" s="262" t="s">
        <v>46</v>
      </c>
      <c r="O993" s="94"/>
      <c r="P993" s="263">
        <f>O993*H993</f>
        <v>0</v>
      </c>
      <c r="Q993" s="263">
        <v>0.01238</v>
      </c>
      <c r="R993" s="263">
        <f>Q993*H993</f>
        <v>0.12380000000000001</v>
      </c>
      <c r="S993" s="263">
        <v>0</v>
      </c>
      <c r="T993" s="264">
        <f>S993*H993</f>
        <v>0</v>
      </c>
      <c r="U993" s="41"/>
      <c r="V993" s="41"/>
      <c r="W993" s="41"/>
      <c r="X993" s="41"/>
      <c r="Y993" s="41"/>
      <c r="Z993" s="41"/>
      <c r="AA993" s="41"/>
      <c r="AB993" s="41"/>
      <c r="AC993" s="41"/>
      <c r="AD993" s="41"/>
      <c r="AE993" s="41"/>
      <c r="AR993" s="265" t="s">
        <v>526</v>
      </c>
      <c r="AT993" s="265" t="s">
        <v>214</v>
      </c>
      <c r="AU993" s="265" t="s">
        <v>89</v>
      </c>
      <c r="AY993" s="18" t="s">
        <v>211</v>
      </c>
      <c r="BE993" s="155">
        <f>IF(N993="základní",J993,0)</f>
        <v>0</v>
      </c>
      <c r="BF993" s="155">
        <f>IF(N993="snížená",J993,0)</f>
        <v>0</v>
      </c>
      <c r="BG993" s="155">
        <f>IF(N993="zákl. přenesená",J993,0)</f>
        <v>0</v>
      </c>
      <c r="BH993" s="155">
        <f>IF(N993="sníž. přenesená",J993,0)</f>
        <v>0</v>
      </c>
      <c r="BI993" s="155">
        <f>IF(N993="nulová",J993,0)</f>
        <v>0</v>
      </c>
      <c r="BJ993" s="18" t="s">
        <v>87</v>
      </c>
      <c r="BK993" s="155">
        <f>ROUND(I993*H993,2)</f>
        <v>0</v>
      </c>
      <c r="BL993" s="18" t="s">
        <v>526</v>
      </c>
      <c r="BM993" s="265" t="s">
        <v>1671</v>
      </c>
    </row>
    <row r="994" s="14" customFormat="1">
      <c r="A994" s="14"/>
      <c r="B994" s="277"/>
      <c r="C994" s="278"/>
      <c r="D994" s="268" t="s">
        <v>236</v>
      </c>
      <c r="E994" s="279" t="s">
        <v>1</v>
      </c>
      <c r="F994" s="280" t="s">
        <v>1672</v>
      </c>
      <c r="G994" s="278"/>
      <c r="H994" s="281">
        <v>10</v>
      </c>
      <c r="I994" s="282"/>
      <c r="J994" s="278"/>
      <c r="K994" s="278"/>
      <c r="L994" s="283"/>
      <c r="M994" s="284"/>
      <c r="N994" s="285"/>
      <c r="O994" s="285"/>
      <c r="P994" s="285"/>
      <c r="Q994" s="285"/>
      <c r="R994" s="285"/>
      <c r="S994" s="285"/>
      <c r="T994" s="286"/>
      <c r="U994" s="14"/>
      <c r="V994" s="14"/>
      <c r="W994" s="14"/>
      <c r="X994" s="14"/>
      <c r="Y994" s="14"/>
      <c r="Z994" s="14"/>
      <c r="AA994" s="14"/>
      <c r="AB994" s="14"/>
      <c r="AC994" s="14"/>
      <c r="AD994" s="14"/>
      <c r="AE994" s="14"/>
      <c r="AT994" s="287" t="s">
        <v>236</v>
      </c>
      <c r="AU994" s="287" t="s">
        <v>89</v>
      </c>
      <c r="AV994" s="14" t="s">
        <v>89</v>
      </c>
      <c r="AW994" s="14" t="s">
        <v>34</v>
      </c>
      <c r="AX994" s="14" t="s">
        <v>87</v>
      </c>
      <c r="AY994" s="287" t="s">
        <v>211</v>
      </c>
    </row>
    <row r="995" s="2" customFormat="1" ht="24.15" customHeight="1">
      <c r="A995" s="41"/>
      <c r="B995" s="42"/>
      <c r="C995" s="253" t="s">
        <v>1673</v>
      </c>
      <c r="D995" s="253" t="s">
        <v>214</v>
      </c>
      <c r="E995" s="254" t="s">
        <v>1674</v>
      </c>
      <c r="F995" s="255" t="s">
        <v>1675</v>
      </c>
      <c r="G995" s="256" t="s">
        <v>307</v>
      </c>
      <c r="H995" s="257">
        <v>23.32</v>
      </c>
      <c r="I995" s="258"/>
      <c r="J995" s="259">
        <f>ROUND(I995*H995,2)</f>
        <v>0</v>
      </c>
      <c r="K995" s="260"/>
      <c r="L995" s="44"/>
      <c r="M995" s="261" t="s">
        <v>1</v>
      </c>
      <c r="N995" s="262" t="s">
        <v>46</v>
      </c>
      <c r="O995" s="94"/>
      <c r="P995" s="263">
        <f>O995*H995</f>
        <v>0</v>
      </c>
      <c r="Q995" s="263">
        <v>0.0062300000000000003</v>
      </c>
      <c r="R995" s="263">
        <f>Q995*H995</f>
        <v>0.14528360000000001</v>
      </c>
      <c r="S995" s="263">
        <v>0</v>
      </c>
      <c r="T995" s="264">
        <f>S995*H995</f>
        <v>0</v>
      </c>
      <c r="U995" s="41"/>
      <c r="V995" s="41"/>
      <c r="W995" s="41"/>
      <c r="X995" s="41"/>
      <c r="Y995" s="41"/>
      <c r="Z995" s="41"/>
      <c r="AA995" s="41"/>
      <c r="AB995" s="41"/>
      <c r="AC995" s="41"/>
      <c r="AD995" s="41"/>
      <c r="AE995" s="41"/>
      <c r="AR995" s="265" t="s">
        <v>526</v>
      </c>
      <c r="AT995" s="265" t="s">
        <v>214</v>
      </c>
      <c r="AU995" s="265" t="s">
        <v>89</v>
      </c>
      <c r="AY995" s="18" t="s">
        <v>211</v>
      </c>
      <c r="BE995" s="155">
        <f>IF(N995="základní",J995,0)</f>
        <v>0</v>
      </c>
      <c r="BF995" s="155">
        <f>IF(N995="snížená",J995,0)</f>
        <v>0</v>
      </c>
      <c r="BG995" s="155">
        <f>IF(N995="zákl. přenesená",J995,0)</f>
        <v>0</v>
      </c>
      <c r="BH995" s="155">
        <f>IF(N995="sníž. přenesená",J995,0)</f>
        <v>0</v>
      </c>
      <c r="BI995" s="155">
        <f>IF(N995="nulová",J995,0)</f>
        <v>0</v>
      </c>
      <c r="BJ995" s="18" t="s">
        <v>87</v>
      </c>
      <c r="BK995" s="155">
        <f>ROUND(I995*H995,2)</f>
        <v>0</v>
      </c>
      <c r="BL995" s="18" t="s">
        <v>526</v>
      </c>
      <c r="BM995" s="265" t="s">
        <v>1676</v>
      </c>
    </row>
    <row r="996" s="13" customFormat="1">
      <c r="A996" s="13"/>
      <c r="B996" s="266"/>
      <c r="C996" s="267"/>
      <c r="D996" s="268" t="s">
        <v>236</v>
      </c>
      <c r="E996" s="269" t="s">
        <v>1</v>
      </c>
      <c r="F996" s="270" t="s">
        <v>1677</v>
      </c>
      <c r="G996" s="267"/>
      <c r="H996" s="269" t="s">
        <v>1</v>
      </c>
      <c r="I996" s="271"/>
      <c r="J996" s="267"/>
      <c r="K996" s="267"/>
      <c r="L996" s="272"/>
      <c r="M996" s="273"/>
      <c r="N996" s="274"/>
      <c r="O996" s="274"/>
      <c r="P996" s="274"/>
      <c r="Q996" s="274"/>
      <c r="R996" s="274"/>
      <c r="S996" s="274"/>
      <c r="T996" s="275"/>
      <c r="U996" s="13"/>
      <c r="V996" s="13"/>
      <c r="W996" s="13"/>
      <c r="X996" s="13"/>
      <c r="Y996" s="13"/>
      <c r="Z996" s="13"/>
      <c r="AA996" s="13"/>
      <c r="AB996" s="13"/>
      <c r="AC996" s="13"/>
      <c r="AD996" s="13"/>
      <c r="AE996" s="13"/>
      <c r="AT996" s="276" t="s">
        <v>236</v>
      </c>
      <c r="AU996" s="276" t="s">
        <v>89</v>
      </c>
      <c r="AV996" s="13" t="s">
        <v>87</v>
      </c>
      <c r="AW996" s="13" t="s">
        <v>34</v>
      </c>
      <c r="AX996" s="13" t="s">
        <v>81</v>
      </c>
      <c r="AY996" s="276" t="s">
        <v>211</v>
      </c>
    </row>
    <row r="997" s="14" customFormat="1">
      <c r="A997" s="14"/>
      <c r="B997" s="277"/>
      <c r="C997" s="278"/>
      <c r="D997" s="268" t="s">
        <v>236</v>
      </c>
      <c r="E997" s="279" t="s">
        <v>1</v>
      </c>
      <c r="F997" s="280" t="s">
        <v>1678</v>
      </c>
      <c r="G997" s="278"/>
      <c r="H997" s="281">
        <v>23.32</v>
      </c>
      <c r="I997" s="282"/>
      <c r="J997" s="278"/>
      <c r="K997" s="278"/>
      <c r="L997" s="283"/>
      <c r="M997" s="284"/>
      <c r="N997" s="285"/>
      <c r="O997" s="285"/>
      <c r="P997" s="285"/>
      <c r="Q997" s="285"/>
      <c r="R997" s="285"/>
      <c r="S997" s="285"/>
      <c r="T997" s="286"/>
      <c r="U997" s="14"/>
      <c r="V997" s="14"/>
      <c r="W997" s="14"/>
      <c r="X997" s="14"/>
      <c r="Y997" s="14"/>
      <c r="Z997" s="14"/>
      <c r="AA997" s="14"/>
      <c r="AB997" s="14"/>
      <c r="AC997" s="14"/>
      <c r="AD997" s="14"/>
      <c r="AE997" s="14"/>
      <c r="AT997" s="287" t="s">
        <v>236</v>
      </c>
      <c r="AU997" s="287" t="s">
        <v>89</v>
      </c>
      <c r="AV997" s="14" t="s">
        <v>89</v>
      </c>
      <c r="AW997" s="14" t="s">
        <v>34</v>
      </c>
      <c r="AX997" s="14" t="s">
        <v>87</v>
      </c>
      <c r="AY997" s="287" t="s">
        <v>211</v>
      </c>
    </row>
    <row r="998" s="2" customFormat="1" ht="16.5" customHeight="1">
      <c r="A998" s="41"/>
      <c r="B998" s="42"/>
      <c r="C998" s="253" t="s">
        <v>1679</v>
      </c>
      <c r="D998" s="253" t="s">
        <v>214</v>
      </c>
      <c r="E998" s="254" t="s">
        <v>1680</v>
      </c>
      <c r="F998" s="255" t="s">
        <v>1681</v>
      </c>
      <c r="G998" s="256" t="s">
        <v>695</v>
      </c>
      <c r="H998" s="257">
        <v>3</v>
      </c>
      <c r="I998" s="258"/>
      <c r="J998" s="259">
        <f>ROUND(I998*H998,2)</f>
        <v>0</v>
      </c>
      <c r="K998" s="260"/>
      <c r="L998" s="44"/>
      <c r="M998" s="261" t="s">
        <v>1</v>
      </c>
      <c r="N998" s="262" t="s">
        <v>46</v>
      </c>
      <c r="O998" s="94"/>
      <c r="P998" s="263">
        <f>O998*H998</f>
        <v>0</v>
      </c>
      <c r="Q998" s="263">
        <v>1.0000000000000001E-05</v>
      </c>
      <c r="R998" s="263">
        <f>Q998*H998</f>
        <v>3.0000000000000004E-05</v>
      </c>
      <c r="S998" s="263">
        <v>0</v>
      </c>
      <c r="T998" s="264">
        <f>S998*H998</f>
        <v>0</v>
      </c>
      <c r="U998" s="41"/>
      <c r="V998" s="41"/>
      <c r="W998" s="41"/>
      <c r="X998" s="41"/>
      <c r="Y998" s="41"/>
      <c r="Z998" s="41"/>
      <c r="AA998" s="41"/>
      <c r="AB998" s="41"/>
      <c r="AC998" s="41"/>
      <c r="AD998" s="41"/>
      <c r="AE998" s="41"/>
      <c r="AR998" s="265" t="s">
        <v>526</v>
      </c>
      <c r="AT998" s="265" t="s">
        <v>214</v>
      </c>
      <c r="AU998" s="265" t="s">
        <v>89</v>
      </c>
      <c r="AY998" s="18" t="s">
        <v>211</v>
      </c>
      <c r="BE998" s="155">
        <f>IF(N998="základní",J998,0)</f>
        <v>0</v>
      </c>
      <c r="BF998" s="155">
        <f>IF(N998="snížená",J998,0)</f>
        <v>0</v>
      </c>
      <c r="BG998" s="155">
        <f>IF(N998="zákl. přenesená",J998,0)</f>
        <v>0</v>
      </c>
      <c r="BH998" s="155">
        <f>IF(N998="sníž. přenesená",J998,0)</f>
        <v>0</v>
      </c>
      <c r="BI998" s="155">
        <f>IF(N998="nulová",J998,0)</f>
        <v>0</v>
      </c>
      <c r="BJ998" s="18" t="s">
        <v>87</v>
      </c>
      <c r="BK998" s="155">
        <f>ROUND(I998*H998,2)</f>
        <v>0</v>
      </c>
      <c r="BL998" s="18" t="s">
        <v>526</v>
      </c>
      <c r="BM998" s="265" t="s">
        <v>1682</v>
      </c>
    </row>
    <row r="999" s="14" customFormat="1">
      <c r="A999" s="14"/>
      <c r="B999" s="277"/>
      <c r="C999" s="278"/>
      <c r="D999" s="268" t="s">
        <v>236</v>
      </c>
      <c r="E999" s="279" t="s">
        <v>1</v>
      </c>
      <c r="F999" s="280" t="s">
        <v>96</v>
      </c>
      <c r="G999" s="278"/>
      <c r="H999" s="281">
        <v>3</v>
      </c>
      <c r="I999" s="282"/>
      <c r="J999" s="278"/>
      <c r="K999" s="278"/>
      <c r="L999" s="283"/>
      <c r="M999" s="284"/>
      <c r="N999" s="285"/>
      <c r="O999" s="285"/>
      <c r="P999" s="285"/>
      <c r="Q999" s="285"/>
      <c r="R999" s="285"/>
      <c r="S999" s="285"/>
      <c r="T999" s="286"/>
      <c r="U999" s="14"/>
      <c r="V999" s="14"/>
      <c r="W999" s="14"/>
      <c r="X999" s="14"/>
      <c r="Y999" s="14"/>
      <c r="Z999" s="14"/>
      <c r="AA999" s="14"/>
      <c r="AB999" s="14"/>
      <c r="AC999" s="14"/>
      <c r="AD999" s="14"/>
      <c r="AE999" s="14"/>
      <c r="AT999" s="287" t="s">
        <v>236</v>
      </c>
      <c r="AU999" s="287" t="s">
        <v>89</v>
      </c>
      <c r="AV999" s="14" t="s">
        <v>89</v>
      </c>
      <c r="AW999" s="14" t="s">
        <v>34</v>
      </c>
      <c r="AX999" s="14" t="s">
        <v>87</v>
      </c>
      <c r="AY999" s="287" t="s">
        <v>211</v>
      </c>
    </row>
    <row r="1000" s="2" customFormat="1" ht="24.15" customHeight="1">
      <c r="A1000" s="41"/>
      <c r="B1000" s="42"/>
      <c r="C1000" s="317" t="s">
        <v>1683</v>
      </c>
      <c r="D1000" s="317" t="s">
        <v>587</v>
      </c>
      <c r="E1000" s="318" t="s">
        <v>1684</v>
      </c>
      <c r="F1000" s="319" t="s">
        <v>1685</v>
      </c>
      <c r="G1000" s="320" t="s">
        <v>695</v>
      </c>
      <c r="H1000" s="321">
        <v>3</v>
      </c>
      <c r="I1000" s="322"/>
      <c r="J1000" s="323">
        <f>ROUND(I1000*H1000,2)</f>
        <v>0</v>
      </c>
      <c r="K1000" s="324"/>
      <c r="L1000" s="325"/>
      <c r="M1000" s="326" t="s">
        <v>1</v>
      </c>
      <c r="N1000" s="327" t="s">
        <v>46</v>
      </c>
      <c r="O1000" s="94"/>
      <c r="P1000" s="263">
        <f>O1000*H1000</f>
        <v>0</v>
      </c>
      <c r="Q1000" s="263">
        <v>0.0025000000000000001</v>
      </c>
      <c r="R1000" s="263">
        <f>Q1000*H1000</f>
        <v>0.0074999999999999997</v>
      </c>
      <c r="S1000" s="263">
        <v>0</v>
      </c>
      <c r="T1000" s="264">
        <f>S1000*H1000</f>
        <v>0</v>
      </c>
      <c r="U1000" s="41"/>
      <c r="V1000" s="41"/>
      <c r="W1000" s="41"/>
      <c r="X1000" s="41"/>
      <c r="Y1000" s="41"/>
      <c r="Z1000" s="41"/>
      <c r="AA1000" s="41"/>
      <c r="AB1000" s="41"/>
      <c r="AC1000" s="41"/>
      <c r="AD1000" s="41"/>
      <c r="AE1000" s="41"/>
      <c r="AR1000" s="265" t="s">
        <v>632</v>
      </c>
      <c r="AT1000" s="265" t="s">
        <v>587</v>
      </c>
      <c r="AU1000" s="265" t="s">
        <v>89</v>
      </c>
      <c r="AY1000" s="18" t="s">
        <v>211</v>
      </c>
      <c r="BE1000" s="155">
        <f>IF(N1000="základní",J1000,0)</f>
        <v>0</v>
      </c>
      <c r="BF1000" s="155">
        <f>IF(N1000="snížená",J1000,0)</f>
        <v>0</v>
      </c>
      <c r="BG1000" s="155">
        <f>IF(N1000="zákl. přenesená",J1000,0)</f>
        <v>0</v>
      </c>
      <c r="BH1000" s="155">
        <f>IF(N1000="sníž. přenesená",J1000,0)</f>
        <v>0</v>
      </c>
      <c r="BI1000" s="155">
        <f>IF(N1000="nulová",J1000,0)</f>
        <v>0</v>
      </c>
      <c r="BJ1000" s="18" t="s">
        <v>87</v>
      </c>
      <c r="BK1000" s="155">
        <f>ROUND(I1000*H1000,2)</f>
        <v>0</v>
      </c>
      <c r="BL1000" s="18" t="s">
        <v>526</v>
      </c>
      <c r="BM1000" s="265" t="s">
        <v>1686</v>
      </c>
    </row>
    <row r="1001" s="2" customFormat="1" ht="24.15" customHeight="1">
      <c r="A1001" s="41"/>
      <c r="B1001" s="42"/>
      <c r="C1001" s="253" t="s">
        <v>1687</v>
      </c>
      <c r="D1001" s="253" t="s">
        <v>214</v>
      </c>
      <c r="E1001" s="254" t="s">
        <v>1688</v>
      </c>
      <c r="F1001" s="255" t="s">
        <v>1689</v>
      </c>
      <c r="G1001" s="256" t="s">
        <v>695</v>
      </c>
      <c r="H1001" s="257">
        <v>24</v>
      </c>
      <c r="I1001" s="258"/>
      <c r="J1001" s="259">
        <f>ROUND(I1001*H1001,2)</f>
        <v>0</v>
      </c>
      <c r="K1001" s="260"/>
      <c r="L1001" s="44"/>
      <c r="M1001" s="261" t="s">
        <v>1</v>
      </c>
      <c r="N1001" s="262" t="s">
        <v>46</v>
      </c>
      <c r="O1001" s="94"/>
      <c r="P1001" s="263">
        <f>O1001*H1001</f>
        <v>0</v>
      </c>
      <c r="Q1001" s="263">
        <v>0.00022000000000000001</v>
      </c>
      <c r="R1001" s="263">
        <f>Q1001*H1001</f>
        <v>0.00528</v>
      </c>
      <c r="S1001" s="263">
        <v>0</v>
      </c>
      <c r="T1001" s="264">
        <f>S1001*H1001</f>
        <v>0</v>
      </c>
      <c r="U1001" s="41"/>
      <c r="V1001" s="41"/>
      <c r="W1001" s="41"/>
      <c r="X1001" s="41"/>
      <c r="Y1001" s="41"/>
      <c r="Z1001" s="41"/>
      <c r="AA1001" s="41"/>
      <c r="AB1001" s="41"/>
      <c r="AC1001" s="41"/>
      <c r="AD1001" s="41"/>
      <c r="AE1001" s="41"/>
      <c r="AR1001" s="265" t="s">
        <v>526</v>
      </c>
      <c r="AT1001" s="265" t="s">
        <v>214</v>
      </c>
      <c r="AU1001" s="265" t="s">
        <v>89</v>
      </c>
      <c r="AY1001" s="18" t="s">
        <v>211</v>
      </c>
      <c r="BE1001" s="155">
        <f>IF(N1001="základní",J1001,0)</f>
        <v>0</v>
      </c>
      <c r="BF1001" s="155">
        <f>IF(N1001="snížená",J1001,0)</f>
        <v>0</v>
      </c>
      <c r="BG1001" s="155">
        <f>IF(N1001="zákl. přenesená",J1001,0)</f>
        <v>0</v>
      </c>
      <c r="BH1001" s="155">
        <f>IF(N1001="sníž. přenesená",J1001,0)</f>
        <v>0</v>
      </c>
      <c r="BI1001" s="155">
        <f>IF(N1001="nulová",J1001,0)</f>
        <v>0</v>
      </c>
      <c r="BJ1001" s="18" t="s">
        <v>87</v>
      </c>
      <c r="BK1001" s="155">
        <f>ROUND(I1001*H1001,2)</f>
        <v>0</v>
      </c>
      <c r="BL1001" s="18" t="s">
        <v>526</v>
      </c>
      <c r="BM1001" s="265" t="s">
        <v>1690</v>
      </c>
    </row>
    <row r="1002" s="14" customFormat="1">
      <c r="A1002" s="14"/>
      <c r="B1002" s="277"/>
      <c r="C1002" s="278"/>
      <c r="D1002" s="268" t="s">
        <v>236</v>
      </c>
      <c r="E1002" s="279" t="s">
        <v>1</v>
      </c>
      <c r="F1002" s="280" t="s">
        <v>579</v>
      </c>
      <c r="G1002" s="278"/>
      <c r="H1002" s="281">
        <v>24</v>
      </c>
      <c r="I1002" s="282"/>
      <c r="J1002" s="278"/>
      <c r="K1002" s="278"/>
      <c r="L1002" s="283"/>
      <c r="M1002" s="284"/>
      <c r="N1002" s="285"/>
      <c r="O1002" s="285"/>
      <c r="P1002" s="285"/>
      <c r="Q1002" s="285"/>
      <c r="R1002" s="285"/>
      <c r="S1002" s="285"/>
      <c r="T1002" s="286"/>
      <c r="U1002" s="14"/>
      <c r="V1002" s="14"/>
      <c r="W1002" s="14"/>
      <c r="X1002" s="14"/>
      <c r="Y1002" s="14"/>
      <c r="Z1002" s="14"/>
      <c r="AA1002" s="14"/>
      <c r="AB1002" s="14"/>
      <c r="AC1002" s="14"/>
      <c r="AD1002" s="14"/>
      <c r="AE1002" s="14"/>
      <c r="AT1002" s="287" t="s">
        <v>236</v>
      </c>
      <c r="AU1002" s="287" t="s">
        <v>89</v>
      </c>
      <c r="AV1002" s="14" t="s">
        <v>89</v>
      </c>
      <c r="AW1002" s="14" t="s">
        <v>34</v>
      </c>
      <c r="AX1002" s="14" t="s">
        <v>87</v>
      </c>
      <c r="AY1002" s="287" t="s">
        <v>211</v>
      </c>
    </row>
    <row r="1003" s="2" customFormat="1" ht="21.75" customHeight="1">
      <c r="A1003" s="41"/>
      <c r="B1003" s="42"/>
      <c r="C1003" s="317" t="s">
        <v>1691</v>
      </c>
      <c r="D1003" s="317" t="s">
        <v>587</v>
      </c>
      <c r="E1003" s="318" t="s">
        <v>1692</v>
      </c>
      <c r="F1003" s="319" t="s">
        <v>1693</v>
      </c>
      <c r="G1003" s="320" t="s">
        <v>695</v>
      </c>
      <c r="H1003" s="321">
        <v>16</v>
      </c>
      <c r="I1003" s="322"/>
      <c r="J1003" s="323">
        <f>ROUND(I1003*H1003,2)</f>
        <v>0</v>
      </c>
      <c r="K1003" s="324"/>
      <c r="L1003" s="325"/>
      <c r="M1003" s="326" t="s">
        <v>1</v>
      </c>
      <c r="N1003" s="327" t="s">
        <v>46</v>
      </c>
      <c r="O1003" s="94"/>
      <c r="P1003" s="263">
        <f>O1003*H1003</f>
        <v>0</v>
      </c>
      <c r="Q1003" s="263">
        <v>0.023470000000000001</v>
      </c>
      <c r="R1003" s="263">
        <f>Q1003*H1003</f>
        <v>0.37552000000000002</v>
      </c>
      <c r="S1003" s="263">
        <v>0</v>
      </c>
      <c r="T1003" s="264">
        <f>S1003*H1003</f>
        <v>0</v>
      </c>
      <c r="U1003" s="41"/>
      <c r="V1003" s="41"/>
      <c r="W1003" s="41"/>
      <c r="X1003" s="41"/>
      <c r="Y1003" s="41"/>
      <c r="Z1003" s="41"/>
      <c r="AA1003" s="41"/>
      <c r="AB1003" s="41"/>
      <c r="AC1003" s="41"/>
      <c r="AD1003" s="41"/>
      <c r="AE1003" s="41"/>
      <c r="AR1003" s="265" t="s">
        <v>632</v>
      </c>
      <c r="AT1003" s="265" t="s">
        <v>587</v>
      </c>
      <c r="AU1003" s="265" t="s">
        <v>89</v>
      </c>
      <c r="AY1003" s="18" t="s">
        <v>211</v>
      </c>
      <c r="BE1003" s="155">
        <f>IF(N1003="základní",J1003,0)</f>
        <v>0</v>
      </c>
      <c r="BF1003" s="155">
        <f>IF(N1003="snížená",J1003,0)</f>
        <v>0</v>
      </c>
      <c r="BG1003" s="155">
        <f>IF(N1003="zákl. přenesená",J1003,0)</f>
        <v>0</v>
      </c>
      <c r="BH1003" s="155">
        <f>IF(N1003="sníž. přenesená",J1003,0)</f>
        <v>0</v>
      </c>
      <c r="BI1003" s="155">
        <f>IF(N1003="nulová",J1003,0)</f>
        <v>0</v>
      </c>
      <c r="BJ1003" s="18" t="s">
        <v>87</v>
      </c>
      <c r="BK1003" s="155">
        <f>ROUND(I1003*H1003,2)</f>
        <v>0</v>
      </c>
      <c r="BL1003" s="18" t="s">
        <v>526</v>
      </c>
      <c r="BM1003" s="265" t="s">
        <v>1694</v>
      </c>
    </row>
    <row r="1004" s="14" customFormat="1">
      <c r="A1004" s="14"/>
      <c r="B1004" s="277"/>
      <c r="C1004" s="278"/>
      <c r="D1004" s="268" t="s">
        <v>236</v>
      </c>
      <c r="E1004" s="279" t="s">
        <v>1</v>
      </c>
      <c r="F1004" s="280" t="s">
        <v>526</v>
      </c>
      <c r="G1004" s="278"/>
      <c r="H1004" s="281">
        <v>16</v>
      </c>
      <c r="I1004" s="282"/>
      <c r="J1004" s="278"/>
      <c r="K1004" s="278"/>
      <c r="L1004" s="283"/>
      <c r="M1004" s="284"/>
      <c r="N1004" s="285"/>
      <c r="O1004" s="285"/>
      <c r="P1004" s="285"/>
      <c r="Q1004" s="285"/>
      <c r="R1004" s="285"/>
      <c r="S1004" s="285"/>
      <c r="T1004" s="286"/>
      <c r="U1004" s="14"/>
      <c r="V1004" s="14"/>
      <c r="W1004" s="14"/>
      <c r="X1004" s="14"/>
      <c r="Y1004" s="14"/>
      <c r="Z1004" s="14"/>
      <c r="AA1004" s="14"/>
      <c r="AB1004" s="14"/>
      <c r="AC1004" s="14"/>
      <c r="AD1004" s="14"/>
      <c r="AE1004" s="14"/>
      <c r="AT1004" s="287" t="s">
        <v>236</v>
      </c>
      <c r="AU1004" s="287" t="s">
        <v>89</v>
      </c>
      <c r="AV1004" s="14" t="s">
        <v>89</v>
      </c>
      <c r="AW1004" s="14" t="s">
        <v>34</v>
      </c>
      <c r="AX1004" s="14" t="s">
        <v>87</v>
      </c>
      <c r="AY1004" s="287" t="s">
        <v>211</v>
      </c>
    </row>
    <row r="1005" s="2" customFormat="1" ht="33" customHeight="1">
      <c r="A1005" s="41"/>
      <c r="B1005" s="42"/>
      <c r="C1005" s="317" t="s">
        <v>1695</v>
      </c>
      <c r="D1005" s="317" t="s">
        <v>587</v>
      </c>
      <c r="E1005" s="318" t="s">
        <v>1696</v>
      </c>
      <c r="F1005" s="319" t="s">
        <v>1697</v>
      </c>
      <c r="G1005" s="320" t="s">
        <v>695</v>
      </c>
      <c r="H1005" s="321">
        <v>6</v>
      </c>
      <c r="I1005" s="322"/>
      <c r="J1005" s="323">
        <f>ROUND(I1005*H1005,2)</f>
        <v>0</v>
      </c>
      <c r="K1005" s="324"/>
      <c r="L1005" s="325"/>
      <c r="M1005" s="326" t="s">
        <v>1</v>
      </c>
      <c r="N1005" s="327" t="s">
        <v>46</v>
      </c>
      <c r="O1005" s="94"/>
      <c r="P1005" s="263">
        <f>O1005*H1005</f>
        <v>0</v>
      </c>
      <c r="Q1005" s="263">
        <v>0.014890000000000001</v>
      </c>
      <c r="R1005" s="263">
        <f>Q1005*H1005</f>
        <v>0.089340000000000003</v>
      </c>
      <c r="S1005" s="263">
        <v>0</v>
      </c>
      <c r="T1005" s="264">
        <f>S1005*H1005</f>
        <v>0</v>
      </c>
      <c r="U1005" s="41"/>
      <c r="V1005" s="41"/>
      <c r="W1005" s="41"/>
      <c r="X1005" s="41"/>
      <c r="Y1005" s="41"/>
      <c r="Z1005" s="41"/>
      <c r="AA1005" s="41"/>
      <c r="AB1005" s="41"/>
      <c r="AC1005" s="41"/>
      <c r="AD1005" s="41"/>
      <c r="AE1005" s="41"/>
      <c r="AR1005" s="265" t="s">
        <v>632</v>
      </c>
      <c r="AT1005" s="265" t="s">
        <v>587</v>
      </c>
      <c r="AU1005" s="265" t="s">
        <v>89</v>
      </c>
      <c r="AY1005" s="18" t="s">
        <v>211</v>
      </c>
      <c r="BE1005" s="155">
        <f>IF(N1005="základní",J1005,0)</f>
        <v>0</v>
      </c>
      <c r="BF1005" s="155">
        <f>IF(N1005="snížená",J1005,0)</f>
        <v>0</v>
      </c>
      <c r="BG1005" s="155">
        <f>IF(N1005="zákl. přenesená",J1005,0)</f>
        <v>0</v>
      </c>
      <c r="BH1005" s="155">
        <f>IF(N1005="sníž. přenesená",J1005,0)</f>
        <v>0</v>
      </c>
      <c r="BI1005" s="155">
        <f>IF(N1005="nulová",J1005,0)</f>
        <v>0</v>
      </c>
      <c r="BJ1005" s="18" t="s">
        <v>87</v>
      </c>
      <c r="BK1005" s="155">
        <f>ROUND(I1005*H1005,2)</f>
        <v>0</v>
      </c>
      <c r="BL1005" s="18" t="s">
        <v>526</v>
      </c>
      <c r="BM1005" s="265" t="s">
        <v>1698</v>
      </c>
    </row>
    <row r="1006" s="2" customFormat="1" ht="33" customHeight="1">
      <c r="A1006" s="41"/>
      <c r="B1006" s="42"/>
      <c r="C1006" s="317" t="s">
        <v>1699</v>
      </c>
      <c r="D1006" s="317" t="s">
        <v>587</v>
      </c>
      <c r="E1006" s="318" t="s">
        <v>1700</v>
      </c>
      <c r="F1006" s="319" t="s">
        <v>1701</v>
      </c>
      <c r="G1006" s="320" t="s">
        <v>695</v>
      </c>
      <c r="H1006" s="321">
        <v>1</v>
      </c>
      <c r="I1006" s="322"/>
      <c r="J1006" s="323">
        <f>ROUND(I1006*H1006,2)</f>
        <v>0</v>
      </c>
      <c r="K1006" s="324"/>
      <c r="L1006" s="325"/>
      <c r="M1006" s="326" t="s">
        <v>1</v>
      </c>
      <c r="N1006" s="327" t="s">
        <v>46</v>
      </c>
      <c r="O1006" s="94"/>
      <c r="P1006" s="263">
        <f>O1006*H1006</f>
        <v>0</v>
      </c>
      <c r="Q1006" s="263">
        <v>0.01553</v>
      </c>
      <c r="R1006" s="263">
        <f>Q1006*H1006</f>
        <v>0.01553</v>
      </c>
      <c r="S1006" s="263">
        <v>0</v>
      </c>
      <c r="T1006" s="264">
        <f>S1006*H1006</f>
        <v>0</v>
      </c>
      <c r="U1006" s="41"/>
      <c r="V1006" s="41"/>
      <c r="W1006" s="41"/>
      <c r="X1006" s="41"/>
      <c r="Y1006" s="41"/>
      <c r="Z1006" s="41"/>
      <c r="AA1006" s="41"/>
      <c r="AB1006" s="41"/>
      <c r="AC1006" s="41"/>
      <c r="AD1006" s="41"/>
      <c r="AE1006" s="41"/>
      <c r="AR1006" s="265" t="s">
        <v>632</v>
      </c>
      <c r="AT1006" s="265" t="s">
        <v>587</v>
      </c>
      <c r="AU1006" s="265" t="s">
        <v>89</v>
      </c>
      <c r="AY1006" s="18" t="s">
        <v>211</v>
      </c>
      <c r="BE1006" s="155">
        <f>IF(N1006="základní",J1006,0)</f>
        <v>0</v>
      </c>
      <c r="BF1006" s="155">
        <f>IF(N1006="snížená",J1006,0)</f>
        <v>0</v>
      </c>
      <c r="BG1006" s="155">
        <f>IF(N1006="zákl. přenesená",J1006,0)</f>
        <v>0</v>
      </c>
      <c r="BH1006" s="155">
        <f>IF(N1006="sníž. přenesená",J1006,0)</f>
        <v>0</v>
      </c>
      <c r="BI1006" s="155">
        <f>IF(N1006="nulová",J1006,0)</f>
        <v>0</v>
      </c>
      <c r="BJ1006" s="18" t="s">
        <v>87</v>
      </c>
      <c r="BK1006" s="155">
        <f>ROUND(I1006*H1006,2)</f>
        <v>0</v>
      </c>
      <c r="BL1006" s="18" t="s">
        <v>526</v>
      </c>
      <c r="BM1006" s="265" t="s">
        <v>1702</v>
      </c>
    </row>
    <row r="1007" s="13" customFormat="1">
      <c r="A1007" s="13"/>
      <c r="B1007" s="266"/>
      <c r="C1007" s="267"/>
      <c r="D1007" s="268" t="s">
        <v>236</v>
      </c>
      <c r="E1007" s="269" t="s">
        <v>1</v>
      </c>
      <c r="F1007" s="270" t="s">
        <v>1703</v>
      </c>
      <c r="G1007" s="267"/>
      <c r="H1007" s="269" t="s">
        <v>1</v>
      </c>
      <c r="I1007" s="271"/>
      <c r="J1007" s="267"/>
      <c r="K1007" s="267"/>
      <c r="L1007" s="272"/>
      <c r="M1007" s="273"/>
      <c r="N1007" s="274"/>
      <c r="O1007" s="274"/>
      <c r="P1007" s="274"/>
      <c r="Q1007" s="274"/>
      <c r="R1007" s="274"/>
      <c r="S1007" s="274"/>
      <c r="T1007" s="275"/>
      <c r="U1007" s="13"/>
      <c r="V1007" s="13"/>
      <c r="W1007" s="13"/>
      <c r="X1007" s="13"/>
      <c r="Y1007" s="13"/>
      <c r="Z1007" s="13"/>
      <c r="AA1007" s="13"/>
      <c r="AB1007" s="13"/>
      <c r="AC1007" s="13"/>
      <c r="AD1007" s="13"/>
      <c r="AE1007" s="13"/>
      <c r="AT1007" s="276" t="s">
        <v>236</v>
      </c>
      <c r="AU1007" s="276" t="s">
        <v>89</v>
      </c>
      <c r="AV1007" s="13" t="s">
        <v>87</v>
      </c>
      <c r="AW1007" s="13" t="s">
        <v>34</v>
      </c>
      <c r="AX1007" s="13" t="s">
        <v>81</v>
      </c>
      <c r="AY1007" s="276" t="s">
        <v>211</v>
      </c>
    </row>
    <row r="1008" s="14" customFormat="1">
      <c r="A1008" s="14"/>
      <c r="B1008" s="277"/>
      <c r="C1008" s="278"/>
      <c r="D1008" s="268" t="s">
        <v>236</v>
      </c>
      <c r="E1008" s="279" t="s">
        <v>1</v>
      </c>
      <c r="F1008" s="280" t="s">
        <v>87</v>
      </c>
      <c r="G1008" s="278"/>
      <c r="H1008" s="281">
        <v>1</v>
      </c>
      <c r="I1008" s="282"/>
      <c r="J1008" s="278"/>
      <c r="K1008" s="278"/>
      <c r="L1008" s="283"/>
      <c r="M1008" s="284"/>
      <c r="N1008" s="285"/>
      <c r="O1008" s="285"/>
      <c r="P1008" s="285"/>
      <c r="Q1008" s="285"/>
      <c r="R1008" s="285"/>
      <c r="S1008" s="285"/>
      <c r="T1008" s="286"/>
      <c r="U1008" s="14"/>
      <c r="V1008" s="14"/>
      <c r="W1008" s="14"/>
      <c r="X1008" s="14"/>
      <c r="Y1008" s="14"/>
      <c r="Z1008" s="14"/>
      <c r="AA1008" s="14"/>
      <c r="AB1008" s="14"/>
      <c r="AC1008" s="14"/>
      <c r="AD1008" s="14"/>
      <c r="AE1008" s="14"/>
      <c r="AT1008" s="287" t="s">
        <v>236</v>
      </c>
      <c r="AU1008" s="287" t="s">
        <v>89</v>
      </c>
      <c r="AV1008" s="14" t="s">
        <v>89</v>
      </c>
      <c r="AW1008" s="14" t="s">
        <v>34</v>
      </c>
      <c r="AX1008" s="14" t="s">
        <v>87</v>
      </c>
      <c r="AY1008" s="287" t="s">
        <v>211</v>
      </c>
    </row>
    <row r="1009" s="2" customFormat="1" ht="37.8" customHeight="1">
      <c r="A1009" s="41"/>
      <c r="B1009" s="42"/>
      <c r="C1009" s="317" t="s">
        <v>577</v>
      </c>
      <c r="D1009" s="317" t="s">
        <v>587</v>
      </c>
      <c r="E1009" s="318" t="s">
        <v>1704</v>
      </c>
      <c r="F1009" s="319" t="s">
        <v>1705</v>
      </c>
      <c r="G1009" s="320" t="s">
        <v>695</v>
      </c>
      <c r="H1009" s="321">
        <v>1</v>
      </c>
      <c r="I1009" s="322"/>
      <c r="J1009" s="323">
        <f>ROUND(I1009*H1009,2)</f>
        <v>0</v>
      </c>
      <c r="K1009" s="324"/>
      <c r="L1009" s="325"/>
      <c r="M1009" s="326" t="s">
        <v>1</v>
      </c>
      <c r="N1009" s="327" t="s">
        <v>46</v>
      </c>
      <c r="O1009" s="94"/>
      <c r="P1009" s="263">
        <f>O1009*H1009</f>
        <v>0</v>
      </c>
      <c r="Q1009" s="263">
        <v>0.018339999999999999</v>
      </c>
      <c r="R1009" s="263">
        <f>Q1009*H1009</f>
        <v>0.018339999999999999</v>
      </c>
      <c r="S1009" s="263">
        <v>0</v>
      </c>
      <c r="T1009" s="264">
        <f>S1009*H1009</f>
        <v>0</v>
      </c>
      <c r="U1009" s="41"/>
      <c r="V1009" s="41"/>
      <c r="W1009" s="41"/>
      <c r="X1009" s="41"/>
      <c r="Y1009" s="41"/>
      <c r="Z1009" s="41"/>
      <c r="AA1009" s="41"/>
      <c r="AB1009" s="41"/>
      <c r="AC1009" s="41"/>
      <c r="AD1009" s="41"/>
      <c r="AE1009" s="41"/>
      <c r="AR1009" s="265" t="s">
        <v>632</v>
      </c>
      <c r="AT1009" s="265" t="s">
        <v>587</v>
      </c>
      <c r="AU1009" s="265" t="s">
        <v>89</v>
      </c>
      <c r="AY1009" s="18" t="s">
        <v>211</v>
      </c>
      <c r="BE1009" s="155">
        <f>IF(N1009="základní",J1009,0)</f>
        <v>0</v>
      </c>
      <c r="BF1009" s="155">
        <f>IF(N1009="snížená",J1009,0)</f>
        <v>0</v>
      </c>
      <c r="BG1009" s="155">
        <f>IF(N1009="zákl. přenesená",J1009,0)</f>
        <v>0</v>
      </c>
      <c r="BH1009" s="155">
        <f>IF(N1009="sníž. přenesená",J1009,0)</f>
        <v>0</v>
      </c>
      <c r="BI1009" s="155">
        <f>IF(N1009="nulová",J1009,0)</f>
        <v>0</v>
      </c>
      <c r="BJ1009" s="18" t="s">
        <v>87</v>
      </c>
      <c r="BK1009" s="155">
        <f>ROUND(I1009*H1009,2)</f>
        <v>0</v>
      </c>
      <c r="BL1009" s="18" t="s">
        <v>526</v>
      </c>
      <c r="BM1009" s="265" t="s">
        <v>1706</v>
      </c>
    </row>
    <row r="1010" s="2" customFormat="1" ht="24.15" customHeight="1">
      <c r="A1010" s="41"/>
      <c r="B1010" s="42"/>
      <c r="C1010" s="253" t="s">
        <v>1707</v>
      </c>
      <c r="D1010" s="253" t="s">
        <v>214</v>
      </c>
      <c r="E1010" s="254" t="s">
        <v>1708</v>
      </c>
      <c r="F1010" s="255" t="s">
        <v>1709</v>
      </c>
      <c r="G1010" s="256" t="s">
        <v>307</v>
      </c>
      <c r="H1010" s="257">
        <v>155.59999999999999</v>
      </c>
      <c r="I1010" s="258"/>
      <c r="J1010" s="259">
        <f>ROUND(I1010*H1010,2)</f>
        <v>0</v>
      </c>
      <c r="K1010" s="260"/>
      <c r="L1010" s="44"/>
      <c r="M1010" s="261" t="s">
        <v>1</v>
      </c>
      <c r="N1010" s="262" t="s">
        <v>46</v>
      </c>
      <c r="O1010" s="94"/>
      <c r="P1010" s="263">
        <f>O1010*H1010</f>
        <v>0</v>
      </c>
      <c r="Q1010" s="263">
        <v>0.0048799999999999998</v>
      </c>
      <c r="R1010" s="263">
        <f>Q1010*H1010</f>
        <v>0.75932799999999989</v>
      </c>
      <c r="S1010" s="263">
        <v>0</v>
      </c>
      <c r="T1010" s="264">
        <f>S1010*H1010</f>
        <v>0</v>
      </c>
      <c r="U1010" s="41"/>
      <c r="V1010" s="41"/>
      <c r="W1010" s="41"/>
      <c r="X1010" s="41"/>
      <c r="Y1010" s="41"/>
      <c r="Z1010" s="41"/>
      <c r="AA1010" s="41"/>
      <c r="AB1010" s="41"/>
      <c r="AC1010" s="41"/>
      <c r="AD1010" s="41"/>
      <c r="AE1010" s="41"/>
      <c r="AR1010" s="265" t="s">
        <v>526</v>
      </c>
      <c r="AT1010" s="265" t="s">
        <v>214</v>
      </c>
      <c r="AU1010" s="265" t="s">
        <v>89</v>
      </c>
      <c r="AY1010" s="18" t="s">
        <v>211</v>
      </c>
      <c r="BE1010" s="155">
        <f>IF(N1010="základní",J1010,0)</f>
        <v>0</v>
      </c>
      <c r="BF1010" s="155">
        <f>IF(N1010="snížená",J1010,0)</f>
        <v>0</v>
      </c>
      <c r="BG1010" s="155">
        <f>IF(N1010="zákl. přenesená",J1010,0)</f>
        <v>0</v>
      </c>
      <c r="BH1010" s="155">
        <f>IF(N1010="sníž. přenesená",J1010,0)</f>
        <v>0</v>
      </c>
      <c r="BI1010" s="155">
        <f>IF(N1010="nulová",J1010,0)</f>
        <v>0</v>
      </c>
      <c r="BJ1010" s="18" t="s">
        <v>87</v>
      </c>
      <c r="BK1010" s="155">
        <f>ROUND(I1010*H1010,2)</f>
        <v>0</v>
      </c>
      <c r="BL1010" s="18" t="s">
        <v>526</v>
      </c>
      <c r="BM1010" s="265" t="s">
        <v>1710</v>
      </c>
    </row>
    <row r="1011" s="13" customFormat="1">
      <c r="A1011" s="13"/>
      <c r="B1011" s="266"/>
      <c r="C1011" s="267"/>
      <c r="D1011" s="268" t="s">
        <v>236</v>
      </c>
      <c r="E1011" s="269" t="s">
        <v>1</v>
      </c>
      <c r="F1011" s="270" t="s">
        <v>1520</v>
      </c>
      <c r="G1011" s="267"/>
      <c r="H1011" s="269" t="s">
        <v>1</v>
      </c>
      <c r="I1011" s="271"/>
      <c r="J1011" s="267"/>
      <c r="K1011" s="267"/>
      <c r="L1011" s="272"/>
      <c r="M1011" s="273"/>
      <c r="N1011" s="274"/>
      <c r="O1011" s="274"/>
      <c r="P1011" s="274"/>
      <c r="Q1011" s="274"/>
      <c r="R1011" s="274"/>
      <c r="S1011" s="274"/>
      <c r="T1011" s="275"/>
      <c r="U1011" s="13"/>
      <c r="V1011" s="13"/>
      <c r="W1011" s="13"/>
      <c r="X1011" s="13"/>
      <c r="Y1011" s="13"/>
      <c r="Z1011" s="13"/>
      <c r="AA1011" s="13"/>
      <c r="AB1011" s="13"/>
      <c r="AC1011" s="13"/>
      <c r="AD1011" s="13"/>
      <c r="AE1011" s="13"/>
      <c r="AT1011" s="276" t="s">
        <v>236</v>
      </c>
      <c r="AU1011" s="276" t="s">
        <v>89</v>
      </c>
      <c r="AV1011" s="13" t="s">
        <v>87</v>
      </c>
      <c r="AW1011" s="13" t="s">
        <v>34</v>
      </c>
      <c r="AX1011" s="13" t="s">
        <v>81</v>
      </c>
      <c r="AY1011" s="276" t="s">
        <v>211</v>
      </c>
    </row>
    <row r="1012" s="14" customFormat="1">
      <c r="A1012" s="14"/>
      <c r="B1012" s="277"/>
      <c r="C1012" s="278"/>
      <c r="D1012" s="268" t="s">
        <v>236</v>
      </c>
      <c r="E1012" s="279" t="s">
        <v>1</v>
      </c>
      <c r="F1012" s="280" t="s">
        <v>1711</v>
      </c>
      <c r="G1012" s="278"/>
      <c r="H1012" s="281">
        <v>137</v>
      </c>
      <c r="I1012" s="282"/>
      <c r="J1012" s="278"/>
      <c r="K1012" s="278"/>
      <c r="L1012" s="283"/>
      <c r="M1012" s="284"/>
      <c r="N1012" s="285"/>
      <c r="O1012" s="285"/>
      <c r="P1012" s="285"/>
      <c r="Q1012" s="285"/>
      <c r="R1012" s="285"/>
      <c r="S1012" s="285"/>
      <c r="T1012" s="286"/>
      <c r="U1012" s="14"/>
      <c r="V1012" s="14"/>
      <c r="W1012" s="14"/>
      <c r="X1012" s="14"/>
      <c r="Y1012" s="14"/>
      <c r="Z1012" s="14"/>
      <c r="AA1012" s="14"/>
      <c r="AB1012" s="14"/>
      <c r="AC1012" s="14"/>
      <c r="AD1012" s="14"/>
      <c r="AE1012" s="14"/>
      <c r="AT1012" s="287" t="s">
        <v>236</v>
      </c>
      <c r="AU1012" s="287" t="s">
        <v>89</v>
      </c>
      <c r="AV1012" s="14" t="s">
        <v>89</v>
      </c>
      <c r="AW1012" s="14" t="s">
        <v>34</v>
      </c>
      <c r="AX1012" s="14" t="s">
        <v>81</v>
      </c>
      <c r="AY1012" s="287" t="s">
        <v>211</v>
      </c>
    </row>
    <row r="1013" s="14" customFormat="1">
      <c r="A1013" s="14"/>
      <c r="B1013" s="277"/>
      <c r="C1013" s="278"/>
      <c r="D1013" s="268" t="s">
        <v>236</v>
      </c>
      <c r="E1013" s="279" t="s">
        <v>1</v>
      </c>
      <c r="F1013" s="280" t="s">
        <v>1712</v>
      </c>
      <c r="G1013" s="278"/>
      <c r="H1013" s="281">
        <v>18.600000000000001</v>
      </c>
      <c r="I1013" s="282"/>
      <c r="J1013" s="278"/>
      <c r="K1013" s="278"/>
      <c r="L1013" s="283"/>
      <c r="M1013" s="284"/>
      <c r="N1013" s="285"/>
      <c r="O1013" s="285"/>
      <c r="P1013" s="285"/>
      <c r="Q1013" s="285"/>
      <c r="R1013" s="285"/>
      <c r="S1013" s="285"/>
      <c r="T1013" s="286"/>
      <c r="U1013" s="14"/>
      <c r="V1013" s="14"/>
      <c r="W1013" s="14"/>
      <c r="X1013" s="14"/>
      <c r="Y1013" s="14"/>
      <c r="Z1013" s="14"/>
      <c r="AA1013" s="14"/>
      <c r="AB1013" s="14"/>
      <c r="AC1013" s="14"/>
      <c r="AD1013" s="14"/>
      <c r="AE1013" s="14"/>
      <c r="AT1013" s="287" t="s">
        <v>236</v>
      </c>
      <c r="AU1013" s="287" t="s">
        <v>89</v>
      </c>
      <c r="AV1013" s="14" t="s">
        <v>89</v>
      </c>
      <c r="AW1013" s="14" t="s">
        <v>34</v>
      </c>
      <c r="AX1013" s="14" t="s">
        <v>81</v>
      </c>
      <c r="AY1013" s="287" t="s">
        <v>211</v>
      </c>
    </row>
    <row r="1014" s="15" customFormat="1">
      <c r="A1014" s="15"/>
      <c r="B1014" s="295"/>
      <c r="C1014" s="296"/>
      <c r="D1014" s="268" t="s">
        <v>236</v>
      </c>
      <c r="E1014" s="297" t="s">
        <v>1</v>
      </c>
      <c r="F1014" s="298" t="s">
        <v>435</v>
      </c>
      <c r="G1014" s="296"/>
      <c r="H1014" s="299">
        <v>155.59999999999999</v>
      </c>
      <c r="I1014" s="300"/>
      <c r="J1014" s="296"/>
      <c r="K1014" s="296"/>
      <c r="L1014" s="301"/>
      <c r="M1014" s="302"/>
      <c r="N1014" s="303"/>
      <c r="O1014" s="303"/>
      <c r="P1014" s="303"/>
      <c r="Q1014" s="303"/>
      <c r="R1014" s="303"/>
      <c r="S1014" s="303"/>
      <c r="T1014" s="304"/>
      <c r="U1014" s="15"/>
      <c r="V1014" s="15"/>
      <c r="W1014" s="15"/>
      <c r="X1014" s="15"/>
      <c r="Y1014" s="15"/>
      <c r="Z1014" s="15"/>
      <c r="AA1014" s="15"/>
      <c r="AB1014" s="15"/>
      <c r="AC1014" s="15"/>
      <c r="AD1014" s="15"/>
      <c r="AE1014" s="15"/>
      <c r="AT1014" s="305" t="s">
        <v>236</v>
      </c>
      <c r="AU1014" s="305" t="s">
        <v>89</v>
      </c>
      <c r="AV1014" s="15" t="s">
        <v>100</v>
      </c>
      <c r="AW1014" s="15" t="s">
        <v>34</v>
      </c>
      <c r="AX1014" s="15" t="s">
        <v>87</v>
      </c>
      <c r="AY1014" s="305" t="s">
        <v>211</v>
      </c>
    </row>
    <row r="1015" s="2" customFormat="1" ht="24.15" customHeight="1">
      <c r="A1015" s="41"/>
      <c r="B1015" s="42"/>
      <c r="C1015" s="253" t="s">
        <v>1713</v>
      </c>
      <c r="D1015" s="253" t="s">
        <v>214</v>
      </c>
      <c r="E1015" s="254" t="s">
        <v>1714</v>
      </c>
      <c r="F1015" s="255" t="s">
        <v>1715</v>
      </c>
      <c r="G1015" s="256" t="s">
        <v>269</v>
      </c>
      <c r="H1015" s="257">
        <v>73.834999999999994</v>
      </c>
      <c r="I1015" s="258"/>
      <c r="J1015" s="259">
        <f>ROUND(I1015*H1015,2)</f>
        <v>0</v>
      </c>
      <c r="K1015" s="260"/>
      <c r="L1015" s="44"/>
      <c r="M1015" s="261" t="s">
        <v>1</v>
      </c>
      <c r="N1015" s="262" t="s">
        <v>46</v>
      </c>
      <c r="O1015" s="94"/>
      <c r="P1015" s="263">
        <f>O1015*H1015</f>
        <v>0</v>
      </c>
      <c r="Q1015" s="263">
        <v>0.00132</v>
      </c>
      <c r="R1015" s="263">
        <f>Q1015*H1015</f>
        <v>0.097462199999999985</v>
      </c>
      <c r="S1015" s="263">
        <v>0</v>
      </c>
      <c r="T1015" s="264">
        <f>S1015*H1015</f>
        <v>0</v>
      </c>
      <c r="U1015" s="41"/>
      <c r="V1015" s="41"/>
      <c r="W1015" s="41"/>
      <c r="X1015" s="41"/>
      <c r="Y1015" s="41"/>
      <c r="Z1015" s="41"/>
      <c r="AA1015" s="41"/>
      <c r="AB1015" s="41"/>
      <c r="AC1015" s="41"/>
      <c r="AD1015" s="41"/>
      <c r="AE1015" s="41"/>
      <c r="AR1015" s="265" t="s">
        <v>526</v>
      </c>
      <c r="AT1015" s="265" t="s">
        <v>214</v>
      </c>
      <c r="AU1015" s="265" t="s">
        <v>89</v>
      </c>
      <c r="AY1015" s="18" t="s">
        <v>211</v>
      </c>
      <c r="BE1015" s="155">
        <f>IF(N1015="základní",J1015,0)</f>
        <v>0</v>
      </c>
      <c r="BF1015" s="155">
        <f>IF(N1015="snížená",J1015,0)</f>
        <v>0</v>
      </c>
      <c r="BG1015" s="155">
        <f>IF(N1015="zákl. přenesená",J1015,0)</f>
        <v>0</v>
      </c>
      <c r="BH1015" s="155">
        <f>IF(N1015="sníž. přenesená",J1015,0)</f>
        <v>0</v>
      </c>
      <c r="BI1015" s="155">
        <f>IF(N1015="nulová",J1015,0)</f>
        <v>0</v>
      </c>
      <c r="BJ1015" s="18" t="s">
        <v>87</v>
      </c>
      <c r="BK1015" s="155">
        <f>ROUND(I1015*H1015,2)</f>
        <v>0</v>
      </c>
      <c r="BL1015" s="18" t="s">
        <v>526</v>
      </c>
      <c r="BM1015" s="265" t="s">
        <v>1716</v>
      </c>
    </row>
    <row r="1016" s="13" customFormat="1">
      <c r="A1016" s="13"/>
      <c r="B1016" s="266"/>
      <c r="C1016" s="267"/>
      <c r="D1016" s="268" t="s">
        <v>236</v>
      </c>
      <c r="E1016" s="269" t="s">
        <v>1</v>
      </c>
      <c r="F1016" s="270" t="s">
        <v>1717</v>
      </c>
      <c r="G1016" s="267"/>
      <c r="H1016" s="269" t="s">
        <v>1</v>
      </c>
      <c r="I1016" s="271"/>
      <c r="J1016" s="267"/>
      <c r="K1016" s="267"/>
      <c r="L1016" s="272"/>
      <c r="M1016" s="273"/>
      <c r="N1016" s="274"/>
      <c r="O1016" s="274"/>
      <c r="P1016" s="274"/>
      <c r="Q1016" s="274"/>
      <c r="R1016" s="274"/>
      <c r="S1016" s="274"/>
      <c r="T1016" s="275"/>
      <c r="U1016" s="13"/>
      <c r="V1016" s="13"/>
      <c r="W1016" s="13"/>
      <c r="X1016" s="13"/>
      <c r="Y1016" s="13"/>
      <c r="Z1016" s="13"/>
      <c r="AA1016" s="13"/>
      <c r="AB1016" s="13"/>
      <c r="AC1016" s="13"/>
      <c r="AD1016" s="13"/>
      <c r="AE1016" s="13"/>
      <c r="AT1016" s="276" t="s">
        <v>236</v>
      </c>
      <c r="AU1016" s="276" t="s">
        <v>89</v>
      </c>
      <c r="AV1016" s="13" t="s">
        <v>87</v>
      </c>
      <c r="AW1016" s="13" t="s">
        <v>34</v>
      </c>
      <c r="AX1016" s="13" t="s">
        <v>81</v>
      </c>
      <c r="AY1016" s="276" t="s">
        <v>211</v>
      </c>
    </row>
    <row r="1017" s="13" customFormat="1">
      <c r="A1017" s="13"/>
      <c r="B1017" s="266"/>
      <c r="C1017" s="267"/>
      <c r="D1017" s="268" t="s">
        <v>236</v>
      </c>
      <c r="E1017" s="269" t="s">
        <v>1</v>
      </c>
      <c r="F1017" s="270" t="s">
        <v>1718</v>
      </c>
      <c r="G1017" s="267"/>
      <c r="H1017" s="269" t="s">
        <v>1</v>
      </c>
      <c r="I1017" s="271"/>
      <c r="J1017" s="267"/>
      <c r="K1017" s="267"/>
      <c r="L1017" s="272"/>
      <c r="M1017" s="273"/>
      <c r="N1017" s="274"/>
      <c r="O1017" s="274"/>
      <c r="P1017" s="274"/>
      <c r="Q1017" s="274"/>
      <c r="R1017" s="274"/>
      <c r="S1017" s="274"/>
      <c r="T1017" s="275"/>
      <c r="U1017" s="13"/>
      <c r="V1017" s="13"/>
      <c r="W1017" s="13"/>
      <c r="X1017" s="13"/>
      <c r="Y1017" s="13"/>
      <c r="Z1017" s="13"/>
      <c r="AA1017" s="13"/>
      <c r="AB1017" s="13"/>
      <c r="AC1017" s="13"/>
      <c r="AD1017" s="13"/>
      <c r="AE1017" s="13"/>
      <c r="AT1017" s="276" t="s">
        <v>236</v>
      </c>
      <c r="AU1017" s="276" t="s">
        <v>89</v>
      </c>
      <c r="AV1017" s="13" t="s">
        <v>87</v>
      </c>
      <c r="AW1017" s="13" t="s">
        <v>34</v>
      </c>
      <c r="AX1017" s="13" t="s">
        <v>81</v>
      </c>
      <c r="AY1017" s="276" t="s">
        <v>211</v>
      </c>
    </row>
    <row r="1018" s="14" customFormat="1">
      <c r="A1018" s="14"/>
      <c r="B1018" s="277"/>
      <c r="C1018" s="278"/>
      <c r="D1018" s="268" t="s">
        <v>236</v>
      </c>
      <c r="E1018" s="279" t="s">
        <v>1</v>
      </c>
      <c r="F1018" s="280" t="s">
        <v>1719</v>
      </c>
      <c r="G1018" s="278"/>
      <c r="H1018" s="281">
        <v>8.6400000000000006</v>
      </c>
      <c r="I1018" s="282"/>
      <c r="J1018" s="278"/>
      <c r="K1018" s="278"/>
      <c r="L1018" s="283"/>
      <c r="M1018" s="284"/>
      <c r="N1018" s="285"/>
      <c r="O1018" s="285"/>
      <c r="P1018" s="285"/>
      <c r="Q1018" s="285"/>
      <c r="R1018" s="285"/>
      <c r="S1018" s="285"/>
      <c r="T1018" s="286"/>
      <c r="U1018" s="14"/>
      <c r="V1018" s="14"/>
      <c r="W1018" s="14"/>
      <c r="X1018" s="14"/>
      <c r="Y1018" s="14"/>
      <c r="Z1018" s="14"/>
      <c r="AA1018" s="14"/>
      <c r="AB1018" s="14"/>
      <c r="AC1018" s="14"/>
      <c r="AD1018" s="14"/>
      <c r="AE1018" s="14"/>
      <c r="AT1018" s="287" t="s">
        <v>236</v>
      </c>
      <c r="AU1018" s="287" t="s">
        <v>89</v>
      </c>
      <c r="AV1018" s="14" t="s">
        <v>89</v>
      </c>
      <c r="AW1018" s="14" t="s">
        <v>34</v>
      </c>
      <c r="AX1018" s="14" t="s">
        <v>81</v>
      </c>
      <c r="AY1018" s="287" t="s">
        <v>211</v>
      </c>
    </row>
    <row r="1019" s="13" customFormat="1">
      <c r="A1019" s="13"/>
      <c r="B1019" s="266"/>
      <c r="C1019" s="267"/>
      <c r="D1019" s="268" t="s">
        <v>236</v>
      </c>
      <c r="E1019" s="269" t="s">
        <v>1</v>
      </c>
      <c r="F1019" s="270" t="s">
        <v>1720</v>
      </c>
      <c r="G1019" s="267"/>
      <c r="H1019" s="269" t="s">
        <v>1</v>
      </c>
      <c r="I1019" s="271"/>
      <c r="J1019" s="267"/>
      <c r="K1019" s="267"/>
      <c r="L1019" s="272"/>
      <c r="M1019" s="273"/>
      <c r="N1019" s="274"/>
      <c r="O1019" s="274"/>
      <c r="P1019" s="274"/>
      <c r="Q1019" s="274"/>
      <c r="R1019" s="274"/>
      <c r="S1019" s="274"/>
      <c r="T1019" s="275"/>
      <c r="U1019" s="13"/>
      <c r="V1019" s="13"/>
      <c r="W1019" s="13"/>
      <c r="X1019" s="13"/>
      <c r="Y1019" s="13"/>
      <c r="Z1019" s="13"/>
      <c r="AA1019" s="13"/>
      <c r="AB1019" s="13"/>
      <c r="AC1019" s="13"/>
      <c r="AD1019" s="13"/>
      <c r="AE1019" s="13"/>
      <c r="AT1019" s="276" t="s">
        <v>236</v>
      </c>
      <c r="AU1019" s="276" t="s">
        <v>89</v>
      </c>
      <c r="AV1019" s="13" t="s">
        <v>87</v>
      </c>
      <c r="AW1019" s="13" t="s">
        <v>34</v>
      </c>
      <c r="AX1019" s="13" t="s">
        <v>81</v>
      </c>
      <c r="AY1019" s="276" t="s">
        <v>211</v>
      </c>
    </row>
    <row r="1020" s="14" customFormat="1">
      <c r="A1020" s="14"/>
      <c r="B1020" s="277"/>
      <c r="C1020" s="278"/>
      <c r="D1020" s="268" t="s">
        <v>236</v>
      </c>
      <c r="E1020" s="279" t="s">
        <v>1</v>
      </c>
      <c r="F1020" s="280" t="s">
        <v>1721</v>
      </c>
      <c r="G1020" s="278"/>
      <c r="H1020" s="281">
        <v>33.875</v>
      </c>
      <c r="I1020" s="282"/>
      <c r="J1020" s="278"/>
      <c r="K1020" s="278"/>
      <c r="L1020" s="283"/>
      <c r="M1020" s="284"/>
      <c r="N1020" s="285"/>
      <c r="O1020" s="285"/>
      <c r="P1020" s="285"/>
      <c r="Q1020" s="285"/>
      <c r="R1020" s="285"/>
      <c r="S1020" s="285"/>
      <c r="T1020" s="286"/>
      <c r="U1020" s="14"/>
      <c r="V1020" s="14"/>
      <c r="W1020" s="14"/>
      <c r="X1020" s="14"/>
      <c r="Y1020" s="14"/>
      <c r="Z1020" s="14"/>
      <c r="AA1020" s="14"/>
      <c r="AB1020" s="14"/>
      <c r="AC1020" s="14"/>
      <c r="AD1020" s="14"/>
      <c r="AE1020" s="14"/>
      <c r="AT1020" s="287" t="s">
        <v>236</v>
      </c>
      <c r="AU1020" s="287" t="s">
        <v>89</v>
      </c>
      <c r="AV1020" s="14" t="s">
        <v>89</v>
      </c>
      <c r="AW1020" s="14" t="s">
        <v>34</v>
      </c>
      <c r="AX1020" s="14" t="s">
        <v>81</v>
      </c>
      <c r="AY1020" s="287" t="s">
        <v>211</v>
      </c>
    </row>
    <row r="1021" s="13" customFormat="1">
      <c r="A1021" s="13"/>
      <c r="B1021" s="266"/>
      <c r="C1021" s="267"/>
      <c r="D1021" s="268" t="s">
        <v>236</v>
      </c>
      <c r="E1021" s="269" t="s">
        <v>1</v>
      </c>
      <c r="F1021" s="270" t="s">
        <v>1101</v>
      </c>
      <c r="G1021" s="267"/>
      <c r="H1021" s="269" t="s">
        <v>1</v>
      </c>
      <c r="I1021" s="271"/>
      <c r="J1021" s="267"/>
      <c r="K1021" s="267"/>
      <c r="L1021" s="272"/>
      <c r="M1021" s="273"/>
      <c r="N1021" s="274"/>
      <c r="O1021" s="274"/>
      <c r="P1021" s="274"/>
      <c r="Q1021" s="274"/>
      <c r="R1021" s="274"/>
      <c r="S1021" s="274"/>
      <c r="T1021" s="275"/>
      <c r="U1021" s="13"/>
      <c r="V1021" s="13"/>
      <c r="W1021" s="13"/>
      <c r="X1021" s="13"/>
      <c r="Y1021" s="13"/>
      <c r="Z1021" s="13"/>
      <c r="AA1021" s="13"/>
      <c r="AB1021" s="13"/>
      <c r="AC1021" s="13"/>
      <c r="AD1021" s="13"/>
      <c r="AE1021" s="13"/>
      <c r="AT1021" s="276" t="s">
        <v>236</v>
      </c>
      <c r="AU1021" s="276" t="s">
        <v>89</v>
      </c>
      <c r="AV1021" s="13" t="s">
        <v>87</v>
      </c>
      <c r="AW1021" s="13" t="s">
        <v>34</v>
      </c>
      <c r="AX1021" s="13" t="s">
        <v>81</v>
      </c>
      <c r="AY1021" s="276" t="s">
        <v>211</v>
      </c>
    </row>
    <row r="1022" s="14" customFormat="1">
      <c r="A1022" s="14"/>
      <c r="B1022" s="277"/>
      <c r="C1022" s="278"/>
      <c r="D1022" s="268" t="s">
        <v>236</v>
      </c>
      <c r="E1022" s="279" t="s">
        <v>1</v>
      </c>
      <c r="F1022" s="280" t="s">
        <v>1722</v>
      </c>
      <c r="G1022" s="278"/>
      <c r="H1022" s="281">
        <v>31.32</v>
      </c>
      <c r="I1022" s="282"/>
      <c r="J1022" s="278"/>
      <c r="K1022" s="278"/>
      <c r="L1022" s="283"/>
      <c r="M1022" s="284"/>
      <c r="N1022" s="285"/>
      <c r="O1022" s="285"/>
      <c r="P1022" s="285"/>
      <c r="Q1022" s="285"/>
      <c r="R1022" s="285"/>
      <c r="S1022" s="285"/>
      <c r="T1022" s="286"/>
      <c r="U1022" s="14"/>
      <c r="V1022" s="14"/>
      <c r="W1022" s="14"/>
      <c r="X1022" s="14"/>
      <c r="Y1022" s="14"/>
      <c r="Z1022" s="14"/>
      <c r="AA1022" s="14"/>
      <c r="AB1022" s="14"/>
      <c r="AC1022" s="14"/>
      <c r="AD1022" s="14"/>
      <c r="AE1022" s="14"/>
      <c r="AT1022" s="287" t="s">
        <v>236</v>
      </c>
      <c r="AU1022" s="287" t="s">
        <v>89</v>
      </c>
      <c r="AV1022" s="14" t="s">
        <v>89</v>
      </c>
      <c r="AW1022" s="14" t="s">
        <v>34</v>
      </c>
      <c r="AX1022" s="14" t="s">
        <v>81</v>
      </c>
      <c r="AY1022" s="287" t="s">
        <v>211</v>
      </c>
    </row>
    <row r="1023" s="15" customFormat="1">
      <c r="A1023" s="15"/>
      <c r="B1023" s="295"/>
      <c r="C1023" s="296"/>
      <c r="D1023" s="268" t="s">
        <v>236</v>
      </c>
      <c r="E1023" s="297" t="s">
        <v>396</v>
      </c>
      <c r="F1023" s="298" t="s">
        <v>435</v>
      </c>
      <c r="G1023" s="296"/>
      <c r="H1023" s="299">
        <v>73.834999999999994</v>
      </c>
      <c r="I1023" s="300"/>
      <c r="J1023" s="296"/>
      <c r="K1023" s="296"/>
      <c r="L1023" s="301"/>
      <c r="M1023" s="302"/>
      <c r="N1023" s="303"/>
      <c r="O1023" s="303"/>
      <c r="P1023" s="303"/>
      <c r="Q1023" s="303"/>
      <c r="R1023" s="303"/>
      <c r="S1023" s="303"/>
      <c r="T1023" s="304"/>
      <c r="U1023" s="15"/>
      <c r="V1023" s="15"/>
      <c r="W1023" s="15"/>
      <c r="X1023" s="15"/>
      <c r="Y1023" s="15"/>
      <c r="Z1023" s="15"/>
      <c r="AA1023" s="15"/>
      <c r="AB1023" s="15"/>
      <c r="AC1023" s="15"/>
      <c r="AD1023" s="15"/>
      <c r="AE1023" s="15"/>
      <c r="AT1023" s="305" t="s">
        <v>236</v>
      </c>
      <c r="AU1023" s="305" t="s">
        <v>89</v>
      </c>
      <c r="AV1023" s="15" t="s">
        <v>100</v>
      </c>
      <c r="AW1023" s="15" t="s">
        <v>34</v>
      </c>
      <c r="AX1023" s="15" t="s">
        <v>87</v>
      </c>
      <c r="AY1023" s="305" t="s">
        <v>211</v>
      </c>
    </row>
    <row r="1024" s="2" customFormat="1" ht="24.15" customHeight="1">
      <c r="A1024" s="41"/>
      <c r="B1024" s="42"/>
      <c r="C1024" s="317" t="s">
        <v>1723</v>
      </c>
      <c r="D1024" s="317" t="s">
        <v>587</v>
      </c>
      <c r="E1024" s="318" t="s">
        <v>1724</v>
      </c>
      <c r="F1024" s="319" t="s">
        <v>1725</v>
      </c>
      <c r="G1024" s="320" t="s">
        <v>269</v>
      </c>
      <c r="H1024" s="321">
        <v>77.527000000000001</v>
      </c>
      <c r="I1024" s="322"/>
      <c r="J1024" s="323">
        <f>ROUND(I1024*H1024,2)</f>
        <v>0</v>
      </c>
      <c r="K1024" s="324"/>
      <c r="L1024" s="325"/>
      <c r="M1024" s="326" t="s">
        <v>1</v>
      </c>
      <c r="N1024" s="327" t="s">
        <v>46</v>
      </c>
      <c r="O1024" s="94"/>
      <c r="P1024" s="263">
        <f>O1024*H1024</f>
        <v>0</v>
      </c>
      <c r="Q1024" s="263">
        <v>0.0022000000000000001</v>
      </c>
      <c r="R1024" s="263">
        <f>Q1024*H1024</f>
        <v>0.1705594</v>
      </c>
      <c r="S1024" s="263">
        <v>0</v>
      </c>
      <c r="T1024" s="264">
        <f>S1024*H1024</f>
        <v>0</v>
      </c>
      <c r="U1024" s="41"/>
      <c r="V1024" s="41"/>
      <c r="W1024" s="41"/>
      <c r="X1024" s="41"/>
      <c r="Y1024" s="41"/>
      <c r="Z1024" s="41"/>
      <c r="AA1024" s="41"/>
      <c r="AB1024" s="41"/>
      <c r="AC1024" s="41"/>
      <c r="AD1024" s="41"/>
      <c r="AE1024" s="41"/>
      <c r="AR1024" s="265" t="s">
        <v>632</v>
      </c>
      <c r="AT1024" s="265" t="s">
        <v>587</v>
      </c>
      <c r="AU1024" s="265" t="s">
        <v>89</v>
      </c>
      <c r="AY1024" s="18" t="s">
        <v>211</v>
      </c>
      <c r="BE1024" s="155">
        <f>IF(N1024="základní",J1024,0)</f>
        <v>0</v>
      </c>
      <c r="BF1024" s="155">
        <f>IF(N1024="snížená",J1024,0)</f>
        <v>0</v>
      </c>
      <c r="BG1024" s="155">
        <f>IF(N1024="zákl. přenesená",J1024,0)</f>
        <v>0</v>
      </c>
      <c r="BH1024" s="155">
        <f>IF(N1024="sníž. přenesená",J1024,0)</f>
        <v>0</v>
      </c>
      <c r="BI1024" s="155">
        <f>IF(N1024="nulová",J1024,0)</f>
        <v>0</v>
      </c>
      <c r="BJ1024" s="18" t="s">
        <v>87</v>
      </c>
      <c r="BK1024" s="155">
        <f>ROUND(I1024*H1024,2)</f>
        <v>0</v>
      </c>
      <c r="BL1024" s="18" t="s">
        <v>526</v>
      </c>
      <c r="BM1024" s="265" t="s">
        <v>1726</v>
      </c>
    </row>
    <row r="1025" s="14" customFormat="1">
      <c r="A1025" s="14"/>
      <c r="B1025" s="277"/>
      <c r="C1025" s="278"/>
      <c r="D1025" s="268" t="s">
        <v>236</v>
      </c>
      <c r="E1025" s="278"/>
      <c r="F1025" s="280" t="s">
        <v>1727</v>
      </c>
      <c r="G1025" s="278"/>
      <c r="H1025" s="281">
        <v>77.527000000000001</v>
      </c>
      <c r="I1025" s="282"/>
      <c r="J1025" s="278"/>
      <c r="K1025" s="278"/>
      <c r="L1025" s="283"/>
      <c r="M1025" s="284"/>
      <c r="N1025" s="285"/>
      <c r="O1025" s="285"/>
      <c r="P1025" s="285"/>
      <c r="Q1025" s="285"/>
      <c r="R1025" s="285"/>
      <c r="S1025" s="285"/>
      <c r="T1025" s="286"/>
      <c r="U1025" s="14"/>
      <c r="V1025" s="14"/>
      <c r="W1025" s="14"/>
      <c r="X1025" s="14"/>
      <c r="Y1025" s="14"/>
      <c r="Z1025" s="14"/>
      <c r="AA1025" s="14"/>
      <c r="AB1025" s="14"/>
      <c r="AC1025" s="14"/>
      <c r="AD1025" s="14"/>
      <c r="AE1025" s="14"/>
      <c r="AT1025" s="287" t="s">
        <v>236</v>
      </c>
      <c r="AU1025" s="287" t="s">
        <v>89</v>
      </c>
      <c r="AV1025" s="14" t="s">
        <v>89</v>
      </c>
      <c r="AW1025" s="14" t="s">
        <v>4</v>
      </c>
      <c r="AX1025" s="14" t="s">
        <v>87</v>
      </c>
      <c r="AY1025" s="287" t="s">
        <v>211</v>
      </c>
    </row>
    <row r="1026" s="2" customFormat="1" ht="24.15" customHeight="1">
      <c r="A1026" s="41"/>
      <c r="B1026" s="42"/>
      <c r="C1026" s="253" t="s">
        <v>1728</v>
      </c>
      <c r="D1026" s="253" t="s">
        <v>214</v>
      </c>
      <c r="E1026" s="254" t="s">
        <v>1729</v>
      </c>
      <c r="F1026" s="255" t="s">
        <v>1730</v>
      </c>
      <c r="G1026" s="256" t="s">
        <v>307</v>
      </c>
      <c r="H1026" s="257">
        <v>84.525999999999996</v>
      </c>
      <c r="I1026" s="258"/>
      <c r="J1026" s="259">
        <f>ROUND(I1026*H1026,2)</f>
        <v>0</v>
      </c>
      <c r="K1026" s="260"/>
      <c r="L1026" s="44"/>
      <c r="M1026" s="261" t="s">
        <v>1</v>
      </c>
      <c r="N1026" s="262" t="s">
        <v>46</v>
      </c>
      <c r="O1026" s="94"/>
      <c r="P1026" s="263">
        <f>O1026*H1026</f>
        <v>0</v>
      </c>
      <c r="Q1026" s="263">
        <v>0.00020000000000000001</v>
      </c>
      <c r="R1026" s="263">
        <f>Q1026*H1026</f>
        <v>0.016905199999999999</v>
      </c>
      <c r="S1026" s="263">
        <v>0</v>
      </c>
      <c r="T1026" s="264">
        <f>S1026*H1026</f>
        <v>0</v>
      </c>
      <c r="U1026" s="41"/>
      <c r="V1026" s="41"/>
      <c r="W1026" s="41"/>
      <c r="X1026" s="41"/>
      <c r="Y1026" s="41"/>
      <c r="Z1026" s="41"/>
      <c r="AA1026" s="41"/>
      <c r="AB1026" s="41"/>
      <c r="AC1026" s="41"/>
      <c r="AD1026" s="41"/>
      <c r="AE1026" s="41"/>
      <c r="AR1026" s="265" t="s">
        <v>526</v>
      </c>
      <c r="AT1026" s="265" t="s">
        <v>214</v>
      </c>
      <c r="AU1026" s="265" t="s">
        <v>89</v>
      </c>
      <c r="AY1026" s="18" t="s">
        <v>211</v>
      </c>
      <c r="BE1026" s="155">
        <f>IF(N1026="základní",J1026,0)</f>
        <v>0</v>
      </c>
      <c r="BF1026" s="155">
        <f>IF(N1026="snížená",J1026,0)</f>
        <v>0</v>
      </c>
      <c r="BG1026" s="155">
        <f>IF(N1026="zákl. přenesená",J1026,0)</f>
        <v>0</v>
      </c>
      <c r="BH1026" s="155">
        <f>IF(N1026="sníž. přenesená",J1026,0)</f>
        <v>0</v>
      </c>
      <c r="BI1026" s="155">
        <f>IF(N1026="nulová",J1026,0)</f>
        <v>0</v>
      </c>
      <c r="BJ1026" s="18" t="s">
        <v>87</v>
      </c>
      <c r="BK1026" s="155">
        <f>ROUND(I1026*H1026,2)</f>
        <v>0</v>
      </c>
      <c r="BL1026" s="18" t="s">
        <v>526</v>
      </c>
      <c r="BM1026" s="265" t="s">
        <v>1731</v>
      </c>
    </row>
    <row r="1027" s="14" customFormat="1">
      <c r="A1027" s="14"/>
      <c r="B1027" s="277"/>
      <c r="C1027" s="278"/>
      <c r="D1027" s="268" t="s">
        <v>236</v>
      </c>
      <c r="E1027" s="279" t="s">
        <v>1</v>
      </c>
      <c r="F1027" s="280" t="s">
        <v>1732</v>
      </c>
      <c r="G1027" s="278"/>
      <c r="H1027" s="281">
        <v>84.525999999999996</v>
      </c>
      <c r="I1027" s="282"/>
      <c r="J1027" s="278"/>
      <c r="K1027" s="278"/>
      <c r="L1027" s="283"/>
      <c r="M1027" s="284"/>
      <c r="N1027" s="285"/>
      <c r="O1027" s="285"/>
      <c r="P1027" s="285"/>
      <c r="Q1027" s="285"/>
      <c r="R1027" s="285"/>
      <c r="S1027" s="285"/>
      <c r="T1027" s="286"/>
      <c r="U1027" s="14"/>
      <c r="V1027" s="14"/>
      <c r="W1027" s="14"/>
      <c r="X1027" s="14"/>
      <c r="Y1027" s="14"/>
      <c r="Z1027" s="14"/>
      <c r="AA1027" s="14"/>
      <c r="AB1027" s="14"/>
      <c r="AC1027" s="14"/>
      <c r="AD1027" s="14"/>
      <c r="AE1027" s="14"/>
      <c r="AT1027" s="287" t="s">
        <v>236</v>
      </c>
      <c r="AU1027" s="287" t="s">
        <v>89</v>
      </c>
      <c r="AV1027" s="14" t="s">
        <v>89</v>
      </c>
      <c r="AW1027" s="14" t="s">
        <v>34</v>
      </c>
      <c r="AX1027" s="14" t="s">
        <v>87</v>
      </c>
      <c r="AY1027" s="287" t="s">
        <v>211</v>
      </c>
    </row>
    <row r="1028" s="2" customFormat="1" ht="24.15" customHeight="1">
      <c r="A1028" s="41"/>
      <c r="B1028" s="42"/>
      <c r="C1028" s="253" t="s">
        <v>1733</v>
      </c>
      <c r="D1028" s="253" t="s">
        <v>214</v>
      </c>
      <c r="E1028" s="254" t="s">
        <v>1734</v>
      </c>
      <c r="F1028" s="255" t="s">
        <v>1735</v>
      </c>
      <c r="G1028" s="256" t="s">
        <v>505</v>
      </c>
      <c r="H1028" s="257">
        <v>42.045000000000002</v>
      </c>
      <c r="I1028" s="258"/>
      <c r="J1028" s="259">
        <f>ROUND(I1028*H1028,2)</f>
        <v>0</v>
      </c>
      <c r="K1028" s="260"/>
      <c r="L1028" s="44"/>
      <c r="M1028" s="261" t="s">
        <v>1</v>
      </c>
      <c r="N1028" s="262" t="s">
        <v>46</v>
      </c>
      <c r="O1028" s="94"/>
      <c r="P1028" s="263">
        <f>O1028*H1028</f>
        <v>0</v>
      </c>
      <c r="Q1028" s="263">
        <v>0</v>
      </c>
      <c r="R1028" s="263">
        <f>Q1028*H1028</f>
        <v>0</v>
      </c>
      <c r="S1028" s="263">
        <v>0</v>
      </c>
      <c r="T1028" s="264">
        <f>S1028*H1028</f>
        <v>0</v>
      </c>
      <c r="U1028" s="41"/>
      <c r="V1028" s="41"/>
      <c r="W1028" s="41"/>
      <c r="X1028" s="41"/>
      <c r="Y1028" s="41"/>
      <c r="Z1028" s="41"/>
      <c r="AA1028" s="41"/>
      <c r="AB1028" s="41"/>
      <c r="AC1028" s="41"/>
      <c r="AD1028" s="41"/>
      <c r="AE1028" s="41"/>
      <c r="AR1028" s="265" t="s">
        <v>526</v>
      </c>
      <c r="AT1028" s="265" t="s">
        <v>214</v>
      </c>
      <c r="AU1028" s="265" t="s">
        <v>89</v>
      </c>
      <c r="AY1028" s="18" t="s">
        <v>211</v>
      </c>
      <c r="BE1028" s="155">
        <f>IF(N1028="základní",J1028,0)</f>
        <v>0</v>
      </c>
      <c r="BF1028" s="155">
        <f>IF(N1028="snížená",J1028,0)</f>
        <v>0</v>
      </c>
      <c r="BG1028" s="155">
        <f>IF(N1028="zákl. přenesená",J1028,0)</f>
        <v>0</v>
      </c>
      <c r="BH1028" s="155">
        <f>IF(N1028="sníž. přenesená",J1028,0)</f>
        <v>0</v>
      </c>
      <c r="BI1028" s="155">
        <f>IF(N1028="nulová",J1028,0)</f>
        <v>0</v>
      </c>
      <c r="BJ1028" s="18" t="s">
        <v>87</v>
      </c>
      <c r="BK1028" s="155">
        <f>ROUND(I1028*H1028,2)</f>
        <v>0</v>
      </c>
      <c r="BL1028" s="18" t="s">
        <v>526</v>
      </c>
      <c r="BM1028" s="265" t="s">
        <v>1736</v>
      </c>
    </row>
    <row r="1029" s="2" customFormat="1" ht="24.15" customHeight="1">
      <c r="A1029" s="41"/>
      <c r="B1029" s="42"/>
      <c r="C1029" s="253" t="s">
        <v>1737</v>
      </c>
      <c r="D1029" s="253" t="s">
        <v>214</v>
      </c>
      <c r="E1029" s="254" t="s">
        <v>1738</v>
      </c>
      <c r="F1029" s="255" t="s">
        <v>1739</v>
      </c>
      <c r="G1029" s="256" t="s">
        <v>505</v>
      </c>
      <c r="H1029" s="257">
        <v>126.13500000000001</v>
      </c>
      <c r="I1029" s="258"/>
      <c r="J1029" s="259">
        <f>ROUND(I1029*H1029,2)</f>
        <v>0</v>
      </c>
      <c r="K1029" s="260"/>
      <c r="L1029" s="44"/>
      <c r="M1029" s="261" t="s">
        <v>1</v>
      </c>
      <c r="N1029" s="262" t="s">
        <v>46</v>
      </c>
      <c r="O1029" s="94"/>
      <c r="P1029" s="263">
        <f>O1029*H1029</f>
        <v>0</v>
      </c>
      <c r="Q1029" s="263">
        <v>0</v>
      </c>
      <c r="R1029" s="263">
        <f>Q1029*H1029</f>
        <v>0</v>
      </c>
      <c r="S1029" s="263">
        <v>0</v>
      </c>
      <c r="T1029" s="264">
        <f>S1029*H1029</f>
        <v>0</v>
      </c>
      <c r="U1029" s="41"/>
      <c r="V1029" s="41"/>
      <c r="W1029" s="41"/>
      <c r="X1029" s="41"/>
      <c r="Y1029" s="41"/>
      <c r="Z1029" s="41"/>
      <c r="AA1029" s="41"/>
      <c r="AB1029" s="41"/>
      <c r="AC1029" s="41"/>
      <c r="AD1029" s="41"/>
      <c r="AE1029" s="41"/>
      <c r="AR1029" s="265" t="s">
        <v>526</v>
      </c>
      <c r="AT1029" s="265" t="s">
        <v>214</v>
      </c>
      <c r="AU1029" s="265" t="s">
        <v>89</v>
      </c>
      <c r="AY1029" s="18" t="s">
        <v>211</v>
      </c>
      <c r="BE1029" s="155">
        <f>IF(N1029="základní",J1029,0)</f>
        <v>0</v>
      </c>
      <c r="BF1029" s="155">
        <f>IF(N1029="snížená",J1029,0)</f>
        <v>0</v>
      </c>
      <c r="BG1029" s="155">
        <f>IF(N1029="zákl. přenesená",J1029,0)</f>
        <v>0</v>
      </c>
      <c r="BH1029" s="155">
        <f>IF(N1029="sníž. přenesená",J1029,0)</f>
        <v>0</v>
      </c>
      <c r="BI1029" s="155">
        <f>IF(N1029="nulová",J1029,0)</f>
        <v>0</v>
      </c>
      <c r="BJ1029" s="18" t="s">
        <v>87</v>
      </c>
      <c r="BK1029" s="155">
        <f>ROUND(I1029*H1029,2)</f>
        <v>0</v>
      </c>
      <c r="BL1029" s="18" t="s">
        <v>526</v>
      </c>
      <c r="BM1029" s="265" t="s">
        <v>1740</v>
      </c>
    </row>
    <row r="1030" s="14" customFormat="1">
      <c r="A1030" s="14"/>
      <c r="B1030" s="277"/>
      <c r="C1030" s="278"/>
      <c r="D1030" s="268" t="s">
        <v>236</v>
      </c>
      <c r="E1030" s="278"/>
      <c r="F1030" s="280" t="s">
        <v>1741</v>
      </c>
      <c r="G1030" s="278"/>
      <c r="H1030" s="281">
        <v>126.13500000000001</v>
      </c>
      <c r="I1030" s="282"/>
      <c r="J1030" s="278"/>
      <c r="K1030" s="278"/>
      <c r="L1030" s="283"/>
      <c r="M1030" s="284"/>
      <c r="N1030" s="285"/>
      <c r="O1030" s="285"/>
      <c r="P1030" s="285"/>
      <c r="Q1030" s="285"/>
      <c r="R1030" s="285"/>
      <c r="S1030" s="285"/>
      <c r="T1030" s="286"/>
      <c r="U1030" s="14"/>
      <c r="V1030" s="14"/>
      <c r="W1030" s="14"/>
      <c r="X1030" s="14"/>
      <c r="Y1030" s="14"/>
      <c r="Z1030" s="14"/>
      <c r="AA1030" s="14"/>
      <c r="AB1030" s="14"/>
      <c r="AC1030" s="14"/>
      <c r="AD1030" s="14"/>
      <c r="AE1030" s="14"/>
      <c r="AT1030" s="287" t="s">
        <v>236</v>
      </c>
      <c r="AU1030" s="287" t="s">
        <v>89</v>
      </c>
      <c r="AV1030" s="14" t="s">
        <v>89</v>
      </c>
      <c r="AW1030" s="14" t="s">
        <v>4</v>
      </c>
      <c r="AX1030" s="14" t="s">
        <v>87</v>
      </c>
      <c r="AY1030" s="287" t="s">
        <v>211</v>
      </c>
    </row>
    <row r="1031" s="12" customFormat="1" ht="22.8" customHeight="1">
      <c r="A1031" s="12"/>
      <c r="B1031" s="237"/>
      <c r="C1031" s="238"/>
      <c r="D1031" s="239" t="s">
        <v>80</v>
      </c>
      <c r="E1031" s="251" t="s">
        <v>1742</v>
      </c>
      <c r="F1031" s="251" t="s">
        <v>1743</v>
      </c>
      <c r="G1031" s="238"/>
      <c r="H1031" s="238"/>
      <c r="I1031" s="241"/>
      <c r="J1031" s="252">
        <f>BK1031</f>
        <v>0</v>
      </c>
      <c r="K1031" s="238"/>
      <c r="L1031" s="243"/>
      <c r="M1031" s="244"/>
      <c r="N1031" s="245"/>
      <c r="O1031" s="245"/>
      <c r="P1031" s="246">
        <f>SUM(P1032:P1071)</f>
        <v>0</v>
      </c>
      <c r="Q1031" s="245"/>
      <c r="R1031" s="246">
        <f>SUM(R1032:R1071)</f>
        <v>7.2388348700000007</v>
      </c>
      <c r="S1031" s="245"/>
      <c r="T1031" s="247">
        <f>SUM(T1032:T1071)</f>
        <v>0</v>
      </c>
      <c r="U1031" s="12"/>
      <c r="V1031" s="12"/>
      <c r="W1031" s="12"/>
      <c r="X1031" s="12"/>
      <c r="Y1031" s="12"/>
      <c r="Z1031" s="12"/>
      <c r="AA1031" s="12"/>
      <c r="AB1031" s="12"/>
      <c r="AC1031" s="12"/>
      <c r="AD1031" s="12"/>
      <c r="AE1031" s="12"/>
      <c r="AR1031" s="248" t="s">
        <v>89</v>
      </c>
      <c r="AT1031" s="249" t="s">
        <v>80</v>
      </c>
      <c r="AU1031" s="249" t="s">
        <v>87</v>
      </c>
      <c r="AY1031" s="248" t="s">
        <v>211</v>
      </c>
      <c r="BK1031" s="250">
        <f>SUM(BK1032:BK1071)</f>
        <v>0</v>
      </c>
    </row>
    <row r="1032" s="2" customFormat="1" ht="24.15" customHeight="1">
      <c r="A1032" s="41"/>
      <c r="B1032" s="42"/>
      <c r="C1032" s="253" t="s">
        <v>1744</v>
      </c>
      <c r="D1032" s="253" t="s">
        <v>214</v>
      </c>
      <c r="E1032" s="254" t="s">
        <v>1745</v>
      </c>
      <c r="F1032" s="255" t="s">
        <v>1746</v>
      </c>
      <c r="G1032" s="256" t="s">
        <v>695</v>
      </c>
      <c r="H1032" s="257">
        <v>2</v>
      </c>
      <c r="I1032" s="258"/>
      <c r="J1032" s="259">
        <f>ROUND(I1032*H1032,2)</f>
        <v>0</v>
      </c>
      <c r="K1032" s="260"/>
      <c r="L1032" s="44"/>
      <c r="M1032" s="261" t="s">
        <v>1</v>
      </c>
      <c r="N1032" s="262" t="s">
        <v>46</v>
      </c>
      <c r="O1032" s="94"/>
      <c r="P1032" s="263">
        <f>O1032*H1032</f>
        <v>0</v>
      </c>
      <c r="Q1032" s="263">
        <v>0</v>
      </c>
      <c r="R1032" s="263">
        <f>Q1032*H1032</f>
        <v>0</v>
      </c>
      <c r="S1032" s="263">
        <v>0</v>
      </c>
      <c r="T1032" s="264">
        <f>S1032*H1032</f>
        <v>0</v>
      </c>
      <c r="U1032" s="41"/>
      <c r="V1032" s="41"/>
      <c r="W1032" s="41"/>
      <c r="X1032" s="41"/>
      <c r="Y1032" s="41"/>
      <c r="Z1032" s="41"/>
      <c r="AA1032" s="41"/>
      <c r="AB1032" s="41"/>
      <c r="AC1032" s="41"/>
      <c r="AD1032" s="41"/>
      <c r="AE1032" s="41"/>
      <c r="AR1032" s="265" t="s">
        <v>526</v>
      </c>
      <c r="AT1032" s="265" t="s">
        <v>214</v>
      </c>
      <c r="AU1032" s="265" t="s">
        <v>89</v>
      </c>
      <c r="AY1032" s="18" t="s">
        <v>211</v>
      </c>
      <c r="BE1032" s="155">
        <f>IF(N1032="základní",J1032,0)</f>
        <v>0</v>
      </c>
      <c r="BF1032" s="155">
        <f>IF(N1032="snížená",J1032,0)</f>
        <v>0</v>
      </c>
      <c r="BG1032" s="155">
        <f>IF(N1032="zákl. přenesená",J1032,0)</f>
        <v>0</v>
      </c>
      <c r="BH1032" s="155">
        <f>IF(N1032="sníž. přenesená",J1032,0)</f>
        <v>0</v>
      </c>
      <c r="BI1032" s="155">
        <f>IF(N1032="nulová",J1032,0)</f>
        <v>0</v>
      </c>
      <c r="BJ1032" s="18" t="s">
        <v>87</v>
      </c>
      <c r="BK1032" s="155">
        <f>ROUND(I1032*H1032,2)</f>
        <v>0</v>
      </c>
      <c r="BL1032" s="18" t="s">
        <v>526</v>
      </c>
      <c r="BM1032" s="265" t="s">
        <v>1747</v>
      </c>
    </row>
    <row r="1033" s="13" customFormat="1">
      <c r="A1033" s="13"/>
      <c r="B1033" s="266"/>
      <c r="C1033" s="267"/>
      <c r="D1033" s="268" t="s">
        <v>236</v>
      </c>
      <c r="E1033" s="269" t="s">
        <v>1</v>
      </c>
      <c r="F1033" s="270" t="s">
        <v>1748</v>
      </c>
      <c r="G1033" s="267"/>
      <c r="H1033" s="269" t="s">
        <v>1</v>
      </c>
      <c r="I1033" s="271"/>
      <c r="J1033" s="267"/>
      <c r="K1033" s="267"/>
      <c r="L1033" s="272"/>
      <c r="M1033" s="273"/>
      <c r="N1033" s="274"/>
      <c r="O1033" s="274"/>
      <c r="P1033" s="274"/>
      <c r="Q1033" s="274"/>
      <c r="R1033" s="274"/>
      <c r="S1033" s="274"/>
      <c r="T1033" s="275"/>
      <c r="U1033" s="13"/>
      <c r="V1033" s="13"/>
      <c r="W1033" s="13"/>
      <c r="X1033" s="13"/>
      <c r="Y1033" s="13"/>
      <c r="Z1033" s="13"/>
      <c r="AA1033" s="13"/>
      <c r="AB1033" s="13"/>
      <c r="AC1033" s="13"/>
      <c r="AD1033" s="13"/>
      <c r="AE1033" s="13"/>
      <c r="AT1033" s="276" t="s">
        <v>236</v>
      </c>
      <c r="AU1033" s="276" t="s">
        <v>89</v>
      </c>
      <c r="AV1033" s="13" t="s">
        <v>87</v>
      </c>
      <c r="AW1033" s="13" t="s">
        <v>34</v>
      </c>
      <c r="AX1033" s="13" t="s">
        <v>81</v>
      </c>
      <c r="AY1033" s="276" t="s">
        <v>211</v>
      </c>
    </row>
    <row r="1034" s="14" customFormat="1">
      <c r="A1034" s="14"/>
      <c r="B1034" s="277"/>
      <c r="C1034" s="278"/>
      <c r="D1034" s="268" t="s">
        <v>236</v>
      </c>
      <c r="E1034" s="279" t="s">
        <v>1</v>
      </c>
      <c r="F1034" s="280" t="s">
        <v>89</v>
      </c>
      <c r="G1034" s="278"/>
      <c r="H1034" s="281">
        <v>2</v>
      </c>
      <c r="I1034" s="282"/>
      <c r="J1034" s="278"/>
      <c r="K1034" s="278"/>
      <c r="L1034" s="283"/>
      <c r="M1034" s="284"/>
      <c r="N1034" s="285"/>
      <c r="O1034" s="285"/>
      <c r="P1034" s="285"/>
      <c r="Q1034" s="285"/>
      <c r="R1034" s="285"/>
      <c r="S1034" s="285"/>
      <c r="T1034" s="286"/>
      <c r="U1034" s="14"/>
      <c r="V1034" s="14"/>
      <c r="W1034" s="14"/>
      <c r="X1034" s="14"/>
      <c r="Y1034" s="14"/>
      <c r="Z1034" s="14"/>
      <c r="AA1034" s="14"/>
      <c r="AB1034" s="14"/>
      <c r="AC1034" s="14"/>
      <c r="AD1034" s="14"/>
      <c r="AE1034" s="14"/>
      <c r="AT1034" s="287" t="s">
        <v>236</v>
      </c>
      <c r="AU1034" s="287" t="s">
        <v>89</v>
      </c>
      <c r="AV1034" s="14" t="s">
        <v>89</v>
      </c>
      <c r="AW1034" s="14" t="s">
        <v>34</v>
      </c>
      <c r="AX1034" s="14" t="s">
        <v>87</v>
      </c>
      <c r="AY1034" s="287" t="s">
        <v>211</v>
      </c>
    </row>
    <row r="1035" s="2" customFormat="1" ht="37.8" customHeight="1">
      <c r="A1035" s="41"/>
      <c r="B1035" s="42"/>
      <c r="C1035" s="317" t="s">
        <v>1749</v>
      </c>
      <c r="D1035" s="317" t="s">
        <v>587</v>
      </c>
      <c r="E1035" s="318" t="s">
        <v>1750</v>
      </c>
      <c r="F1035" s="319" t="s">
        <v>1751</v>
      </c>
      <c r="G1035" s="320" t="s">
        <v>695</v>
      </c>
      <c r="H1035" s="321">
        <v>2</v>
      </c>
      <c r="I1035" s="322"/>
      <c r="J1035" s="323">
        <f>ROUND(I1035*H1035,2)</f>
        <v>0</v>
      </c>
      <c r="K1035" s="324"/>
      <c r="L1035" s="325"/>
      <c r="M1035" s="326" t="s">
        <v>1</v>
      </c>
      <c r="N1035" s="327" t="s">
        <v>46</v>
      </c>
      <c r="O1035" s="94"/>
      <c r="P1035" s="263">
        <f>O1035*H1035</f>
        <v>0</v>
      </c>
      <c r="Q1035" s="263">
        <v>0.016500000000000001</v>
      </c>
      <c r="R1035" s="263">
        <f>Q1035*H1035</f>
        <v>0.033000000000000002</v>
      </c>
      <c r="S1035" s="263">
        <v>0</v>
      </c>
      <c r="T1035" s="264">
        <f>S1035*H1035</f>
        <v>0</v>
      </c>
      <c r="U1035" s="41"/>
      <c r="V1035" s="41"/>
      <c r="W1035" s="41"/>
      <c r="X1035" s="41"/>
      <c r="Y1035" s="41"/>
      <c r="Z1035" s="41"/>
      <c r="AA1035" s="41"/>
      <c r="AB1035" s="41"/>
      <c r="AC1035" s="41"/>
      <c r="AD1035" s="41"/>
      <c r="AE1035" s="41"/>
      <c r="AR1035" s="265" t="s">
        <v>632</v>
      </c>
      <c r="AT1035" s="265" t="s">
        <v>587</v>
      </c>
      <c r="AU1035" s="265" t="s">
        <v>89</v>
      </c>
      <c r="AY1035" s="18" t="s">
        <v>211</v>
      </c>
      <c r="BE1035" s="155">
        <f>IF(N1035="základní",J1035,0)</f>
        <v>0</v>
      </c>
      <c r="BF1035" s="155">
        <f>IF(N1035="snížená",J1035,0)</f>
        <v>0</v>
      </c>
      <c r="BG1035" s="155">
        <f>IF(N1035="zákl. přenesená",J1035,0)</f>
        <v>0</v>
      </c>
      <c r="BH1035" s="155">
        <f>IF(N1035="sníž. přenesená",J1035,0)</f>
        <v>0</v>
      </c>
      <c r="BI1035" s="155">
        <f>IF(N1035="nulová",J1035,0)</f>
        <v>0</v>
      </c>
      <c r="BJ1035" s="18" t="s">
        <v>87</v>
      </c>
      <c r="BK1035" s="155">
        <f>ROUND(I1035*H1035,2)</f>
        <v>0</v>
      </c>
      <c r="BL1035" s="18" t="s">
        <v>526</v>
      </c>
      <c r="BM1035" s="265" t="s">
        <v>1752</v>
      </c>
    </row>
    <row r="1036" s="13" customFormat="1">
      <c r="A1036" s="13"/>
      <c r="B1036" s="266"/>
      <c r="C1036" s="267"/>
      <c r="D1036" s="268" t="s">
        <v>236</v>
      </c>
      <c r="E1036" s="269" t="s">
        <v>1</v>
      </c>
      <c r="F1036" s="270" t="s">
        <v>1748</v>
      </c>
      <c r="G1036" s="267"/>
      <c r="H1036" s="269" t="s">
        <v>1</v>
      </c>
      <c r="I1036" s="271"/>
      <c r="J1036" s="267"/>
      <c r="K1036" s="267"/>
      <c r="L1036" s="272"/>
      <c r="M1036" s="273"/>
      <c r="N1036" s="274"/>
      <c r="O1036" s="274"/>
      <c r="P1036" s="274"/>
      <c r="Q1036" s="274"/>
      <c r="R1036" s="274"/>
      <c r="S1036" s="274"/>
      <c r="T1036" s="275"/>
      <c r="U1036" s="13"/>
      <c r="V1036" s="13"/>
      <c r="W1036" s="13"/>
      <c r="X1036" s="13"/>
      <c r="Y1036" s="13"/>
      <c r="Z1036" s="13"/>
      <c r="AA1036" s="13"/>
      <c r="AB1036" s="13"/>
      <c r="AC1036" s="13"/>
      <c r="AD1036" s="13"/>
      <c r="AE1036" s="13"/>
      <c r="AT1036" s="276" t="s">
        <v>236</v>
      </c>
      <c r="AU1036" s="276" t="s">
        <v>89</v>
      </c>
      <c r="AV1036" s="13" t="s">
        <v>87</v>
      </c>
      <c r="AW1036" s="13" t="s">
        <v>34</v>
      </c>
      <c r="AX1036" s="13" t="s">
        <v>81</v>
      </c>
      <c r="AY1036" s="276" t="s">
        <v>211</v>
      </c>
    </row>
    <row r="1037" s="14" customFormat="1">
      <c r="A1037" s="14"/>
      <c r="B1037" s="277"/>
      <c r="C1037" s="278"/>
      <c r="D1037" s="268" t="s">
        <v>236</v>
      </c>
      <c r="E1037" s="279" t="s">
        <v>1</v>
      </c>
      <c r="F1037" s="280" t="s">
        <v>89</v>
      </c>
      <c r="G1037" s="278"/>
      <c r="H1037" s="281">
        <v>2</v>
      </c>
      <c r="I1037" s="282"/>
      <c r="J1037" s="278"/>
      <c r="K1037" s="278"/>
      <c r="L1037" s="283"/>
      <c r="M1037" s="284"/>
      <c r="N1037" s="285"/>
      <c r="O1037" s="285"/>
      <c r="P1037" s="285"/>
      <c r="Q1037" s="285"/>
      <c r="R1037" s="285"/>
      <c r="S1037" s="285"/>
      <c r="T1037" s="286"/>
      <c r="U1037" s="14"/>
      <c r="V1037" s="14"/>
      <c r="W1037" s="14"/>
      <c r="X1037" s="14"/>
      <c r="Y1037" s="14"/>
      <c r="Z1037" s="14"/>
      <c r="AA1037" s="14"/>
      <c r="AB1037" s="14"/>
      <c r="AC1037" s="14"/>
      <c r="AD1037" s="14"/>
      <c r="AE1037" s="14"/>
      <c r="AT1037" s="287" t="s">
        <v>236</v>
      </c>
      <c r="AU1037" s="287" t="s">
        <v>89</v>
      </c>
      <c r="AV1037" s="14" t="s">
        <v>89</v>
      </c>
      <c r="AW1037" s="14" t="s">
        <v>34</v>
      </c>
      <c r="AX1037" s="14" t="s">
        <v>87</v>
      </c>
      <c r="AY1037" s="287" t="s">
        <v>211</v>
      </c>
    </row>
    <row r="1038" s="2" customFormat="1" ht="33" customHeight="1">
      <c r="A1038" s="41"/>
      <c r="B1038" s="42"/>
      <c r="C1038" s="253" t="s">
        <v>1753</v>
      </c>
      <c r="D1038" s="253" t="s">
        <v>214</v>
      </c>
      <c r="E1038" s="254" t="s">
        <v>1754</v>
      </c>
      <c r="F1038" s="255" t="s">
        <v>1755</v>
      </c>
      <c r="G1038" s="256" t="s">
        <v>269</v>
      </c>
      <c r="H1038" s="257">
        <v>355.10300000000001</v>
      </c>
      <c r="I1038" s="258"/>
      <c r="J1038" s="259">
        <f>ROUND(I1038*H1038,2)</f>
        <v>0</v>
      </c>
      <c r="K1038" s="260"/>
      <c r="L1038" s="44"/>
      <c r="M1038" s="261" t="s">
        <v>1</v>
      </c>
      <c r="N1038" s="262" t="s">
        <v>46</v>
      </c>
      <c r="O1038" s="94"/>
      <c r="P1038" s="263">
        <f>O1038*H1038</f>
        <v>0</v>
      </c>
      <c r="Q1038" s="263">
        <v>6.0000000000000002E-05</v>
      </c>
      <c r="R1038" s="263">
        <f>Q1038*H1038</f>
        <v>0.021306180000000001</v>
      </c>
      <c r="S1038" s="263">
        <v>0</v>
      </c>
      <c r="T1038" s="264">
        <f>S1038*H1038</f>
        <v>0</v>
      </c>
      <c r="U1038" s="41"/>
      <c r="V1038" s="41"/>
      <c r="W1038" s="41"/>
      <c r="X1038" s="41"/>
      <c r="Y1038" s="41"/>
      <c r="Z1038" s="41"/>
      <c r="AA1038" s="41"/>
      <c r="AB1038" s="41"/>
      <c r="AC1038" s="41"/>
      <c r="AD1038" s="41"/>
      <c r="AE1038" s="41"/>
      <c r="AR1038" s="265" t="s">
        <v>526</v>
      </c>
      <c r="AT1038" s="265" t="s">
        <v>214</v>
      </c>
      <c r="AU1038" s="265" t="s">
        <v>89</v>
      </c>
      <c r="AY1038" s="18" t="s">
        <v>211</v>
      </c>
      <c r="BE1038" s="155">
        <f>IF(N1038="základní",J1038,0)</f>
        <v>0</v>
      </c>
      <c r="BF1038" s="155">
        <f>IF(N1038="snížená",J1038,0)</f>
        <v>0</v>
      </c>
      <c r="BG1038" s="155">
        <f>IF(N1038="zákl. přenesená",J1038,0)</f>
        <v>0</v>
      </c>
      <c r="BH1038" s="155">
        <f>IF(N1038="sníž. přenesená",J1038,0)</f>
        <v>0</v>
      </c>
      <c r="BI1038" s="155">
        <f>IF(N1038="nulová",J1038,0)</f>
        <v>0</v>
      </c>
      <c r="BJ1038" s="18" t="s">
        <v>87</v>
      </c>
      <c r="BK1038" s="155">
        <f>ROUND(I1038*H1038,2)</f>
        <v>0</v>
      </c>
      <c r="BL1038" s="18" t="s">
        <v>526</v>
      </c>
      <c r="BM1038" s="265" t="s">
        <v>1756</v>
      </c>
    </row>
    <row r="1039" s="14" customFormat="1">
      <c r="A1039" s="14"/>
      <c r="B1039" s="277"/>
      <c r="C1039" s="278"/>
      <c r="D1039" s="268" t="s">
        <v>236</v>
      </c>
      <c r="E1039" s="279" t="s">
        <v>1</v>
      </c>
      <c r="F1039" s="280" t="s">
        <v>1757</v>
      </c>
      <c r="G1039" s="278"/>
      <c r="H1039" s="281">
        <v>355.10300000000001</v>
      </c>
      <c r="I1039" s="282"/>
      <c r="J1039" s="278"/>
      <c r="K1039" s="278"/>
      <c r="L1039" s="283"/>
      <c r="M1039" s="284"/>
      <c r="N1039" s="285"/>
      <c r="O1039" s="285"/>
      <c r="P1039" s="285"/>
      <c r="Q1039" s="285"/>
      <c r="R1039" s="285"/>
      <c r="S1039" s="285"/>
      <c r="T1039" s="286"/>
      <c r="U1039" s="14"/>
      <c r="V1039" s="14"/>
      <c r="W1039" s="14"/>
      <c r="X1039" s="14"/>
      <c r="Y1039" s="14"/>
      <c r="Z1039" s="14"/>
      <c r="AA1039" s="14"/>
      <c r="AB1039" s="14"/>
      <c r="AC1039" s="14"/>
      <c r="AD1039" s="14"/>
      <c r="AE1039" s="14"/>
      <c r="AT1039" s="287" t="s">
        <v>236</v>
      </c>
      <c r="AU1039" s="287" t="s">
        <v>89</v>
      </c>
      <c r="AV1039" s="14" t="s">
        <v>89</v>
      </c>
      <c r="AW1039" s="14" t="s">
        <v>34</v>
      </c>
      <c r="AX1039" s="14" t="s">
        <v>87</v>
      </c>
      <c r="AY1039" s="287" t="s">
        <v>211</v>
      </c>
    </row>
    <row r="1040" s="2" customFormat="1" ht="24.15" customHeight="1">
      <c r="A1040" s="41"/>
      <c r="B1040" s="42"/>
      <c r="C1040" s="317" t="s">
        <v>146</v>
      </c>
      <c r="D1040" s="317" t="s">
        <v>587</v>
      </c>
      <c r="E1040" s="318" t="s">
        <v>995</v>
      </c>
      <c r="F1040" s="319" t="s">
        <v>996</v>
      </c>
      <c r="G1040" s="320" t="s">
        <v>695</v>
      </c>
      <c r="H1040" s="321">
        <v>3586.0300000000002</v>
      </c>
      <c r="I1040" s="322"/>
      <c r="J1040" s="323">
        <f>ROUND(I1040*H1040,2)</f>
        <v>0</v>
      </c>
      <c r="K1040" s="324"/>
      <c r="L1040" s="325"/>
      <c r="M1040" s="326" t="s">
        <v>1</v>
      </c>
      <c r="N1040" s="327" t="s">
        <v>46</v>
      </c>
      <c r="O1040" s="94"/>
      <c r="P1040" s="263">
        <f>O1040*H1040</f>
        <v>0</v>
      </c>
      <c r="Q1040" s="263">
        <v>0.0019</v>
      </c>
      <c r="R1040" s="263">
        <f>Q1040*H1040</f>
        <v>6.8134570000000005</v>
      </c>
      <c r="S1040" s="263">
        <v>0</v>
      </c>
      <c r="T1040" s="264">
        <f>S1040*H1040</f>
        <v>0</v>
      </c>
      <c r="U1040" s="41"/>
      <c r="V1040" s="41"/>
      <c r="W1040" s="41"/>
      <c r="X1040" s="41"/>
      <c r="Y1040" s="41"/>
      <c r="Z1040" s="41"/>
      <c r="AA1040" s="41"/>
      <c r="AB1040" s="41"/>
      <c r="AC1040" s="41"/>
      <c r="AD1040" s="41"/>
      <c r="AE1040" s="41"/>
      <c r="AR1040" s="265" t="s">
        <v>632</v>
      </c>
      <c r="AT1040" s="265" t="s">
        <v>587</v>
      </c>
      <c r="AU1040" s="265" t="s">
        <v>89</v>
      </c>
      <c r="AY1040" s="18" t="s">
        <v>211</v>
      </c>
      <c r="BE1040" s="155">
        <f>IF(N1040="základní",J1040,0)</f>
        <v>0</v>
      </c>
      <c r="BF1040" s="155">
        <f>IF(N1040="snížená",J1040,0)</f>
        <v>0</v>
      </c>
      <c r="BG1040" s="155">
        <f>IF(N1040="zákl. přenesená",J1040,0)</f>
        <v>0</v>
      </c>
      <c r="BH1040" s="155">
        <f>IF(N1040="sníž. přenesená",J1040,0)</f>
        <v>0</v>
      </c>
      <c r="BI1040" s="155">
        <f>IF(N1040="nulová",J1040,0)</f>
        <v>0</v>
      </c>
      <c r="BJ1040" s="18" t="s">
        <v>87</v>
      </c>
      <c r="BK1040" s="155">
        <f>ROUND(I1040*H1040,2)</f>
        <v>0</v>
      </c>
      <c r="BL1040" s="18" t="s">
        <v>526</v>
      </c>
      <c r="BM1040" s="265" t="s">
        <v>1758</v>
      </c>
    </row>
    <row r="1041" s="13" customFormat="1">
      <c r="A1041" s="13"/>
      <c r="B1041" s="266"/>
      <c r="C1041" s="267"/>
      <c r="D1041" s="268" t="s">
        <v>236</v>
      </c>
      <c r="E1041" s="269" t="s">
        <v>1</v>
      </c>
      <c r="F1041" s="270" t="s">
        <v>1759</v>
      </c>
      <c r="G1041" s="267"/>
      <c r="H1041" s="269" t="s">
        <v>1</v>
      </c>
      <c r="I1041" s="271"/>
      <c r="J1041" s="267"/>
      <c r="K1041" s="267"/>
      <c r="L1041" s="272"/>
      <c r="M1041" s="273"/>
      <c r="N1041" s="274"/>
      <c r="O1041" s="274"/>
      <c r="P1041" s="274"/>
      <c r="Q1041" s="274"/>
      <c r="R1041" s="274"/>
      <c r="S1041" s="274"/>
      <c r="T1041" s="275"/>
      <c r="U1041" s="13"/>
      <c r="V1041" s="13"/>
      <c r="W1041" s="13"/>
      <c r="X1041" s="13"/>
      <c r="Y1041" s="13"/>
      <c r="Z1041" s="13"/>
      <c r="AA1041" s="13"/>
      <c r="AB1041" s="13"/>
      <c r="AC1041" s="13"/>
      <c r="AD1041" s="13"/>
      <c r="AE1041" s="13"/>
      <c r="AT1041" s="276" t="s">
        <v>236</v>
      </c>
      <c r="AU1041" s="276" t="s">
        <v>89</v>
      </c>
      <c r="AV1041" s="13" t="s">
        <v>87</v>
      </c>
      <c r="AW1041" s="13" t="s">
        <v>34</v>
      </c>
      <c r="AX1041" s="13" t="s">
        <v>81</v>
      </c>
      <c r="AY1041" s="276" t="s">
        <v>211</v>
      </c>
    </row>
    <row r="1042" s="13" customFormat="1">
      <c r="A1042" s="13"/>
      <c r="B1042" s="266"/>
      <c r="C1042" s="267"/>
      <c r="D1042" s="268" t="s">
        <v>236</v>
      </c>
      <c r="E1042" s="269" t="s">
        <v>1</v>
      </c>
      <c r="F1042" s="270" t="s">
        <v>1760</v>
      </c>
      <c r="G1042" s="267"/>
      <c r="H1042" s="269" t="s">
        <v>1</v>
      </c>
      <c r="I1042" s="271"/>
      <c r="J1042" s="267"/>
      <c r="K1042" s="267"/>
      <c r="L1042" s="272"/>
      <c r="M1042" s="273"/>
      <c r="N1042" s="274"/>
      <c r="O1042" s="274"/>
      <c r="P1042" s="274"/>
      <c r="Q1042" s="274"/>
      <c r="R1042" s="274"/>
      <c r="S1042" s="274"/>
      <c r="T1042" s="275"/>
      <c r="U1042" s="13"/>
      <c r="V1042" s="13"/>
      <c r="W1042" s="13"/>
      <c r="X1042" s="13"/>
      <c r="Y1042" s="13"/>
      <c r="Z1042" s="13"/>
      <c r="AA1042" s="13"/>
      <c r="AB1042" s="13"/>
      <c r="AC1042" s="13"/>
      <c r="AD1042" s="13"/>
      <c r="AE1042" s="13"/>
      <c r="AT1042" s="276" t="s">
        <v>236</v>
      </c>
      <c r="AU1042" s="276" t="s">
        <v>89</v>
      </c>
      <c r="AV1042" s="13" t="s">
        <v>87</v>
      </c>
      <c r="AW1042" s="13" t="s">
        <v>34</v>
      </c>
      <c r="AX1042" s="13" t="s">
        <v>81</v>
      </c>
      <c r="AY1042" s="276" t="s">
        <v>211</v>
      </c>
    </row>
    <row r="1043" s="14" customFormat="1">
      <c r="A1043" s="14"/>
      <c r="B1043" s="277"/>
      <c r="C1043" s="278"/>
      <c r="D1043" s="268" t="s">
        <v>236</v>
      </c>
      <c r="E1043" s="279" t="s">
        <v>1</v>
      </c>
      <c r="F1043" s="280" t="s">
        <v>1761</v>
      </c>
      <c r="G1043" s="278"/>
      <c r="H1043" s="281">
        <v>3586.0300000000002</v>
      </c>
      <c r="I1043" s="282"/>
      <c r="J1043" s="278"/>
      <c r="K1043" s="278"/>
      <c r="L1043" s="283"/>
      <c r="M1043" s="284"/>
      <c r="N1043" s="285"/>
      <c r="O1043" s="285"/>
      <c r="P1043" s="285"/>
      <c r="Q1043" s="285"/>
      <c r="R1043" s="285"/>
      <c r="S1043" s="285"/>
      <c r="T1043" s="286"/>
      <c r="U1043" s="14"/>
      <c r="V1043" s="14"/>
      <c r="W1043" s="14"/>
      <c r="X1043" s="14"/>
      <c r="Y1043" s="14"/>
      <c r="Z1043" s="14"/>
      <c r="AA1043" s="14"/>
      <c r="AB1043" s="14"/>
      <c r="AC1043" s="14"/>
      <c r="AD1043" s="14"/>
      <c r="AE1043" s="14"/>
      <c r="AT1043" s="287" t="s">
        <v>236</v>
      </c>
      <c r="AU1043" s="287" t="s">
        <v>89</v>
      </c>
      <c r="AV1043" s="14" t="s">
        <v>89</v>
      </c>
      <c r="AW1043" s="14" t="s">
        <v>34</v>
      </c>
      <c r="AX1043" s="14" t="s">
        <v>87</v>
      </c>
      <c r="AY1043" s="287" t="s">
        <v>211</v>
      </c>
    </row>
    <row r="1044" s="2" customFormat="1" ht="16.5" customHeight="1">
      <c r="A1044" s="41"/>
      <c r="B1044" s="42"/>
      <c r="C1044" s="317" t="s">
        <v>149</v>
      </c>
      <c r="D1044" s="317" t="s">
        <v>587</v>
      </c>
      <c r="E1044" s="318" t="s">
        <v>1762</v>
      </c>
      <c r="F1044" s="319" t="s">
        <v>1763</v>
      </c>
      <c r="G1044" s="320" t="s">
        <v>695</v>
      </c>
      <c r="H1044" s="321">
        <v>116.667</v>
      </c>
      <c r="I1044" s="322"/>
      <c r="J1044" s="323">
        <f>ROUND(I1044*H1044,2)</f>
        <v>0</v>
      </c>
      <c r="K1044" s="324"/>
      <c r="L1044" s="325"/>
      <c r="M1044" s="326" t="s">
        <v>1</v>
      </c>
      <c r="N1044" s="327" t="s">
        <v>46</v>
      </c>
      <c r="O1044" s="94"/>
      <c r="P1044" s="263">
        <f>O1044*H1044</f>
        <v>0</v>
      </c>
      <c r="Q1044" s="263">
        <v>0.0013500000000000001</v>
      </c>
      <c r="R1044" s="263">
        <f>Q1044*H1044</f>
        <v>0.15750045000000001</v>
      </c>
      <c r="S1044" s="263">
        <v>0</v>
      </c>
      <c r="T1044" s="264">
        <f>S1044*H1044</f>
        <v>0</v>
      </c>
      <c r="U1044" s="41"/>
      <c r="V1044" s="41"/>
      <c r="W1044" s="41"/>
      <c r="X1044" s="41"/>
      <c r="Y1044" s="41"/>
      <c r="Z1044" s="41"/>
      <c r="AA1044" s="41"/>
      <c r="AB1044" s="41"/>
      <c r="AC1044" s="41"/>
      <c r="AD1044" s="41"/>
      <c r="AE1044" s="41"/>
      <c r="AR1044" s="265" t="s">
        <v>632</v>
      </c>
      <c r="AT1044" s="265" t="s">
        <v>587</v>
      </c>
      <c r="AU1044" s="265" t="s">
        <v>89</v>
      </c>
      <c r="AY1044" s="18" t="s">
        <v>211</v>
      </c>
      <c r="BE1044" s="155">
        <f>IF(N1044="základní",J1044,0)</f>
        <v>0</v>
      </c>
      <c r="BF1044" s="155">
        <f>IF(N1044="snížená",J1044,0)</f>
        <v>0</v>
      </c>
      <c r="BG1044" s="155">
        <f>IF(N1044="zákl. přenesená",J1044,0)</f>
        <v>0</v>
      </c>
      <c r="BH1044" s="155">
        <f>IF(N1044="sníž. přenesená",J1044,0)</f>
        <v>0</v>
      </c>
      <c r="BI1044" s="155">
        <f>IF(N1044="nulová",J1044,0)</f>
        <v>0</v>
      </c>
      <c r="BJ1044" s="18" t="s">
        <v>87</v>
      </c>
      <c r="BK1044" s="155">
        <f>ROUND(I1044*H1044,2)</f>
        <v>0</v>
      </c>
      <c r="BL1044" s="18" t="s">
        <v>526</v>
      </c>
      <c r="BM1044" s="265" t="s">
        <v>1764</v>
      </c>
    </row>
    <row r="1045" s="14" customFormat="1">
      <c r="A1045" s="14"/>
      <c r="B1045" s="277"/>
      <c r="C1045" s="278"/>
      <c r="D1045" s="268" t="s">
        <v>236</v>
      </c>
      <c r="E1045" s="279" t="s">
        <v>1</v>
      </c>
      <c r="F1045" s="280" t="s">
        <v>1765</v>
      </c>
      <c r="G1045" s="278"/>
      <c r="H1045" s="281">
        <v>116.667</v>
      </c>
      <c r="I1045" s="282"/>
      <c r="J1045" s="278"/>
      <c r="K1045" s="278"/>
      <c r="L1045" s="283"/>
      <c r="M1045" s="284"/>
      <c r="N1045" s="285"/>
      <c r="O1045" s="285"/>
      <c r="P1045" s="285"/>
      <c r="Q1045" s="285"/>
      <c r="R1045" s="285"/>
      <c r="S1045" s="285"/>
      <c r="T1045" s="286"/>
      <c r="U1045" s="14"/>
      <c r="V1045" s="14"/>
      <c r="W1045" s="14"/>
      <c r="X1045" s="14"/>
      <c r="Y1045" s="14"/>
      <c r="Z1045" s="14"/>
      <c r="AA1045" s="14"/>
      <c r="AB1045" s="14"/>
      <c r="AC1045" s="14"/>
      <c r="AD1045" s="14"/>
      <c r="AE1045" s="14"/>
      <c r="AT1045" s="287" t="s">
        <v>236</v>
      </c>
      <c r="AU1045" s="287" t="s">
        <v>89</v>
      </c>
      <c r="AV1045" s="14" t="s">
        <v>89</v>
      </c>
      <c r="AW1045" s="14" t="s">
        <v>34</v>
      </c>
      <c r="AX1045" s="14" t="s">
        <v>87</v>
      </c>
      <c r="AY1045" s="287" t="s">
        <v>211</v>
      </c>
    </row>
    <row r="1046" s="2" customFormat="1" ht="24.15" customHeight="1">
      <c r="A1046" s="41"/>
      <c r="B1046" s="42"/>
      <c r="C1046" s="317" t="s">
        <v>152</v>
      </c>
      <c r="D1046" s="317" t="s">
        <v>587</v>
      </c>
      <c r="E1046" s="318" t="s">
        <v>1766</v>
      </c>
      <c r="F1046" s="319" t="s">
        <v>1767</v>
      </c>
      <c r="G1046" s="320" t="s">
        <v>695</v>
      </c>
      <c r="H1046" s="321">
        <v>2</v>
      </c>
      <c r="I1046" s="322"/>
      <c r="J1046" s="323">
        <f>ROUND(I1046*H1046,2)</f>
        <v>0</v>
      </c>
      <c r="K1046" s="324"/>
      <c r="L1046" s="325"/>
      <c r="M1046" s="326" t="s">
        <v>1</v>
      </c>
      <c r="N1046" s="327" t="s">
        <v>46</v>
      </c>
      <c r="O1046" s="94"/>
      <c r="P1046" s="263">
        <f>O1046*H1046</f>
        <v>0</v>
      </c>
      <c r="Q1046" s="263">
        <v>0.00040000000000000002</v>
      </c>
      <c r="R1046" s="263">
        <f>Q1046*H1046</f>
        <v>0.00080000000000000004</v>
      </c>
      <c r="S1046" s="263">
        <v>0</v>
      </c>
      <c r="T1046" s="264">
        <f>S1046*H1046</f>
        <v>0</v>
      </c>
      <c r="U1046" s="41"/>
      <c r="V1046" s="41"/>
      <c r="W1046" s="41"/>
      <c r="X1046" s="41"/>
      <c r="Y1046" s="41"/>
      <c r="Z1046" s="41"/>
      <c r="AA1046" s="41"/>
      <c r="AB1046" s="41"/>
      <c r="AC1046" s="41"/>
      <c r="AD1046" s="41"/>
      <c r="AE1046" s="41"/>
      <c r="AR1046" s="265" t="s">
        <v>632</v>
      </c>
      <c r="AT1046" s="265" t="s">
        <v>587</v>
      </c>
      <c r="AU1046" s="265" t="s">
        <v>89</v>
      </c>
      <c r="AY1046" s="18" t="s">
        <v>211</v>
      </c>
      <c r="BE1046" s="155">
        <f>IF(N1046="základní",J1046,0)</f>
        <v>0</v>
      </c>
      <c r="BF1046" s="155">
        <f>IF(N1046="snížená",J1046,0)</f>
        <v>0</v>
      </c>
      <c r="BG1046" s="155">
        <f>IF(N1046="zákl. přenesená",J1046,0)</f>
        <v>0</v>
      </c>
      <c r="BH1046" s="155">
        <f>IF(N1046="sníž. přenesená",J1046,0)</f>
        <v>0</v>
      </c>
      <c r="BI1046" s="155">
        <f>IF(N1046="nulová",J1046,0)</f>
        <v>0</v>
      </c>
      <c r="BJ1046" s="18" t="s">
        <v>87</v>
      </c>
      <c r="BK1046" s="155">
        <f>ROUND(I1046*H1046,2)</f>
        <v>0</v>
      </c>
      <c r="BL1046" s="18" t="s">
        <v>526</v>
      </c>
      <c r="BM1046" s="265" t="s">
        <v>1768</v>
      </c>
    </row>
    <row r="1047" s="14" customFormat="1">
      <c r="A1047" s="14"/>
      <c r="B1047" s="277"/>
      <c r="C1047" s="278"/>
      <c r="D1047" s="268" t="s">
        <v>236</v>
      </c>
      <c r="E1047" s="279" t="s">
        <v>1</v>
      </c>
      <c r="F1047" s="280" t="s">
        <v>89</v>
      </c>
      <c r="G1047" s="278"/>
      <c r="H1047" s="281">
        <v>2</v>
      </c>
      <c r="I1047" s="282"/>
      <c r="J1047" s="278"/>
      <c r="K1047" s="278"/>
      <c r="L1047" s="283"/>
      <c r="M1047" s="284"/>
      <c r="N1047" s="285"/>
      <c r="O1047" s="285"/>
      <c r="P1047" s="285"/>
      <c r="Q1047" s="285"/>
      <c r="R1047" s="285"/>
      <c r="S1047" s="285"/>
      <c r="T1047" s="286"/>
      <c r="U1047" s="14"/>
      <c r="V1047" s="14"/>
      <c r="W1047" s="14"/>
      <c r="X1047" s="14"/>
      <c r="Y1047" s="14"/>
      <c r="Z1047" s="14"/>
      <c r="AA1047" s="14"/>
      <c r="AB1047" s="14"/>
      <c r="AC1047" s="14"/>
      <c r="AD1047" s="14"/>
      <c r="AE1047" s="14"/>
      <c r="AT1047" s="287" t="s">
        <v>236</v>
      </c>
      <c r="AU1047" s="287" t="s">
        <v>89</v>
      </c>
      <c r="AV1047" s="14" t="s">
        <v>89</v>
      </c>
      <c r="AW1047" s="14" t="s">
        <v>34</v>
      </c>
      <c r="AX1047" s="14" t="s">
        <v>87</v>
      </c>
      <c r="AY1047" s="287" t="s">
        <v>211</v>
      </c>
    </row>
    <row r="1048" s="2" customFormat="1" ht="24.15" customHeight="1">
      <c r="A1048" s="41"/>
      <c r="B1048" s="42"/>
      <c r="C1048" s="317" t="s">
        <v>155</v>
      </c>
      <c r="D1048" s="317" t="s">
        <v>587</v>
      </c>
      <c r="E1048" s="318" t="s">
        <v>1769</v>
      </c>
      <c r="F1048" s="319" t="s">
        <v>1770</v>
      </c>
      <c r="G1048" s="320" t="s">
        <v>1771</v>
      </c>
      <c r="H1048" s="321">
        <v>9</v>
      </c>
      <c r="I1048" s="322"/>
      <c r="J1048" s="323">
        <f>ROUND(I1048*H1048,2)</f>
        <v>0</v>
      </c>
      <c r="K1048" s="324"/>
      <c r="L1048" s="325"/>
      <c r="M1048" s="326" t="s">
        <v>1</v>
      </c>
      <c r="N1048" s="327" t="s">
        <v>46</v>
      </c>
      <c r="O1048" s="94"/>
      <c r="P1048" s="263">
        <f>O1048*H1048</f>
        <v>0</v>
      </c>
      <c r="Q1048" s="263">
        <v>0.0019</v>
      </c>
      <c r="R1048" s="263">
        <f>Q1048*H1048</f>
        <v>0.017100000000000001</v>
      </c>
      <c r="S1048" s="263">
        <v>0</v>
      </c>
      <c r="T1048" s="264">
        <f>S1048*H1048</f>
        <v>0</v>
      </c>
      <c r="U1048" s="41"/>
      <c r="V1048" s="41"/>
      <c r="W1048" s="41"/>
      <c r="X1048" s="41"/>
      <c r="Y1048" s="41"/>
      <c r="Z1048" s="41"/>
      <c r="AA1048" s="41"/>
      <c r="AB1048" s="41"/>
      <c r="AC1048" s="41"/>
      <c r="AD1048" s="41"/>
      <c r="AE1048" s="41"/>
      <c r="AR1048" s="265" t="s">
        <v>632</v>
      </c>
      <c r="AT1048" s="265" t="s">
        <v>587</v>
      </c>
      <c r="AU1048" s="265" t="s">
        <v>89</v>
      </c>
      <c r="AY1048" s="18" t="s">
        <v>211</v>
      </c>
      <c r="BE1048" s="155">
        <f>IF(N1048="základní",J1048,0)</f>
        <v>0</v>
      </c>
      <c r="BF1048" s="155">
        <f>IF(N1048="snížená",J1048,0)</f>
        <v>0</v>
      </c>
      <c r="BG1048" s="155">
        <f>IF(N1048="zákl. přenesená",J1048,0)</f>
        <v>0</v>
      </c>
      <c r="BH1048" s="155">
        <f>IF(N1048="sníž. přenesená",J1048,0)</f>
        <v>0</v>
      </c>
      <c r="BI1048" s="155">
        <f>IF(N1048="nulová",J1048,0)</f>
        <v>0</v>
      </c>
      <c r="BJ1048" s="18" t="s">
        <v>87</v>
      </c>
      <c r="BK1048" s="155">
        <f>ROUND(I1048*H1048,2)</f>
        <v>0</v>
      </c>
      <c r="BL1048" s="18" t="s">
        <v>526</v>
      </c>
      <c r="BM1048" s="265" t="s">
        <v>1772</v>
      </c>
    </row>
    <row r="1049" s="14" customFormat="1">
      <c r="A1049" s="14"/>
      <c r="B1049" s="277"/>
      <c r="C1049" s="278"/>
      <c r="D1049" s="268" t="s">
        <v>236</v>
      </c>
      <c r="E1049" s="279" t="s">
        <v>1</v>
      </c>
      <c r="F1049" s="280" t="s">
        <v>253</v>
      </c>
      <c r="G1049" s="278"/>
      <c r="H1049" s="281">
        <v>9</v>
      </c>
      <c r="I1049" s="282"/>
      <c r="J1049" s="278"/>
      <c r="K1049" s="278"/>
      <c r="L1049" s="283"/>
      <c r="M1049" s="284"/>
      <c r="N1049" s="285"/>
      <c r="O1049" s="285"/>
      <c r="P1049" s="285"/>
      <c r="Q1049" s="285"/>
      <c r="R1049" s="285"/>
      <c r="S1049" s="285"/>
      <c r="T1049" s="286"/>
      <c r="U1049" s="14"/>
      <c r="V1049" s="14"/>
      <c r="W1049" s="14"/>
      <c r="X1049" s="14"/>
      <c r="Y1049" s="14"/>
      <c r="Z1049" s="14"/>
      <c r="AA1049" s="14"/>
      <c r="AB1049" s="14"/>
      <c r="AC1049" s="14"/>
      <c r="AD1049" s="14"/>
      <c r="AE1049" s="14"/>
      <c r="AT1049" s="287" t="s">
        <v>236</v>
      </c>
      <c r="AU1049" s="287" t="s">
        <v>89</v>
      </c>
      <c r="AV1049" s="14" t="s">
        <v>89</v>
      </c>
      <c r="AW1049" s="14" t="s">
        <v>34</v>
      </c>
      <c r="AX1049" s="14" t="s">
        <v>87</v>
      </c>
      <c r="AY1049" s="287" t="s">
        <v>211</v>
      </c>
    </row>
    <row r="1050" s="2" customFormat="1" ht="24.15" customHeight="1">
      <c r="A1050" s="41"/>
      <c r="B1050" s="42"/>
      <c r="C1050" s="317" t="s">
        <v>158</v>
      </c>
      <c r="D1050" s="317" t="s">
        <v>587</v>
      </c>
      <c r="E1050" s="318" t="s">
        <v>1773</v>
      </c>
      <c r="F1050" s="319" t="s">
        <v>1774</v>
      </c>
      <c r="G1050" s="320" t="s">
        <v>695</v>
      </c>
      <c r="H1050" s="321">
        <v>112</v>
      </c>
      <c r="I1050" s="322"/>
      <c r="J1050" s="323">
        <f>ROUND(I1050*H1050,2)</f>
        <v>0</v>
      </c>
      <c r="K1050" s="324"/>
      <c r="L1050" s="325"/>
      <c r="M1050" s="326" t="s">
        <v>1</v>
      </c>
      <c r="N1050" s="327" t="s">
        <v>46</v>
      </c>
      <c r="O1050" s="94"/>
      <c r="P1050" s="263">
        <f>O1050*H1050</f>
        <v>0</v>
      </c>
      <c r="Q1050" s="263">
        <v>0.00050000000000000001</v>
      </c>
      <c r="R1050" s="263">
        <f>Q1050*H1050</f>
        <v>0.056000000000000001</v>
      </c>
      <c r="S1050" s="263">
        <v>0</v>
      </c>
      <c r="T1050" s="264">
        <f>S1050*H1050</f>
        <v>0</v>
      </c>
      <c r="U1050" s="41"/>
      <c r="V1050" s="41"/>
      <c r="W1050" s="41"/>
      <c r="X1050" s="41"/>
      <c r="Y1050" s="41"/>
      <c r="Z1050" s="41"/>
      <c r="AA1050" s="41"/>
      <c r="AB1050" s="41"/>
      <c r="AC1050" s="41"/>
      <c r="AD1050" s="41"/>
      <c r="AE1050" s="41"/>
      <c r="AR1050" s="265" t="s">
        <v>632</v>
      </c>
      <c r="AT1050" s="265" t="s">
        <v>587</v>
      </c>
      <c r="AU1050" s="265" t="s">
        <v>89</v>
      </c>
      <c r="AY1050" s="18" t="s">
        <v>211</v>
      </c>
      <c r="BE1050" s="155">
        <f>IF(N1050="základní",J1050,0)</f>
        <v>0</v>
      </c>
      <c r="BF1050" s="155">
        <f>IF(N1050="snížená",J1050,0)</f>
        <v>0</v>
      </c>
      <c r="BG1050" s="155">
        <f>IF(N1050="zákl. přenesená",J1050,0)</f>
        <v>0</v>
      </c>
      <c r="BH1050" s="155">
        <f>IF(N1050="sníž. přenesená",J1050,0)</f>
        <v>0</v>
      </c>
      <c r="BI1050" s="155">
        <f>IF(N1050="nulová",J1050,0)</f>
        <v>0</v>
      </c>
      <c r="BJ1050" s="18" t="s">
        <v>87</v>
      </c>
      <c r="BK1050" s="155">
        <f>ROUND(I1050*H1050,2)</f>
        <v>0</v>
      </c>
      <c r="BL1050" s="18" t="s">
        <v>526</v>
      </c>
      <c r="BM1050" s="265" t="s">
        <v>1775</v>
      </c>
    </row>
    <row r="1051" s="14" customFormat="1">
      <c r="A1051" s="14"/>
      <c r="B1051" s="277"/>
      <c r="C1051" s="278"/>
      <c r="D1051" s="268" t="s">
        <v>236</v>
      </c>
      <c r="E1051" s="279" t="s">
        <v>1</v>
      </c>
      <c r="F1051" s="280" t="s">
        <v>1776</v>
      </c>
      <c r="G1051" s="278"/>
      <c r="H1051" s="281">
        <v>112</v>
      </c>
      <c r="I1051" s="282"/>
      <c r="J1051" s="278"/>
      <c r="K1051" s="278"/>
      <c r="L1051" s="283"/>
      <c r="M1051" s="284"/>
      <c r="N1051" s="285"/>
      <c r="O1051" s="285"/>
      <c r="P1051" s="285"/>
      <c r="Q1051" s="285"/>
      <c r="R1051" s="285"/>
      <c r="S1051" s="285"/>
      <c r="T1051" s="286"/>
      <c r="U1051" s="14"/>
      <c r="V1051" s="14"/>
      <c r="W1051" s="14"/>
      <c r="X1051" s="14"/>
      <c r="Y1051" s="14"/>
      <c r="Z1051" s="14"/>
      <c r="AA1051" s="14"/>
      <c r="AB1051" s="14"/>
      <c r="AC1051" s="14"/>
      <c r="AD1051" s="14"/>
      <c r="AE1051" s="14"/>
      <c r="AT1051" s="287" t="s">
        <v>236</v>
      </c>
      <c r="AU1051" s="287" t="s">
        <v>89</v>
      </c>
      <c r="AV1051" s="14" t="s">
        <v>89</v>
      </c>
      <c r="AW1051" s="14" t="s">
        <v>34</v>
      </c>
      <c r="AX1051" s="14" t="s">
        <v>87</v>
      </c>
      <c r="AY1051" s="287" t="s">
        <v>211</v>
      </c>
    </row>
    <row r="1052" s="2" customFormat="1" ht="16.5" customHeight="1">
      <c r="A1052" s="41"/>
      <c r="B1052" s="42"/>
      <c r="C1052" s="317" t="s">
        <v>1777</v>
      </c>
      <c r="D1052" s="317" t="s">
        <v>587</v>
      </c>
      <c r="E1052" s="318" t="s">
        <v>1778</v>
      </c>
      <c r="F1052" s="319" t="s">
        <v>1779</v>
      </c>
      <c r="G1052" s="320" t="s">
        <v>695</v>
      </c>
      <c r="H1052" s="321">
        <v>200</v>
      </c>
      <c r="I1052" s="322"/>
      <c r="J1052" s="323">
        <f>ROUND(I1052*H1052,2)</f>
        <v>0</v>
      </c>
      <c r="K1052" s="324"/>
      <c r="L1052" s="325"/>
      <c r="M1052" s="326" t="s">
        <v>1</v>
      </c>
      <c r="N1052" s="327" t="s">
        <v>46</v>
      </c>
      <c r="O1052" s="94"/>
      <c r="P1052" s="263">
        <f>O1052*H1052</f>
        <v>0</v>
      </c>
      <c r="Q1052" s="263">
        <v>0.00020000000000000001</v>
      </c>
      <c r="R1052" s="263">
        <f>Q1052*H1052</f>
        <v>0.040000000000000001</v>
      </c>
      <c r="S1052" s="263">
        <v>0</v>
      </c>
      <c r="T1052" s="264">
        <f>S1052*H1052</f>
        <v>0</v>
      </c>
      <c r="U1052" s="41"/>
      <c r="V1052" s="41"/>
      <c r="W1052" s="41"/>
      <c r="X1052" s="41"/>
      <c r="Y1052" s="41"/>
      <c r="Z1052" s="41"/>
      <c r="AA1052" s="41"/>
      <c r="AB1052" s="41"/>
      <c r="AC1052" s="41"/>
      <c r="AD1052" s="41"/>
      <c r="AE1052" s="41"/>
      <c r="AR1052" s="265" t="s">
        <v>632</v>
      </c>
      <c r="AT1052" s="265" t="s">
        <v>587</v>
      </c>
      <c r="AU1052" s="265" t="s">
        <v>89</v>
      </c>
      <c r="AY1052" s="18" t="s">
        <v>211</v>
      </c>
      <c r="BE1052" s="155">
        <f>IF(N1052="základní",J1052,0)</f>
        <v>0</v>
      </c>
      <c r="BF1052" s="155">
        <f>IF(N1052="snížená",J1052,0)</f>
        <v>0</v>
      </c>
      <c r="BG1052" s="155">
        <f>IF(N1052="zákl. přenesená",J1052,0)</f>
        <v>0</v>
      </c>
      <c r="BH1052" s="155">
        <f>IF(N1052="sníž. přenesená",J1052,0)</f>
        <v>0</v>
      </c>
      <c r="BI1052" s="155">
        <f>IF(N1052="nulová",J1052,0)</f>
        <v>0</v>
      </c>
      <c r="BJ1052" s="18" t="s">
        <v>87</v>
      </c>
      <c r="BK1052" s="155">
        <f>ROUND(I1052*H1052,2)</f>
        <v>0</v>
      </c>
      <c r="BL1052" s="18" t="s">
        <v>526</v>
      </c>
      <c r="BM1052" s="265" t="s">
        <v>1780</v>
      </c>
    </row>
    <row r="1053" s="14" customFormat="1">
      <c r="A1053" s="14"/>
      <c r="B1053" s="277"/>
      <c r="C1053" s="278"/>
      <c r="D1053" s="268" t="s">
        <v>236</v>
      </c>
      <c r="E1053" s="279" t="s">
        <v>1</v>
      </c>
      <c r="F1053" s="280" t="s">
        <v>1641</v>
      </c>
      <c r="G1053" s="278"/>
      <c r="H1053" s="281">
        <v>200</v>
      </c>
      <c r="I1053" s="282"/>
      <c r="J1053" s="278"/>
      <c r="K1053" s="278"/>
      <c r="L1053" s="283"/>
      <c r="M1053" s="284"/>
      <c r="N1053" s="285"/>
      <c r="O1053" s="285"/>
      <c r="P1053" s="285"/>
      <c r="Q1053" s="285"/>
      <c r="R1053" s="285"/>
      <c r="S1053" s="285"/>
      <c r="T1053" s="286"/>
      <c r="U1053" s="14"/>
      <c r="V1053" s="14"/>
      <c r="W1053" s="14"/>
      <c r="X1053" s="14"/>
      <c r="Y1053" s="14"/>
      <c r="Z1053" s="14"/>
      <c r="AA1053" s="14"/>
      <c r="AB1053" s="14"/>
      <c r="AC1053" s="14"/>
      <c r="AD1053" s="14"/>
      <c r="AE1053" s="14"/>
      <c r="AT1053" s="287" t="s">
        <v>236</v>
      </c>
      <c r="AU1053" s="287" t="s">
        <v>89</v>
      </c>
      <c r="AV1053" s="14" t="s">
        <v>89</v>
      </c>
      <c r="AW1053" s="14" t="s">
        <v>34</v>
      </c>
      <c r="AX1053" s="14" t="s">
        <v>87</v>
      </c>
      <c r="AY1053" s="287" t="s">
        <v>211</v>
      </c>
    </row>
    <row r="1054" s="2" customFormat="1" ht="24.15" customHeight="1">
      <c r="A1054" s="41"/>
      <c r="B1054" s="42"/>
      <c r="C1054" s="253" t="s">
        <v>1781</v>
      </c>
      <c r="D1054" s="253" t="s">
        <v>214</v>
      </c>
      <c r="E1054" s="254" t="s">
        <v>1782</v>
      </c>
      <c r="F1054" s="255" t="s">
        <v>1783</v>
      </c>
      <c r="G1054" s="256" t="s">
        <v>695</v>
      </c>
      <c r="H1054" s="257">
        <v>4</v>
      </c>
      <c r="I1054" s="258"/>
      <c r="J1054" s="259">
        <f>ROUND(I1054*H1054,2)</f>
        <v>0</v>
      </c>
      <c r="K1054" s="260"/>
      <c r="L1054" s="44"/>
      <c r="M1054" s="261" t="s">
        <v>1</v>
      </c>
      <c r="N1054" s="262" t="s">
        <v>46</v>
      </c>
      <c r="O1054" s="94"/>
      <c r="P1054" s="263">
        <f>O1054*H1054</f>
        <v>0</v>
      </c>
      <c r="Q1054" s="263">
        <v>0</v>
      </c>
      <c r="R1054" s="263">
        <f>Q1054*H1054</f>
        <v>0</v>
      </c>
      <c r="S1054" s="263">
        <v>0</v>
      </c>
      <c r="T1054" s="264">
        <f>S1054*H1054</f>
        <v>0</v>
      </c>
      <c r="U1054" s="41"/>
      <c r="V1054" s="41"/>
      <c r="W1054" s="41"/>
      <c r="X1054" s="41"/>
      <c r="Y1054" s="41"/>
      <c r="Z1054" s="41"/>
      <c r="AA1054" s="41"/>
      <c r="AB1054" s="41"/>
      <c r="AC1054" s="41"/>
      <c r="AD1054" s="41"/>
      <c r="AE1054" s="41"/>
      <c r="AR1054" s="265" t="s">
        <v>526</v>
      </c>
      <c r="AT1054" s="265" t="s">
        <v>214</v>
      </c>
      <c r="AU1054" s="265" t="s">
        <v>89</v>
      </c>
      <c r="AY1054" s="18" t="s">
        <v>211</v>
      </c>
      <c r="BE1054" s="155">
        <f>IF(N1054="základní",J1054,0)</f>
        <v>0</v>
      </c>
      <c r="BF1054" s="155">
        <f>IF(N1054="snížená",J1054,0)</f>
        <v>0</v>
      </c>
      <c r="BG1054" s="155">
        <f>IF(N1054="zákl. přenesená",J1054,0)</f>
        <v>0</v>
      </c>
      <c r="BH1054" s="155">
        <f>IF(N1054="sníž. přenesená",J1054,0)</f>
        <v>0</v>
      </c>
      <c r="BI1054" s="155">
        <f>IF(N1054="nulová",J1054,0)</f>
        <v>0</v>
      </c>
      <c r="BJ1054" s="18" t="s">
        <v>87</v>
      </c>
      <c r="BK1054" s="155">
        <f>ROUND(I1054*H1054,2)</f>
        <v>0</v>
      </c>
      <c r="BL1054" s="18" t="s">
        <v>526</v>
      </c>
      <c r="BM1054" s="265" t="s">
        <v>1784</v>
      </c>
    </row>
    <row r="1055" s="14" customFormat="1">
      <c r="A1055" s="14"/>
      <c r="B1055" s="277"/>
      <c r="C1055" s="278"/>
      <c r="D1055" s="268" t="s">
        <v>236</v>
      </c>
      <c r="E1055" s="279" t="s">
        <v>1</v>
      </c>
      <c r="F1055" s="280" t="s">
        <v>100</v>
      </c>
      <c r="G1055" s="278"/>
      <c r="H1055" s="281">
        <v>4</v>
      </c>
      <c r="I1055" s="282"/>
      <c r="J1055" s="278"/>
      <c r="K1055" s="278"/>
      <c r="L1055" s="283"/>
      <c r="M1055" s="284"/>
      <c r="N1055" s="285"/>
      <c r="O1055" s="285"/>
      <c r="P1055" s="285"/>
      <c r="Q1055" s="285"/>
      <c r="R1055" s="285"/>
      <c r="S1055" s="285"/>
      <c r="T1055" s="286"/>
      <c r="U1055" s="14"/>
      <c r="V1055" s="14"/>
      <c r="W1055" s="14"/>
      <c r="X1055" s="14"/>
      <c r="Y1055" s="14"/>
      <c r="Z1055" s="14"/>
      <c r="AA1055" s="14"/>
      <c r="AB1055" s="14"/>
      <c r="AC1055" s="14"/>
      <c r="AD1055" s="14"/>
      <c r="AE1055" s="14"/>
      <c r="AT1055" s="287" t="s">
        <v>236</v>
      </c>
      <c r="AU1055" s="287" t="s">
        <v>89</v>
      </c>
      <c r="AV1055" s="14" t="s">
        <v>89</v>
      </c>
      <c r="AW1055" s="14" t="s">
        <v>34</v>
      </c>
      <c r="AX1055" s="14" t="s">
        <v>87</v>
      </c>
      <c r="AY1055" s="287" t="s">
        <v>211</v>
      </c>
    </row>
    <row r="1056" s="2" customFormat="1" ht="16.5" customHeight="1">
      <c r="A1056" s="41"/>
      <c r="B1056" s="42"/>
      <c r="C1056" s="317" t="s">
        <v>1785</v>
      </c>
      <c r="D1056" s="317" t="s">
        <v>587</v>
      </c>
      <c r="E1056" s="318" t="s">
        <v>1782</v>
      </c>
      <c r="F1056" s="319" t="s">
        <v>1786</v>
      </c>
      <c r="G1056" s="320" t="s">
        <v>1198</v>
      </c>
      <c r="H1056" s="321">
        <v>4</v>
      </c>
      <c r="I1056" s="322"/>
      <c r="J1056" s="323">
        <f>ROUND(I1056*H1056,2)</f>
        <v>0</v>
      </c>
      <c r="K1056" s="324"/>
      <c r="L1056" s="325"/>
      <c r="M1056" s="326" t="s">
        <v>1</v>
      </c>
      <c r="N1056" s="327" t="s">
        <v>46</v>
      </c>
      <c r="O1056" s="94"/>
      <c r="P1056" s="263">
        <f>O1056*H1056</f>
        <v>0</v>
      </c>
      <c r="Q1056" s="263">
        <v>0</v>
      </c>
      <c r="R1056" s="263">
        <f>Q1056*H1056</f>
        <v>0</v>
      </c>
      <c r="S1056" s="263">
        <v>0</v>
      </c>
      <c r="T1056" s="264">
        <f>S1056*H1056</f>
        <v>0</v>
      </c>
      <c r="U1056" s="41"/>
      <c r="V1056" s="41"/>
      <c r="W1056" s="41"/>
      <c r="X1056" s="41"/>
      <c r="Y1056" s="41"/>
      <c r="Z1056" s="41"/>
      <c r="AA1056" s="41"/>
      <c r="AB1056" s="41"/>
      <c r="AC1056" s="41"/>
      <c r="AD1056" s="41"/>
      <c r="AE1056" s="41"/>
      <c r="AR1056" s="265" t="s">
        <v>632</v>
      </c>
      <c r="AT1056" s="265" t="s">
        <v>587</v>
      </c>
      <c r="AU1056" s="265" t="s">
        <v>89</v>
      </c>
      <c r="AY1056" s="18" t="s">
        <v>211</v>
      </c>
      <c r="BE1056" s="155">
        <f>IF(N1056="základní",J1056,0)</f>
        <v>0</v>
      </c>
      <c r="BF1056" s="155">
        <f>IF(N1056="snížená",J1056,0)</f>
        <v>0</v>
      </c>
      <c r="BG1056" s="155">
        <f>IF(N1056="zákl. přenesená",J1056,0)</f>
        <v>0</v>
      </c>
      <c r="BH1056" s="155">
        <f>IF(N1056="sníž. přenesená",J1056,0)</f>
        <v>0</v>
      </c>
      <c r="BI1056" s="155">
        <f>IF(N1056="nulová",J1056,0)</f>
        <v>0</v>
      </c>
      <c r="BJ1056" s="18" t="s">
        <v>87</v>
      </c>
      <c r="BK1056" s="155">
        <f>ROUND(I1056*H1056,2)</f>
        <v>0</v>
      </c>
      <c r="BL1056" s="18" t="s">
        <v>526</v>
      </c>
      <c r="BM1056" s="265" t="s">
        <v>1787</v>
      </c>
    </row>
    <row r="1057" s="13" customFormat="1">
      <c r="A1057" s="13"/>
      <c r="B1057" s="266"/>
      <c r="C1057" s="267"/>
      <c r="D1057" s="268" t="s">
        <v>236</v>
      </c>
      <c r="E1057" s="269" t="s">
        <v>1</v>
      </c>
      <c r="F1057" s="270" t="s">
        <v>1788</v>
      </c>
      <c r="G1057" s="267"/>
      <c r="H1057" s="269" t="s">
        <v>1</v>
      </c>
      <c r="I1057" s="271"/>
      <c r="J1057" s="267"/>
      <c r="K1057" s="267"/>
      <c r="L1057" s="272"/>
      <c r="M1057" s="273"/>
      <c r="N1057" s="274"/>
      <c r="O1057" s="274"/>
      <c r="P1057" s="274"/>
      <c r="Q1057" s="274"/>
      <c r="R1057" s="274"/>
      <c r="S1057" s="274"/>
      <c r="T1057" s="275"/>
      <c r="U1057" s="13"/>
      <c r="V1057" s="13"/>
      <c r="W1057" s="13"/>
      <c r="X1057" s="13"/>
      <c r="Y1057" s="13"/>
      <c r="Z1057" s="13"/>
      <c r="AA1057" s="13"/>
      <c r="AB1057" s="13"/>
      <c r="AC1057" s="13"/>
      <c r="AD1057" s="13"/>
      <c r="AE1057" s="13"/>
      <c r="AT1057" s="276" t="s">
        <v>236</v>
      </c>
      <c r="AU1057" s="276" t="s">
        <v>89</v>
      </c>
      <c r="AV1057" s="13" t="s">
        <v>87</v>
      </c>
      <c r="AW1057" s="13" t="s">
        <v>34</v>
      </c>
      <c r="AX1057" s="13" t="s">
        <v>81</v>
      </c>
      <c r="AY1057" s="276" t="s">
        <v>211</v>
      </c>
    </row>
    <row r="1058" s="14" customFormat="1">
      <c r="A1058" s="14"/>
      <c r="B1058" s="277"/>
      <c r="C1058" s="278"/>
      <c r="D1058" s="268" t="s">
        <v>236</v>
      </c>
      <c r="E1058" s="279" t="s">
        <v>1</v>
      </c>
      <c r="F1058" s="280" t="s">
        <v>100</v>
      </c>
      <c r="G1058" s="278"/>
      <c r="H1058" s="281">
        <v>4</v>
      </c>
      <c r="I1058" s="282"/>
      <c r="J1058" s="278"/>
      <c r="K1058" s="278"/>
      <c r="L1058" s="283"/>
      <c r="M1058" s="284"/>
      <c r="N1058" s="285"/>
      <c r="O1058" s="285"/>
      <c r="P1058" s="285"/>
      <c r="Q1058" s="285"/>
      <c r="R1058" s="285"/>
      <c r="S1058" s="285"/>
      <c r="T1058" s="286"/>
      <c r="U1058" s="14"/>
      <c r="V1058" s="14"/>
      <c r="W1058" s="14"/>
      <c r="X1058" s="14"/>
      <c r="Y1058" s="14"/>
      <c r="Z1058" s="14"/>
      <c r="AA1058" s="14"/>
      <c r="AB1058" s="14"/>
      <c r="AC1058" s="14"/>
      <c r="AD1058" s="14"/>
      <c r="AE1058" s="14"/>
      <c r="AT1058" s="287" t="s">
        <v>236</v>
      </c>
      <c r="AU1058" s="287" t="s">
        <v>89</v>
      </c>
      <c r="AV1058" s="14" t="s">
        <v>89</v>
      </c>
      <c r="AW1058" s="14" t="s">
        <v>34</v>
      </c>
      <c r="AX1058" s="14" t="s">
        <v>87</v>
      </c>
      <c r="AY1058" s="287" t="s">
        <v>211</v>
      </c>
    </row>
    <row r="1059" s="2" customFormat="1" ht="16.5" customHeight="1">
      <c r="A1059" s="41"/>
      <c r="B1059" s="42"/>
      <c r="C1059" s="253" t="s">
        <v>1789</v>
      </c>
      <c r="D1059" s="253" t="s">
        <v>214</v>
      </c>
      <c r="E1059" s="254" t="s">
        <v>1790</v>
      </c>
      <c r="F1059" s="255" t="s">
        <v>1791</v>
      </c>
      <c r="G1059" s="256" t="s">
        <v>307</v>
      </c>
      <c r="H1059" s="257">
        <v>100</v>
      </c>
      <c r="I1059" s="258"/>
      <c r="J1059" s="259">
        <f>ROUND(I1059*H1059,2)</f>
        <v>0</v>
      </c>
      <c r="K1059" s="260"/>
      <c r="L1059" s="44"/>
      <c r="M1059" s="261" t="s">
        <v>1</v>
      </c>
      <c r="N1059" s="262" t="s">
        <v>46</v>
      </c>
      <c r="O1059" s="94"/>
      <c r="P1059" s="263">
        <f>O1059*H1059</f>
        <v>0</v>
      </c>
      <c r="Q1059" s="263">
        <v>5.0000000000000002E-05</v>
      </c>
      <c r="R1059" s="263">
        <f>Q1059*H1059</f>
        <v>0.0050000000000000001</v>
      </c>
      <c r="S1059" s="263">
        <v>0</v>
      </c>
      <c r="T1059" s="264">
        <f>S1059*H1059</f>
        <v>0</v>
      </c>
      <c r="U1059" s="41"/>
      <c r="V1059" s="41"/>
      <c r="W1059" s="41"/>
      <c r="X1059" s="41"/>
      <c r="Y1059" s="41"/>
      <c r="Z1059" s="41"/>
      <c r="AA1059" s="41"/>
      <c r="AB1059" s="41"/>
      <c r="AC1059" s="41"/>
      <c r="AD1059" s="41"/>
      <c r="AE1059" s="41"/>
      <c r="AR1059" s="265" t="s">
        <v>526</v>
      </c>
      <c r="AT1059" s="265" t="s">
        <v>214</v>
      </c>
      <c r="AU1059" s="265" t="s">
        <v>89</v>
      </c>
      <c r="AY1059" s="18" t="s">
        <v>211</v>
      </c>
      <c r="BE1059" s="155">
        <f>IF(N1059="základní",J1059,0)</f>
        <v>0</v>
      </c>
      <c r="BF1059" s="155">
        <f>IF(N1059="snížená",J1059,0)</f>
        <v>0</v>
      </c>
      <c r="BG1059" s="155">
        <f>IF(N1059="zákl. přenesená",J1059,0)</f>
        <v>0</v>
      </c>
      <c r="BH1059" s="155">
        <f>IF(N1059="sníž. přenesená",J1059,0)</f>
        <v>0</v>
      </c>
      <c r="BI1059" s="155">
        <f>IF(N1059="nulová",J1059,0)</f>
        <v>0</v>
      </c>
      <c r="BJ1059" s="18" t="s">
        <v>87</v>
      </c>
      <c r="BK1059" s="155">
        <f>ROUND(I1059*H1059,2)</f>
        <v>0</v>
      </c>
      <c r="BL1059" s="18" t="s">
        <v>526</v>
      </c>
      <c r="BM1059" s="265" t="s">
        <v>1792</v>
      </c>
    </row>
    <row r="1060" s="2" customFormat="1" ht="24.15" customHeight="1">
      <c r="A1060" s="41"/>
      <c r="B1060" s="42"/>
      <c r="C1060" s="253" t="s">
        <v>1793</v>
      </c>
      <c r="D1060" s="253" t="s">
        <v>214</v>
      </c>
      <c r="E1060" s="254" t="s">
        <v>1794</v>
      </c>
      <c r="F1060" s="255" t="s">
        <v>1795</v>
      </c>
      <c r="G1060" s="256" t="s">
        <v>307</v>
      </c>
      <c r="H1060" s="257">
        <v>128</v>
      </c>
      <c r="I1060" s="258"/>
      <c r="J1060" s="259">
        <f>ROUND(I1060*H1060,2)</f>
        <v>0</v>
      </c>
      <c r="K1060" s="260"/>
      <c r="L1060" s="44"/>
      <c r="M1060" s="261" t="s">
        <v>1</v>
      </c>
      <c r="N1060" s="262" t="s">
        <v>46</v>
      </c>
      <c r="O1060" s="94"/>
      <c r="P1060" s="263">
        <f>O1060*H1060</f>
        <v>0</v>
      </c>
      <c r="Q1060" s="263">
        <v>0</v>
      </c>
      <c r="R1060" s="263">
        <f>Q1060*H1060</f>
        <v>0</v>
      </c>
      <c r="S1060" s="263">
        <v>0</v>
      </c>
      <c r="T1060" s="264">
        <f>S1060*H1060</f>
        <v>0</v>
      </c>
      <c r="U1060" s="41"/>
      <c r="V1060" s="41"/>
      <c r="W1060" s="41"/>
      <c r="X1060" s="41"/>
      <c r="Y1060" s="41"/>
      <c r="Z1060" s="41"/>
      <c r="AA1060" s="41"/>
      <c r="AB1060" s="41"/>
      <c r="AC1060" s="41"/>
      <c r="AD1060" s="41"/>
      <c r="AE1060" s="41"/>
      <c r="AR1060" s="265" t="s">
        <v>526</v>
      </c>
      <c r="AT1060" s="265" t="s">
        <v>214</v>
      </c>
      <c r="AU1060" s="265" t="s">
        <v>89</v>
      </c>
      <c r="AY1060" s="18" t="s">
        <v>211</v>
      </c>
      <c r="BE1060" s="155">
        <f>IF(N1060="základní",J1060,0)</f>
        <v>0</v>
      </c>
      <c r="BF1060" s="155">
        <f>IF(N1060="snížená",J1060,0)</f>
        <v>0</v>
      </c>
      <c r="BG1060" s="155">
        <f>IF(N1060="zákl. přenesená",J1060,0)</f>
        <v>0</v>
      </c>
      <c r="BH1060" s="155">
        <f>IF(N1060="sníž. přenesená",J1060,0)</f>
        <v>0</v>
      </c>
      <c r="BI1060" s="155">
        <f>IF(N1060="nulová",J1060,0)</f>
        <v>0</v>
      </c>
      <c r="BJ1060" s="18" t="s">
        <v>87</v>
      </c>
      <c r="BK1060" s="155">
        <f>ROUND(I1060*H1060,2)</f>
        <v>0</v>
      </c>
      <c r="BL1060" s="18" t="s">
        <v>526</v>
      </c>
      <c r="BM1060" s="265" t="s">
        <v>1796</v>
      </c>
    </row>
    <row r="1061" s="14" customFormat="1">
      <c r="A1061" s="14"/>
      <c r="B1061" s="277"/>
      <c r="C1061" s="278"/>
      <c r="D1061" s="268" t="s">
        <v>236</v>
      </c>
      <c r="E1061" s="279" t="s">
        <v>1</v>
      </c>
      <c r="F1061" s="280" t="s">
        <v>1797</v>
      </c>
      <c r="G1061" s="278"/>
      <c r="H1061" s="281">
        <v>92</v>
      </c>
      <c r="I1061" s="282"/>
      <c r="J1061" s="278"/>
      <c r="K1061" s="278"/>
      <c r="L1061" s="283"/>
      <c r="M1061" s="284"/>
      <c r="N1061" s="285"/>
      <c r="O1061" s="285"/>
      <c r="P1061" s="285"/>
      <c r="Q1061" s="285"/>
      <c r="R1061" s="285"/>
      <c r="S1061" s="285"/>
      <c r="T1061" s="286"/>
      <c r="U1061" s="14"/>
      <c r="V1061" s="14"/>
      <c r="W1061" s="14"/>
      <c r="X1061" s="14"/>
      <c r="Y1061" s="14"/>
      <c r="Z1061" s="14"/>
      <c r="AA1061" s="14"/>
      <c r="AB1061" s="14"/>
      <c r="AC1061" s="14"/>
      <c r="AD1061" s="14"/>
      <c r="AE1061" s="14"/>
      <c r="AT1061" s="287" t="s">
        <v>236</v>
      </c>
      <c r="AU1061" s="287" t="s">
        <v>89</v>
      </c>
      <c r="AV1061" s="14" t="s">
        <v>89</v>
      </c>
      <c r="AW1061" s="14" t="s">
        <v>34</v>
      </c>
      <c r="AX1061" s="14" t="s">
        <v>81</v>
      </c>
      <c r="AY1061" s="287" t="s">
        <v>211</v>
      </c>
    </row>
    <row r="1062" s="14" customFormat="1">
      <c r="A1062" s="14"/>
      <c r="B1062" s="277"/>
      <c r="C1062" s="278"/>
      <c r="D1062" s="268" t="s">
        <v>236</v>
      </c>
      <c r="E1062" s="279" t="s">
        <v>1</v>
      </c>
      <c r="F1062" s="280" t="s">
        <v>1798</v>
      </c>
      <c r="G1062" s="278"/>
      <c r="H1062" s="281">
        <v>36</v>
      </c>
      <c r="I1062" s="282"/>
      <c r="J1062" s="278"/>
      <c r="K1062" s="278"/>
      <c r="L1062" s="283"/>
      <c r="M1062" s="284"/>
      <c r="N1062" s="285"/>
      <c r="O1062" s="285"/>
      <c r="P1062" s="285"/>
      <c r="Q1062" s="285"/>
      <c r="R1062" s="285"/>
      <c r="S1062" s="285"/>
      <c r="T1062" s="286"/>
      <c r="U1062" s="14"/>
      <c r="V1062" s="14"/>
      <c r="W1062" s="14"/>
      <c r="X1062" s="14"/>
      <c r="Y1062" s="14"/>
      <c r="Z1062" s="14"/>
      <c r="AA1062" s="14"/>
      <c r="AB1062" s="14"/>
      <c r="AC1062" s="14"/>
      <c r="AD1062" s="14"/>
      <c r="AE1062" s="14"/>
      <c r="AT1062" s="287" t="s">
        <v>236</v>
      </c>
      <c r="AU1062" s="287" t="s">
        <v>89</v>
      </c>
      <c r="AV1062" s="14" t="s">
        <v>89</v>
      </c>
      <c r="AW1062" s="14" t="s">
        <v>34</v>
      </c>
      <c r="AX1062" s="14" t="s">
        <v>81</v>
      </c>
      <c r="AY1062" s="287" t="s">
        <v>211</v>
      </c>
    </row>
    <row r="1063" s="15" customFormat="1">
      <c r="A1063" s="15"/>
      <c r="B1063" s="295"/>
      <c r="C1063" s="296"/>
      <c r="D1063" s="268" t="s">
        <v>236</v>
      </c>
      <c r="E1063" s="297" t="s">
        <v>1</v>
      </c>
      <c r="F1063" s="298" t="s">
        <v>435</v>
      </c>
      <c r="G1063" s="296"/>
      <c r="H1063" s="299">
        <v>128</v>
      </c>
      <c r="I1063" s="300"/>
      <c r="J1063" s="296"/>
      <c r="K1063" s="296"/>
      <c r="L1063" s="301"/>
      <c r="M1063" s="302"/>
      <c r="N1063" s="303"/>
      <c r="O1063" s="303"/>
      <c r="P1063" s="303"/>
      <c r="Q1063" s="303"/>
      <c r="R1063" s="303"/>
      <c r="S1063" s="303"/>
      <c r="T1063" s="304"/>
      <c r="U1063" s="15"/>
      <c r="V1063" s="15"/>
      <c r="W1063" s="15"/>
      <c r="X1063" s="15"/>
      <c r="Y1063" s="15"/>
      <c r="Z1063" s="15"/>
      <c r="AA1063" s="15"/>
      <c r="AB1063" s="15"/>
      <c r="AC1063" s="15"/>
      <c r="AD1063" s="15"/>
      <c r="AE1063" s="15"/>
      <c r="AT1063" s="305" t="s">
        <v>236</v>
      </c>
      <c r="AU1063" s="305" t="s">
        <v>89</v>
      </c>
      <c r="AV1063" s="15" t="s">
        <v>100</v>
      </c>
      <c r="AW1063" s="15" t="s">
        <v>34</v>
      </c>
      <c r="AX1063" s="15" t="s">
        <v>87</v>
      </c>
      <c r="AY1063" s="305" t="s">
        <v>211</v>
      </c>
    </row>
    <row r="1064" s="2" customFormat="1" ht="24.15" customHeight="1">
      <c r="A1064" s="41"/>
      <c r="B1064" s="42"/>
      <c r="C1064" s="253" t="s">
        <v>1799</v>
      </c>
      <c r="D1064" s="253" t="s">
        <v>214</v>
      </c>
      <c r="E1064" s="254" t="s">
        <v>1800</v>
      </c>
      <c r="F1064" s="255" t="s">
        <v>1801</v>
      </c>
      <c r="G1064" s="256" t="s">
        <v>269</v>
      </c>
      <c r="H1064" s="257">
        <v>717.20600000000002</v>
      </c>
      <c r="I1064" s="258"/>
      <c r="J1064" s="259">
        <f>ROUND(I1064*H1064,2)</f>
        <v>0</v>
      </c>
      <c r="K1064" s="260"/>
      <c r="L1064" s="44"/>
      <c r="M1064" s="261" t="s">
        <v>1</v>
      </c>
      <c r="N1064" s="262" t="s">
        <v>46</v>
      </c>
      <c r="O1064" s="94"/>
      <c r="P1064" s="263">
        <f>O1064*H1064</f>
        <v>0</v>
      </c>
      <c r="Q1064" s="263">
        <v>0</v>
      </c>
      <c r="R1064" s="263">
        <f>Q1064*H1064</f>
        <v>0</v>
      </c>
      <c r="S1064" s="263">
        <v>0</v>
      </c>
      <c r="T1064" s="264">
        <f>S1064*H1064</f>
        <v>0</v>
      </c>
      <c r="U1064" s="41"/>
      <c r="V1064" s="41"/>
      <c r="W1064" s="41"/>
      <c r="X1064" s="41"/>
      <c r="Y1064" s="41"/>
      <c r="Z1064" s="41"/>
      <c r="AA1064" s="41"/>
      <c r="AB1064" s="41"/>
      <c r="AC1064" s="41"/>
      <c r="AD1064" s="41"/>
      <c r="AE1064" s="41"/>
      <c r="AR1064" s="265" t="s">
        <v>526</v>
      </c>
      <c r="AT1064" s="265" t="s">
        <v>214</v>
      </c>
      <c r="AU1064" s="265" t="s">
        <v>89</v>
      </c>
      <c r="AY1064" s="18" t="s">
        <v>211</v>
      </c>
      <c r="BE1064" s="155">
        <f>IF(N1064="základní",J1064,0)</f>
        <v>0</v>
      </c>
      <c r="BF1064" s="155">
        <f>IF(N1064="snížená",J1064,0)</f>
        <v>0</v>
      </c>
      <c r="BG1064" s="155">
        <f>IF(N1064="zákl. přenesená",J1064,0)</f>
        <v>0</v>
      </c>
      <c r="BH1064" s="155">
        <f>IF(N1064="sníž. přenesená",J1064,0)</f>
        <v>0</v>
      </c>
      <c r="BI1064" s="155">
        <f>IF(N1064="nulová",J1064,0)</f>
        <v>0</v>
      </c>
      <c r="BJ1064" s="18" t="s">
        <v>87</v>
      </c>
      <c r="BK1064" s="155">
        <f>ROUND(I1064*H1064,2)</f>
        <v>0</v>
      </c>
      <c r="BL1064" s="18" t="s">
        <v>526</v>
      </c>
      <c r="BM1064" s="265" t="s">
        <v>1802</v>
      </c>
    </row>
    <row r="1065" s="13" customFormat="1">
      <c r="A1065" s="13"/>
      <c r="B1065" s="266"/>
      <c r="C1065" s="267"/>
      <c r="D1065" s="268" t="s">
        <v>236</v>
      </c>
      <c r="E1065" s="269" t="s">
        <v>1</v>
      </c>
      <c r="F1065" s="270" t="s">
        <v>1803</v>
      </c>
      <c r="G1065" s="267"/>
      <c r="H1065" s="269" t="s">
        <v>1</v>
      </c>
      <c r="I1065" s="271"/>
      <c r="J1065" s="267"/>
      <c r="K1065" s="267"/>
      <c r="L1065" s="272"/>
      <c r="M1065" s="273"/>
      <c r="N1065" s="274"/>
      <c r="O1065" s="274"/>
      <c r="P1065" s="274"/>
      <c r="Q1065" s="274"/>
      <c r="R1065" s="274"/>
      <c r="S1065" s="274"/>
      <c r="T1065" s="275"/>
      <c r="U1065" s="13"/>
      <c r="V1065" s="13"/>
      <c r="W1065" s="13"/>
      <c r="X1065" s="13"/>
      <c r="Y1065" s="13"/>
      <c r="Z1065" s="13"/>
      <c r="AA1065" s="13"/>
      <c r="AB1065" s="13"/>
      <c r="AC1065" s="13"/>
      <c r="AD1065" s="13"/>
      <c r="AE1065" s="13"/>
      <c r="AT1065" s="276" t="s">
        <v>236</v>
      </c>
      <c r="AU1065" s="276" t="s">
        <v>89</v>
      </c>
      <c r="AV1065" s="13" t="s">
        <v>87</v>
      </c>
      <c r="AW1065" s="13" t="s">
        <v>34</v>
      </c>
      <c r="AX1065" s="13" t="s">
        <v>81</v>
      </c>
      <c r="AY1065" s="276" t="s">
        <v>211</v>
      </c>
    </row>
    <row r="1066" s="14" customFormat="1">
      <c r="A1066" s="14"/>
      <c r="B1066" s="277"/>
      <c r="C1066" s="278"/>
      <c r="D1066" s="268" t="s">
        <v>236</v>
      </c>
      <c r="E1066" s="279" t="s">
        <v>1</v>
      </c>
      <c r="F1066" s="280" t="s">
        <v>1804</v>
      </c>
      <c r="G1066" s="278"/>
      <c r="H1066" s="281">
        <v>717.20600000000002</v>
      </c>
      <c r="I1066" s="282"/>
      <c r="J1066" s="278"/>
      <c r="K1066" s="278"/>
      <c r="L1066" s="283"/>
      <c r="M1066" s="284"/>
      <c r="N1066" s="285"/>
      <c r="O1066" s="285"/>
      <c r="P1066" s="285"/>
      <c r="Q1066" s="285"/>
      <c r="R1066" s="285"/>
      <c r="S1066" s="285"/>
      <c r="T1066" s="286"/>
      <c r="U1066" s="14"/>
      <c r="V1066" s="14"/>
      <c r="W1066" s="14"/>
      <c r="X1066" s="14"/>
      <c r="Y1066" s="14"/>
      <c r="Z1066" s="14"/>
      <c r="AA1066" s="14"/>
      <c r="AB1066" s="14"/>
      <c r="AC1066" s="14"/>
      <c r="AD1066" s="14"/>
      <c r="AE1066" s="14"/>
      <c r="AT1066" s="287" t="s">
        <v>236</v>
      </c>
      <c r="AU1066" s="287" t="s">
        <v>89</v>
      </c>
      <c r="AV1066" s="14" t="s">
        <v>89</v>
      </c>
      <c r="AW1066" s="14" t="s">
        <v>34</v>
      </c>
      <c r="AX1066" s="14" t="s">
        <v>87</v>
      </c>
      <c r="AY1066" s="287" t="s">
        <v>211</v>
      </c>
    </row>
    <row r="1067" s="2" customFormat="1" ht="24.15" customHeight="1">
      <c r="A1067" s="41"/>
      <c r="B1067" s="42"/>
      <c r="C1067" s="317" t="s">
        <v>1805</v>
      </c>
      <c r="D1067" s="317" t="s">
        <v>587</v>
      </c>
      <c r="E1067" s="318" t="s">
        <v>1806</v>
      </c>
      <c r="F1067" s="319" t="s">
        <v>1807</v>
      </c>
      <c r="G1067" s="320" t="s">
        <v>269</v>
      </c>
      <c r="H1067" s="321">
        <v>788.92700000000002</v>
      </c>
      <c r="I1067" s="322"/>
      <c r="J1067" s="323">
        <f>ROUND(I1067*H1067,2)</f>
        <v>0</v>
      </c>
      <c r="K1067" s="324"/>
      <c r="L1067" s="325"/>
      <c r="M1067" s="326" t="s">
        <v>1</v>
      </c>
      <c r="N1067" s="327" t="s">
        <v>46</v>
      </c>
      <c r="O1067" s="94"/>
      <c r="P1067" s="263">
        <f>O1067*H1067</f>
        <v>0</v>
      </c>
      <c r="Q1067" s="263">
        <v>0.00012</v>
      </c>
      <c r="R1067" s="263">
        <f>Q1067*H1067</f>
        <v>0.094671240000000004</v>
      </c>
      <c r="S1067" s="263">
        <v>0</v>
      </c>
      <c r="T1067" s="264">
        <f>S1067*H1067</f>
        <v>0</v>
      </c>
      <c r="U1067" s="41"/>
      <c r="V1067" s="41"/>
      <c r="W1067" s="41"/>
      <c r="X1067" s="41"/>
      <c r="Y1067" s="41"/>
      <c r="Z1067" s="41"/>
      <c r="AA1067" s="41"/>
      <c r="AB1067" s="41"/>
      <c r="AC1067" s="41"/>
      <c r="AD1067" s="41"/>
      <c r="AE1067" s="41"/>
      <c r="AR1067" s="265" t="s">
        <v>632</v>
      </c>
      <c r="AT1067" s="265" t="s">
        <v>587</v>
      </c>
      <c r="AU1067" s="265" t="s">
        <v>89</v>
      </c>
      <c r="AY1067" s="18" t="s">
        <v>211</v>
      </c>
      <c r="BE1067" s="155">
        <f>IF(N1067="základní",J1067,0)</f>
        <v>0</v>
      </c>
      <c r="BF1067" s="155">
        <f>IF(N1067="snížená",J1067,0)</f>
        <v>0</v>
      </c>
      <c r="BG1067" s="155">
        <f>IF(N1067="zákl. přenesená",J1067,0)</f>
        <v>0</v>
      </c>
      <c r="BH1067" s="155">
        <f>IF(N1067="sníž. přenesená",J1067,0)</f>
        <v>0</v>
      </c>
      <c r="BI1067" s="155">
        <f>IF(N1067="nulová",J1067,0)</f>
        <v>0</v>
      </c>
      <c r="BJ1067" s="18" t="s">
        <v>87</v>
      </c>
      <c r="BK1067" s="155">
        <f>ROUND(I1067*H1067,2)</f>
        <v>0</v>
      </c>
      <c r="BL1067" s="18" t="s">
        <v>526</v>
      </c>
      <c r="BM1067" s="265" t="s">
        <v>1808</v>
      </c>
    </row>
    <row r="1068" s="14" customFormat="1">
      <c r="A1068" s="14"/>
      <c r="B1068" s="277"/>
      <c r="C1068" s="278"/>
      <c r="D1068" s="268" t="s">
        <v>236</v>
      </c>
      <c r="E1068" s="278"/>
      <c r="F1068" s="280" t="s">
        <v>1809</v>
      </c>
      <c r="G1068" s="278"/>
      <c r="H1068" s="281">
        <v>788.92700000000002</v>
      </c>
      <c r="I1068" s="282"/>
      <c r="J1068" s="278"/>
      <c r="K1068" s="278"/>
      <c r="L1068" s="283"/>
      <c r="M1068" s="284"/>
      <c r="N1068" s="285"/>
      <c r="O1068" s="285"/>
      <c r="P1068" s="285"/>
      <c r="Q1068" s="285"/>
      <c r="R1068" s="285"/>
      <c r="S1068" s="285"/>
      <c r="T1068" s="286"/>
      <c r="U1068" s="14"/>
      <c r="V1068" s="14"/>
      <c r="W1068" s="14"/>
      <c r="X1068" s="14"/>
      <c r="Y1068" s="14"/>
      <c r="Z1068" s="14"/>
      <c r="AA1068" s="14"/>
      <c r="AB1068" s="14"/>
      <c r="AC1068" s="14"/>
      <c r="AD1068" s="14"/>
      <c r="AE1068" s="14"/>
      <c r="AT1068" s="287" t="s">
        <v>236</v>
      </c>
      <c r="AU1068" s="287" t="s">
        <v>89</v>
      </c>
      <c r="AV1068" s="14" t="s">
        <v>89</v>
      </c>
      <c r="AW1068" s="14" t="s">
        <v>4</v>
      </c>
      <c r="AX1068" s="14" t="s">
        <v>87</v>
      </c>
      <c r="AY1068" s="287" t="s">
        <v>211</v>
      </c>
    </row>
    <row r="1069" s="2" customFormat="1" ht="24.15" customHeight="1">
      <c r="A1069" s="41"/>
      <c r="B1069" s="42"/>
      <c r="C1069" s="253" t="s">
        <v>1810</v>
      </c>
      <c r="D1069" s="253" t="s">
        <v>214</v>
      </c>
      <c r="E1069" s="254" t="s">
        <v>1811</v>
      </c>
      <c r="F1069" s="255" t="s">
        <v>1812</v>
      </c>
      <c r="G1069" s="256" t="s">
        <v>505</v>
      </c>
      <c r="H1069" s="257">
        <v>7.2389999999999999</v>
      </c>
      <c r="I1069" s="258"/>
      <c r="J1069" s="259">
        <f>ROUND(I1069*H1069,2)</f>
        <v>0</v>
      </c>
      <c r="K1069" s="260"/>
      <c r="L1069" s="44"/>
      <c r="M1069" s="261" t="s">
        <v>1</v>
      </c>
      <c r="N1069" s="262" t="s">
        <v>46</v>
      </c>
      <c r="O1069" s="94"/>
      <c r="P1069" s="263">
        <f>O1069*H1069</f>
        <v>0</v>
      </c>
      <c r="Q1069" s="263">
        <v>0</v>
      </c>
      <c r="R1069" s="263">
        <f>Q1069*H1069</f>
        <v>0</v>
      </c>
      <c r="S1069" s="263">
        <v>0</v>
      </c>
      <c r="T1069" s="264">
        <f>S1069*H1069</f>
        <v>0</v>
      </c>
      <c r="U1069" s="41"/>
      <c r="V1069" s="41"/>
      <c r="W1069" s="41"/>
      <c r="X1069" s="41"/>
      <c r="Y1069" s="41"/>
      <c r="Z1069" s="41"/>
      <c r="AA1069" s="41"/>
      <c r="AB1069" s="41"/>
      <c r="AC1069" s="41"/>
      <c r="AD1069" s="41"/>
      <c r="AE1069" s="41"/>
      <c r="AR1069" s="265" t="s">
        <v>526</v>
      </c>
      <c r="AT1069" s="265" t="s">
        <v>214</v>
      </c>
      <c r="AU1069" s="265" t="s">
        <v>89</v>
      </c>
      <c r="AY1069" s="18" t="s">
        <v>211</v>
      </c>
      <c r="BE1069" s="155">
        <f>IF(N1069="základní",J1069,0)</f>
        <v>0</v>
      </c>
      <c r="BF1069" s="155">
        <f>IF(N1069="snížená",J1069,0)</f>
        <v>0</v>
      </c>
      <c r="BG1069" s="155">
        <f>IF(N1069="zákl. přenesená",J1069,0)</f>
        <v>0</v>
      </c>
      <c r="BH1069" s="155">
        <f>IF(N1069="sníž. přenesená",J1069,0)</f>
        <v>0</v>
      </c>
      <c r="BI1069" s="155">
        <f>IF(N1069="nulová",J1069,0)</f>
        <v>0</v>
      </c>
      <c r="BJ1069" s="18" t="s">
        <v>87</v>
      </c>
      <c r="BK1069" s="155">
        <f>ROUND(I1069*H1069,2)</f>
        <v>0</v>
      </c>
      <c r="BL1069" s="18" t="s">
        <v>526</v>
      </c>
      <c r="BM1069" s="265" t="s">
        <v>1813</v>
      </c>
    </row>
    <row r="1070" s="2" customFormat="1" ht="24.15" customHeight="1">
      <c r="A1070" s="41"/>
      <c r="B1070" s="42"/>
      <c r="C1070" s="253" t="s">
        <v>1814</v>
      </c>
      <c r="D1070" s="253" t="s">
        <v>214</v>
      </c>
      <c r="E1070" s="254" t="s">
        <v>1815</v>
      </c>
      <c r="F1070" s="255" t="s">
        <v>1816</v>
      </c>
      <c r="G1070" s="256" t="s">
        <v>505</v>
      </c>
      <c r="H1070" s="257">
        <v>21.716999999999999</v>
      </c>
      <c r="I1070" s="258"/>
      <c r="J1070" s="259">
        <f>ROUND(I1070*H1070,2)</f>
        <v>0</v>
      </c>
      <c r="K1070" s="260"/>
      <c r="L1070" s="44"/>
      <c r="M1070" s="261" t="s">
        <v>1</v>
      </c>
      <c r="N1070" s="262" t="s">
        <v>46</v>
      </c>
      <c r="O1070" s="94"/>
      <c r="P1070" s="263">
        <f>O1070*H1070</f>
        <v>0</v>
      </c>
      <c r="Q1070" s="263">
        <v>0</v>
      </c>
      <c r="R1070" s="263">
        <f>Q1070*H1070</f>
        <v>0</v>
      </c>
      <c r="S1070" s="263">
        <v>0</v>
      </c>
      <c r="T1070" s="264">
        <f>S1070*H1070</f>
        <v>0</v>
      </c>
      <c r="U1070" s="41"/>
      <c r="V1070" s="41"/>
      <c r="W1070" s="41"/>
      <c r="X1070" s="41"/>
      <c r="Y1070" s="41"/>
      <c r="Z1070" s="41"/>
      <c r="AA1070" s="41"/>
      <c r="AB1070" s="41"/>
      <c r="AC1070" s="41"/>
      <c r="AD1070" s="41"/>
      <c r="AE1070" s="41"/>
      <c r="AR1070" s="265" t="s">
        <v>526</v>
      </c>
      <c r="AT1070" s="265" t="s">
        <v>214</v>
      </c>
      <c r="AU1070" s="265" t="s">
        <v>89</v>
      </c>
      <c r="AY1070" s="18" t="s">
        <v>211</v>
      </c>
      <c r="BE1070" s="155">
        <f>IF(N1070="základní",J1070,0)</f>
        <v>0</v>
      </c>
      <c r="BF1070" s="155">
        <f>IF(N1070="snížená",J1070,0)</f>
        <v>0</v>
      </c>
      <c r="BG1070" s="155">
        <f>IF(N1070="zákl. přenesená",J1070,0)</f>
        <v>0</v>
      </c>
      <c r="BH1070" s="155">
        <f>IF(N1070="sníž. přenesená",J1070,0)</f>
        <v>0</v>
      </c>
      <c r="BI1070" s="155">
        <f>IF(N1070="nulová",J1070,0)</f>
        <v>0</v>
      </c>
      <c r="BJ1070" s="18" t="s">
        <v>87</v>
      </c>
      <c r="BK1070" s="155">
        <f>ROUND(I1070*H1070,2)</f>
        <v>0</v>
      </c>
      <c r="BL1070" s="18" t="s">
        <v>526</v>
      </c>
      <c r="BM1070" s="265" t="s">
        <v>1817</v>
      </c>
    </row>
    <row r="1071" s="14" customFormat="1">
      <c r="A1071" s="14"/>
      <c r="B1071" s="277"/>
      <c r="C1071" s="278"/>
      <c r="D1071" s="268" t="s">
        <v>236</v>
      </c>
      <c r="E1071" s="278"/>
      <c r="F1071" s="280" t="s">
        <v>1818</v>
      </c>
      <c r="G1071" s="278"/>
      <c r="H1071" s="281">
        <v>21.716999999999999</v>
      </c>
      <c r="I1071" s="282"/>
      <c r="J1071" s="278"/>
      <c r="K1071" s="278"/>
      <c r="L1071" s="283"/>
      <c r="M1071" s="284"/>
      <c r="N1071" s="285"/>
      <c r="O1071" s="285"/>
      <c r="P1071" s="285"/>
      <c r="Q1071" s="285"/>
      <c r="R1071" s="285"/>
      <c r="S1071" s="285"/>
      <c r="T1071" s="286"/>
      <c r="U1071" s="14"/>
      <c r="V1071" s="14"/>
      <c r="W1071" s="14"/>
      <c r="X1071" s="14"/>
      <c r="Y1071" s="14"/>
      <c r="Z1071" s="14"/>
      <c r="AA1071" s="14"/>
      <c r="AB1071" s="14"/>
      <c r="AC1071" s="14"/>
      <c r="AD1071" s="14"/>
      <c r="AE1071" s="14"/>
      <c r="AT1071" s="287" t="s">
        <v>236</v>
      </c>
      <c r="AU1071" s="287" t="s">
        <v>89</v>
      </c>
      <c r="AV1071" s="14" t="s">
        <v>89</v>
      </c>
      <c r="AW1071" s="14" t="s">
        <v>4</v>
      </c>
      <c r="AX1071" s="14" t="s">
        <v>87</v>
      </c>
      <c r="AY1071" s="287" t="s">
        <v>211</v>
      </c>
    </row>
    <row r="1072" s="12" customFormat="1" ht="22.8" customHeight="1">
      <c r="A1072" s="12"/>
      <c r="B1072" s="237"/>
      <c r="C1072" s="238"/>
      <c r="D1072" s="239" t="s">
        <v>80</v>
      </c>
      <c r="E1072" s="251" t="s">
        <v>1819</v>
      </c>
      <c r="F1072" s="251" t="s">
        <v>1820</v>
      </c>
      <c r="G1072" s="238"/>
      <c r="H1072" s="238"/>
      <c r="I1072" s="241"/>
      <c r="J1072" s="252">
        <f>BK1072</f>
        <v>0</v>
      </c>
      <c r="K1072" s="238"/>
      <c r="L1072" s="243"/>
      <c r="M1072" s="244"/>
      <c r="N1072" s="245"/>
      <c r="O1072" s="245"/>
      <c r="P1072" s="246">
        <f>SUM(P1073:P1100)</f>
        <v>0</v>
      </c>
      <c r="Q1072" s="245"/>
      <c r="R1072" s="246">
        <f>SUM(R1073:R1100)</f>
        <v>19.567455000000002</v>
      </c>
      <c r="S1072" s="245"/>
      <c r="T1072" s="247">
        <f>SUM(T1073:T1100)</f>
        <v>0</v>
      </c>
      <c r="U1072" s="12"/>
      <c r="V1072" s="12"/>
      <c r="W1072" s="12"/>
      <c r="X1072" s="12"/>
      <c r="Y1072" s="12"/>
      <c r="Z1072" s="12"/>
      <c r="AA1072" s="12"/>
      <c r="AB1072" s="12"/>
      <c r="AC1072" s="12"/>
      <c r="AD1072" s="12"/>
      <c r="AE1072" s="12"/>
      <c r="AR1072" s="248" t="s">
        <v>89</v>
      </c>
      <c r="AT1072" s="249" t="s">
        <v>80</v>
      </c>
      <c r="AU1072" s="249" t="s">
        <v>87</v>
      </c>
      <c r="AY1072" s="248" t="s">
        <v>211</v>
      </c>
      <c r="BK1072" s="250">
        <f>SUM(BK1073:BK1100)</f>
        <v>0</v>
      </c>
    </row>
    <row r="1073" s="2" customFormat="1" ht="16.5" customHeight="1">
      <c r="A1073" s="41"/>
      <c r="B1073" s="42"/>
      <c r="C1073" s="253" t="s">
        <v>1821</v>
      </c>
      <c r="D1073" s="253" t="s">
        <v>214</v>
      </c>
      <c r="E1073" s="254" t="s">
        <v>1822</v>
      </c>
      <c r="F1073" s="255" t="s">
        <v>1823</v>
      </c>
      <c r="G1073" s="256" t="s">
        <v>307</v>
      </c>
      <c r="H1073" s="257">
        <v>40</v>
      </c>
      <c r="I1073" s="258"/>
      <c r="J1073" s="259">
        <f>ROUND(I1073*H1073,2)</f>
        <v>0</v>
      </c>
      <c r="K1073" s="260"/>
      <c r="L1073" s="44"/>
      <c r="M1073" s="261" t="s">
        <v>1</v>
      </c>
      <c r="N1073" s="262" t="s">
        <v>46</v>
      </c>
      <c r="O1073" s="94"/>
      <c r="P1073" s="263">
        <f>O1073*H1073</f>
        <v>0</v>
      </c>
      <c r="Q1073" s="263">
        <v>0</v>
      </c>
      <c r="R1073" s="263">
        <f>Q1073*H1073</f>
        <v>0</v>
      </c>
      <c r="S1073" s="263">
        <v>0</v>
      </c>
      <c r="T1073" s="264">
        <f>S1073*H1073</f>
        <v>0</v>
      </c>
      <c r="U1073" s="41"/>
      <c r="V1073" s="41"/>
      <c r="W1073" s="41"/>
      <c r="X1073" s="41"/>
      <c r="Y1073" s="41"/>
      <c r="Z1073" s="41"/>
      <c r="AA1073" s="41"/>
      <c r="AB1073" s="41"/>
      <c r="AC1073" s="41"/>
      <c r="AD1073" s="41"/>
      <c r="AE1073" s="41"/>
      <c r="AR1073" s="265" t="s">
        <v>526</v>
      </c>
      <c r="AT1073" s="265" t="s">
        <v>214</v>
      </c>
      <c r="AU1073" s="265" t="s">
        <v>89</v>
      </c>
      <c r="AY1073" s="18" t="s">
        <v>211</v>
      </c>
      <c r="BE1073" s="155">
        <f>IF(N1073="základní",J1073,0)</f>
        <v>0</v>
      </c>
      <c r="BF1073" s="155">
        <f>IF(N1073="snížená",J1073,0)</f>
        <v>0</v>
      </c>
      <c r="BG1073" s="155">
        <f>IF(N1073="zákl. přenesená",J1073,0)</f>
        <v>0</v>
      </c>
      <c r="BH1073" s="155">
        <f>IF(N1073="sníž. přenesená",J1073,0)</f>
        <v>0</v>
      </c>
      <c r="BI1073" s="155">
        <f>IF(N1073="nulová",J1073,0)</f>
        <v>0</v>
      </c>
      <c r="BJ1073" s="18" t="s">
        <v>87</v>
      </c>
      <c r="BK1073" s="155">
        <f>ROUND(I1073*H1073,2)</f>
        <v>0</v>
      </c>
      <c r="BL1073" s="18" t="s">
        <v>526</v>
      </c>
      <c r="BM1073" s="265" t="s">
        <v>1824</v>
      </c>
    </row>
    <row r="1074" s="13" customFormat="1">
      <c r="A1074" s="13"/>
      <c r="B1074" s="266"/>
      <c r="C1074" s="267"/>
      <c r="D1074" s="268" t="s">
        <v>236</v>
      </c>
      <c r="E1074" s="269" t="s">
        <v>1</v>
      </c>
      <c r="F1074" s="270" t="s">
        <v>1825</v>
      </c>
      <c r="G1074" s="267"/>
      <c r="H1074" s="269" t="s">
        <v>1</v>
      </c>
      <c r="I1074" s="271"/>
      <c r="J1074" s="267"/>
      <c r="K1074" s="267"/>
      <c r="L1074" s="272"/>
      <c r="M1074" s="273"/>
      <c r="N1074" s="274"/>
      <c r="O1074" s="274"/>
      <c r="P1074" s="274"/>
      <c r="Q1074" s="274"/>
      <c r="R1074" s="274"/>
      <c r="S1074" s="274"/>
      <c r="T1074" s="275"/>
      <c r="U1074" s="13"/>
      <c r="V1074" s="13"/>
      <c r="W1074" s="13"/>
      <c r="X1074" s="13"/>
      <c r="Y1074" s="13"/>
      <c r="Z1074" s="13"/>
      <c r="AA1074" s="13"/>
      <c r="AB1074" s="13"/>
      <c r="AC1074" s="13"/>
      <c r="AD1074" s="13"/>
      <c r="AE1074" s="13"/>
      <c r="AT1074" s="276" t="s">
        <v>236</v>
      </c>
      <c r="AU1074" s="276" t="s">
        <v>89</v>
      </c>
      <c r="AV1074" s="13" t="s">
        <v>87</v>
      </c>
      <c r="AW1074" s="13" t="s">
        <v>34</v>
      </c>
      <c r="AX1074" s="13" t="s">
        <v>81</v>
      </c>
      <c r="AY1074" s="276" t="s">
        <v>211</v>
      </c>
    </row>
    <row r="1075" s="14" customFormat="1">
      <c r="A1075" s="14"/>
      <c r="B1075" s="277"/>
      <c r="C1075" s="278"/>
      <c r="D1075" s="268" t="s">
        <v>236</v>
      </c>
      <c r="E1075" s="279" t="s">
        <v>1</v>
      </c>
      <c r="F1075" s="280" t="s">
        <v>698</v>
      </c>
      <c r="G1075" s="278"/>
      <c r="H1075" s="281">
        <v>40</v>
      </c>
      <c r="I1075" s="282"/>
      <c r="J1075" s="278"/>
      <c r="K1075" s="278"/>
      <c r="L1075" s="283"/>
      <c r="M1075" s="284"/>
      <c r="N1075" s="285"/>
      <c r="O1075" s="285"/>
      <c r="P1075" s="285"/>
      <c r="Q1075" s="285"/>
      <c r="R1075" s="285"/>
      <c r="S1075" s="285"/>
      <c r="T1075" s="286"/>
      <c r="U1075" s="14"/>
      <c r="V1075" s="14"/>
      <c r="W1075" s="14"/>
      <c r="X1075" s="14"/>
      <c r="Y1075" s="14"/>
      <c r="Z1075" s="14"/>
      <c r="AA1075" s="14"/>
      <c r="AB1075" s="14"/>
      <c r="AC1075" s="14"/>
      <c r="AD1075" s="14"/>
      <c r="AE1075" s="14"/>
      <c r="AT1075" s="287" t="s">
        <v>236</v>
      </c>
      <c r="AU1075" s="287" t="s">
        <v>89</v>
      </c>
      <c r="AV1075" s="14" t="s">
        <v>89</v>
      </c>
      <c r="AW1075" s="14" t="s">
        <v>34</v>
      </c>
      <c r="AX1075" s="14" t="s">
        <v>87</v>
      </c>
      <c r="AY1075" s="287" t="s">
        <v>211</v>
      </c>
    </row>
    <row r="1076" s="2" customFormat="1" ht="16.5" customHeight="1">
      <c r="A1076" s="41"/>
      <c r="B1076" s="42"/>
      <c r="C1076" s="317" t="s">
        <v>1826</v>
      </c>
      <c r="D1076" s="317" t="s">
        <v>587</v>
      </c>
      <c r="E1076" s="318" t="s">
        <v>1827</v>
      </c>
      <c r="F1076" s="319" t="s">
        <v>1828</v>
      </c>
      <c r="G1076" s="320" t="s">
        <v>307</v>
      </c>
      <c r="H1076" s="321">
        <v>40</v>
      </c>
      <c r="I1076" s="322"/>
      <c r="J1076" s="323">
        <f>ROUND(I1076*H1076,2)</f>
        <v>0</v>
      </c>
      <c r="K1076" s="324"/>
      <c r="L1076" s="325"/>
      <c r="M1076" s="326" t="s">
        <v>1</v>
      </c>
      <c r="N1076" s="327" t="s">
        <v>46</v>
      </c>
      <c r="O1076" s="94"/>
      <c r="P1076" s="263">
        <f>O1076*H1076</f>
        <v>0</v>
      </c>
      <c r="Q1076" s="263">
        <v>0</v>
      </c>
      <c r="R1076" s="263">
        <f>Q1076*H1076</f>
        <v>0</v>
      </c>
      <c r="S1076" s="263">
        <v>0</v>
      </c>
      <c r="T1076" s="264">
        <f>S1076*H1076</f>
        <v>0</v>
      </c>
      <c r="U1076" s="41"/>
      <c r="V1076" s="41"/>
      <c r="W1076" s="41"/>
      <c r="X1076" s="41"/>
      <c r="Y1076" s="41"/>
      <c r="Z1076" s="41"/>
      <c r="AA1076" s="41"/>
      <c r="AB1076" s="41"/>
      <c r="AC1076" s="41"/>
      <c r="AD1076" s="41"/>
      <c r="AE1076" s="41"/>
      <c r="AR1076" s="265" t="s">
        <v>632</v>
      </c>
      <c r="AT1076" s="265" t="s">
        <v>587</v>
      </c>
      <c r="AU1076" s="265" t="s">
        <v>89</v>
      </c>
      <c r="AY1076" s="18" t="s">
        <v>211</v>
      </c>
      <c r="BE1076" s="155">
        <f>IF(N1076="základní",J1076,0)</f>
        <v>0</v>
      </c>
      <c r="BF1076" s="155">
        <f>IF(N1076="snížená",J1076,0)</f>
        <v>0</v>
      </c>
      <c r="BG1076" s="155">
        <f>IF(N1076="zákl. přenesená",J1076,0)</f>
        <v>0</v>
      </c>
      <c r="BH1076" s="155">
        <f>IF(N1076="sníž. přenesená",J1076,0)</f>
        <v>0</v>
      </c>
      <c r="BI1076" s="155">
        <f>IF(N1076="nulová",J1076,0)</f>
        <v>0</v>
      </c>
      <c r="BJ1076" s="18" t="s">
        <v>87</v>
      </c>
      <c r="BK1076" s="155">
        <f>ROUND(I1076*H1076,2)</f>
        <v>0</v>
      </c>
      <c r="BL1076" s="18" t="s">
        <v>526</v>
      </c>
      <c r="BM1076" s="265" t="s">
        <v>1829</v>
      </c>
    </row>
    <row r="1077" s="2" customFormat="1" ht="16.5" customHeight="1">
      <c r="A1077" s="41"/>
      <c r="B1077" s="42"/>
      <c r="C1077" s="253" t="s">
        <v>1830</v>
      </c>
      <c r="D1077" s="253" t="s">
        <v>214</v>
      </c>
      <c r="E1077" s="254" t="s">
        <v>1831</v>
      </c>
      <c r="F1077" s="255" t="s">
        <v>1832</v>
      </c>
      <c r="G1077" s="256" t="s">
        <v>1158</v>
      </c>
      <c r="H1077" s="257">
        <v>608</v>
      </c>
      <c r="I1077" s="258"/>
      <c r="J1077" s="259">
        <f>ROUND(I1077*H1077,2)</f>
        <v>0</v>
      </c>
      <c r="K1077" s="260"/>
      <c r="L1077" s="44"/>
      <c r="M1077" s="261" t="s">
        <v>1</v>
      </c>
      <c r="N1077" s="262" t="s">
        <v>46</v>
      </c>
      <c r="O1077" s="94"/>
      <c r="P1077" s="263">
        <f>O1077*H1077</f>
        <v>0</v>
      </c>
      <c r="Q1077" s="263">
        <v>0.001</v>
      </c>
      <c r="R1077" s="263">
        <f>Q1077*H1077</f>
        <v>0.60799999999999998</v>
      </c>
      <c r="S1077" s="263">
        <v>0</v>
      </c>
      <c r="T1077" s="264">
        <f>S1077*H1077</f>
        <v>0</v>
      </c>
      <c r="U1077" s="41"/>
      <c r="V1077" s="41"/>
      <c r="W1077" s="41"/>
      <c r="X1077" s="41"/>
      <c r="Y1077" s="41"/>
      <c r="Z1077" s="41"/>
      <c r="AA1077" s="41"/>
      <c r="AB1077" s="41"/>
      <c r="AC1077" s="41"/>
      <c r="AD1077" s="41"/>
      <c r="AE1077" s="41"/>
      <c r="AR1077" s="265" t="s">
        <v>526</v>
      </c>
      <c r="AT1077" s="265" t="s">
        <v>214</v>
      </c>
      <c r="AU1077" s="265" t="s">
        <v>89</v>
      </c>
      <c r="AY1077" s="18" t="s">
        <v>211</v>
      </c>
      <c r="BE1077" s="155">
        <f>IF(N1077="základní",J1077,0)</f>
        <v>0</v>
      </c>
      <c r="BF1077" s="155">
        <f>IF(N1077="snížená",J1077,0)</f>
        <v>0</v>
      </c>
      <c r="BG1077" s="155">
        <f>IF(N1077="zákl. přenesená",J1077,0)</f>
        <v>0</v>
      </c>
      <c r="BH1077" s="155">
        <f>IF(N1077="sníž. přenesená",J1077,0)</f>
        <v>0</v>
      </c>
      <c r="BI1077" s="155">
        <f>IF(N1077="nulová",J1077,0)</f>
        <v>0</v>
      </c>
      <c r="BJ1077" s="18" t="s">
        <v>87</v>
      </c>
      <c r="BK1077" s="155">
        <f>ROUND(I1077*H1077,2)</f>
        <v>0</v>
      </c>
      <c r="BL1077" s="18" t="s">
        <v>526</v>
      </c>
      <c r="BM1077" s="265" t="s">
        <v>1833</v>
      </c>
    </row>
    <row r="1078" s="13" customFormat="1">
      <c r="A1078" s="13"/>
      <c r="B1078" s="266"/>
      <c r="C1078" s="267"/>
      <c r="D1078" s="268" t="s">
        <v>236</v>
      </c>
      <c r="E1078" s="269" t="s">
        <v>1</v>
      </c>
      <c r="F1078" s="270" t="s">
        <v>1834</v>
      </c>
      <c r="G1078" s="267"/>
      <c r="H1078" s="269" t="s">
        <v>1</v>
      </c>
      <c r="I1078" s="271"/>
      <c r="J1078" s="267"/>
      <c r="K1078" s="267"/>
      <c r="L1078" s="272"/>
      <c r="M1078" s="273"/>
      <c r="N1078" s="274"/>
      <c r="O1078" s="274"/>
      <c r="P1078" s="274"/>
      <c r="Q1078" s="274"/>
      <c r="R1078" s="274"/>
      <c r="S1078" s="274"/>
      <c r="T1078" s="275"/>
      <c r="U1078" s="13"/>
      <c r="V1078" s="13"/>
      <c r="W1078" s="13"/>
      <c r="X1078" s="13"/>
      <c r="Y1078" s="13"/>
      <c r="Z1078" s="13"/>
      <c r="AA1078" s="13"/>
      <c r="AB1078" s="13"/>
      <c r="AC1078" s="13"/>
      <c r="AD1078" s="13"/>
      <c r="AE1078" s="13"/>
      <c r="AT1078" s="276" t="s">
        <v>236</v>
      </c>
      <c r="AU1078" s="276" t="s">
        <v>89</v>
      </c>
      <c r="AV1078" s="13" t="s">
        <v>87</v>
      </c>
      <c r="AW1078" s="13" t="s">
        <v>34</v>
      </c>
      <c r="AX1078" s="13" t="s">
        <v>81</v>
      </c>
      <c r="AY1078" s="276" t="s">
        <v>211</v>
      </c>
    </row>
    <row r="1079" s="14" customFormat="1">
      <c r="A1079" s="14"/>
      <c r="B1079" s="277"/>
      <c r="C1079" s="278"/>
      <c r="D1079" s="268" t="s">
        <v>236</v>
      </c>
      <c r="E1079" s="279" t="s">
        <v>1</v>
      </c>
      <c r="F1079" s="280" t="s">
        <v>1835</v>
      </c>
      <c r="G1079" s="278"/>
      <c r="H1079" s="281">
        <v>608</v>
      </c>
      <c r="I1079" s="282"/>
      <c r="J1079" s="278"/>
      <c r="K1079" s="278"/>
      <c r="L1079" s="283"/>
      <c r="M1079" s="284"/>
      <c r="N1079" s="285"/>
      <c r="O1079" s="285"/>
      <c r="P1079" s="285"/>
      <c r="Q1079" s="285"/>
      <c r="R1079" s="285"/>
      <c r="S1079" s="285"/>
      <c r="T1079" s="286"/>
      <c r="U1079" s="14"/>
      <c r="V1079" s="14"/>
      <c r="W1079" s="14"/>
      <c r="X1079" s="14"/>
      <c r="Y1079" s="14"/>
      <c r="Z1079" s="14"/>
      <c r="AA1079" s="14"/>
      <c r="AB1079" s="14"/>
      <c r="AC1079" s="14"/>
      <c r="AD1079" s="14"/>
      <c r="AE1079" s="14"/>
      <c r="AT1079" s="287" t="s">
        <v>236</v>
      </c>
      <c r="AU1079" s="287" t="s">
        <v>89</v>
      </c>
      <c r="AV1079" s="14" t="s">
        <v>89</v>
      </c>
      <c r="AW1079" s="14" t="s">
        <v>34</v>
      </c>
      <c r="AX1079" s="14" t="s">
        <v>87</v>
      </c>
      <c r="AY1079" s="287" t="s">
        <v>211</v>
      </c>
    </row>
    <row r="1080" s="2" customFormat="1" ht="44.25" customHeight="1">
      <c r="A1080" s="41"/>
      <c r="B1080" s="42"/>
      <c r="C1080" s="253" t="s">
        <v>1836</v>
      </c>
      <c r="D1080" s="253" t="s">
        <v>214</v>
      </c>
      <c r="E1080" s="254" t="s">
        <v>1837</v>
      </c>
      <c r="F1080" s="255" t="s">
        <v>1838</v>
      </c>
      <c r="G1080" s="256" t="s">
        <v>1158</v>
      </c>
      <c r="H1080" s="257">
        <v>16368.200000000001</v>
      </c>
      <c r="I1080" s="258"/>
      <c r="J1080" s="259">
        <f>ROUND(I1080*H1080,2)</f>
        <v>0</v>
      </c>
      <c r="K1080" s="260"/>
      <c r="L1080" s="44"/>
      <c r="M1080" s="261" t="s">
        <v>1</v>
      </c>
      <c r="N1080" s="262" t="s">
        <v>46</v>
      </c>
      <c r="O1080" s="94"/>
      <c r="P1080" s="263">
        <f>O1080*H1080</f>
        <v>0</v>
      </c>
      <c r="Q1080" s="263">
        <v>0.001</v>
      </c>
      <c r="R1080" s="263">
        <f>Q1080*H1080</f>
        <v>16.368200000000002</v>
      </c>
      <c r="S1080" s="263">
        <v>0</v>
      </c>
      <c r="T1080" s="264">
        <f>S1080*H1080</f>
        <v>0</v>
      </c>
      <c r="U1080" s="41"/>
      <c r="V1080" s="41"/>
      <c r="W1080" s="41"/>
      <c r="X1080" s="41"/>
      <c r="Y1080" s="41"/>
      <c r="Z1080" s="41"/>
      <c r="AA1080" s="41"/>
      <c r="AB1080" s="41"/>
      <c r="AC1080" s="41"/>
      <c r="AD1080" s="41"/>
      <c r="AE1080" s="41"/>
      <c r="AR1080" s="265" t="s">
        <v>526</v>
      </c>
      <c r="AT1080" s="265" t="s">
        <v>214</v>
      </c>
      <c r="AU1080" s="265" t="s">
        <v>89</v>
      </c>
      <c r="AY1080" s="18" t="s">
        <v>211</v>
      </c>
      <c r="BE1080" s="155">
        <f>IF(N1080="základní",J1080,0)</f>
        <v>0</v>
      </c>
      <c r="BF1080" s="155">
        <f>IF(N1080="snížená",J1080,0)</f>
        <v>0</v>
      </c>
      <c r="BG1080" s="155">
        <f>IF(N1080="zákl. přenesená",J1080,0)</f>
        <v>0</v>
      </c>
      <c r="BH1080" s="155">
        <f>IF(N1080="sníž. přenesená",J1080,0)</f>
        <v>0</v>
      </c>
      <c r="BI1080" s="155">
        <f>IF(N1080="nulová",J1080,0)</f>
        <v>0</v>
      </c>
      <c r="BJ1080" s="18" t="s">
        <v>87</v>
      </c>
      <c r="BK1080" s="155">
        <f>ROUND(I1080*H1080,2)</f>
        <v>0</v>
      </c>
      <c r="BL1080" s="18" t="s">
        <v>526</v>
      </c>
      <c r="BM1080" s="265" t="s">
        <v>1839</v>
      </c>
    </row>
    <row r="1081" s="13" customFormat="1">
      <c r="A1081" s="13"/>
      <c r="B1081" s="266"/>
      <c r="C1081" s="267"/>
      <c r="D1081" s="268" t="s">
        <v>236</v>
      </c>
      <c r="E1081" s="269" t="s">
        <v>1</v>
      </c>
      <c r="F1081" s="270" t="s">
        <v>1840</v>
      </c>
      <c r="G1081" s="267"/>
      <c r="H1081" s="269" t="s">
        <v>1</v>
      </c>
      <c r="I1081" s="271"/>
      <c r="J1081" s="267"/>
      <c r="K1081" s="267"/>
      <c r="L1081" s="272"/>
      <c r="M1081" s="273"/>
      <c r="N1081" s="274"/>
      <c r="O1081" s="274"/>
      <c r="P1081" s="274"/>
      <c r="Q1081" s="274"/>
      <c r="R1081" s="274"/>
      <c r="S1081" s="274"/>
      <c r="T1081" s="275"/>
      <c r="U1081" s="13"/>
      <c r="V1081" s="13"/>
      <c r="W1081" s="13"/>
      <c r="X1081" s="13"/>
      <c r="Y1081" s="13"/>
      <c r="Z1081" s="13"/>
      <c r="AA1081" s="13"/>
      <c r="AB1081" s="13"/>
      <c r="AC1081" s="13"/>
      <c r="AD1081" s="13"/>
      <c r="AE1081" s="13"/>
      <c r="AT1081" s="276" t="s">
        <v>236</v>
      </c>
      <c r="AU1081" s="276" t="s">
        <v>89</v>
      </c>
      <c r="AV1081" s="13" t="s">
        <v>87</v>
      </c>
      <c r="AW1081" s="13" t="s">
        <v>34</v>
      </c>
      <c r="AX1081" s="13" t="s">
        <v>81</v>
      </c>
      <c r="AY1081" s="276" t="s">
        <v>211</v>
      </c>
    </row>
    <row r="1082" s="14" customFormat="1">
      <c r="A1082" s="14"/>
      <c r="B1082" s="277"/>
      <c r="C1082" s="278"/>
      <c r="D1082" s="268" t="s">
        <v>236</v>
      </c>
      <c r="E1082" s="279" t="s">
        <v>1</v>
      </c>
      <c r="F1082" s="280" t="s">
        <v>1841</v>
      </c>
      <c r="G1082" s="278"/>
      <c r="H1082" s="281">
        <v>15972.299999999999</v>
      </c>
      <c r="I1082" s="282"/>
      <c r="J1082" s="278"/>
      <c r="K1082" s="278"/>
      <c r="L1082" s="283"/>
      <c r="M1082" s="284"/>
      <c r="N1082" s="285"/>
      <c r="O1082" s="285"/>
      <c r="P1082" s="285"/>
      <c r="Q1082" s="285"/>
      <c r="R1082" s="285"/>
      <c r="S1082" s="285"/>
      <c r="T1082" s="286"/>
      <c r="U1082" s="14"/>
      <c r="V1082" s="14"/>
      <c r="W1082" s="14"/>
      <c r="X1082" s="14"/>
      <c r="Y1082" s="14"/>
      <c r="Z1082" s="14"/>
      <c r="AA1082" s="14"/>
      <c r="AB1082" s="14"/>
      <c r="AC1082" s="14"/>
      <c r="AD1082" s="14"/>
      <c r="AE1082" s="14"/>
      <c r="AT1082" s="287" t="s">
        <v>236</v>
      </c>
      <c r="AU1082" s="287" t="s">
        <v>89</v>
      </c>
      <c r="AV1082" s="14" t="s">
        <v>89</v>
      </c>
      <c r="AW1082" s="14" t="s">
        <v>34</v>
      </c>
      <c r="AX1082" s="14" t="s">
        <v>81</v>
      </c>
      <c r="AY1082" s="287" t="s">
        <v>211</v>
      </c>
    </row>
    <row r="1083" s="13" customFormat="1">
      <c r="A1083" s="13"/>
      <c r="B1083" s="266"/>
      <c r="C1083" s="267"/>
      <c r="D1083" s="268" t="s">
        <v>236</v>
      </c>
      <c r="E1083" s="269" t="s">
        <v>1</v>
      </c>
      <c r="F1083" s="270" t="s">
        <v>1842</v>
      </c>
      <c r="G1083" s="267"/>
      <c r="H1083" s="269" t="s">
        <v>1</v>
      </c>
      <c r="I1083" s="271"/>
      <c r="J1083" s="267"/>
      <c r="K1083" s="267"/>
      <c r="L1083" s="272"/>
      <c r="M1083" s="273"/>
      <c r="N1083" s="274"/>
      <c r="O1083" s="274"/>
      <c r="P1083" s="274"/>
      <c r="Q1083" s="274"/>
      <c r="R1083" s="274"/>
      <c r="S1083" s="274"/>
      <c r="T1083" s="275"/>
      <c r="U1083" s="13"/>
      <c r="V1083" s="13"/>
      <c r="W1083" s="13"/>
      <c r="X1083" s="13"/>
      <c r="Y1083" s="13"/>
      <c r="Z1083" s="13"/>
      <c r="AA1083" s="13"/>
      <c r="AB1083" s="13"/>
      <c r="AC1083" s="13"/>
      <c r="AD1083" s="13"/>
      <c r="AE1083" s="13"/>
      <c r="AT1083" s="276" t="s">
        <v>236</v>
      </c>
      <c r="AU1083" s="276" t="s">
        <v>89</v>
      </c>
      <c r="AV1083" s="13" t="s">
        <v>87</v>
      </c>
      <c r="AW1083" s="13" t="s">
        <v>34</v>
      </c>
      <c r="AX1083" s="13" t="s">
        <v>81</v>
      </c>
      <c r="AY1083" s="276" t="s">
        <v>211</v>
      </c>
    </row>
    <row r="1084" s="14" customFormat="1">
      <c r="A1084" s="14"/>
      <c r="B1084" s="277"/>
      <c r="C1084" s="278"/>
      <c r="D1084" s="268" t="s">
        <v>236</v>
      </c>
      <c r="E1084" s="279" t="s">
        <v>1</v>
      </c>
      <c r="F1084" s="280" t="s">
        <v>1843</v>
      </c>
      <c r="G1084" s="278"/>
      <c r="H1084" s="281">
        <v>395.89999999999998</v>
      </c>
      <c r="I1084" s="282"/>
      <c r="J1084" s="278"/>
      <c r="K1084" s="278"/>
      <c r="L1084" s="283"/>
      <c r="M1084" s="284"/>
      <c r="N1084" s="285"/>
      <c r="O1084" s="285"/>
      <c r="P1084" s="285"/>
      <c r="Q1084" s="285"/>
      <c r="R1084" s="285"/>
      <c r="S1084" s="285"/>
      <c r="T1084" s="286"/>
      <c r="U1084" s="14"/>
      <c r="V1084" s="14"/>
      <c r="W1084" s="14"/>
      <c r="X1084" s="14"/>
      <c r="Y1084" s="14"/>
      <c r="Z1084" s="14"/>
      <c r="AA1084" s="14"/>
      <c r="AB1084" s="14"/>
      <c r="AC1084" s="14"/>
      <c r="AD1084" s="14"/>
      <c r="AE1084" s="14"/>
      <c r="AT1084" s="287" t="s">
        <v>236</v>
      </c>
      <c r="AU1084" s="287" t="s">
        <v>89</v>
      </c>
      <c r="AV1084" s="14" t="s">
        <v>89</v>
      </c>
      <c r="AW1084" s="14" t="s">
        <v>34</v>
      </c>
      <c r="AX1084" s="14" t="s">
        <v>81</v>
      </c>
      <c r="AY1084" s="287" t="s">
        <v>211</v>
      </c>
    </row>
    <row r="1085" s="15" customFormat="1">
      <c r="A1085" s="15"/>
      <c r="B1085" s="295"/>
      <c r="C1085" s="296"/>
      <c r="D1085" s="268" t="s">
        <v>236</v>
      </c>
      <c r="E1085" s="297" t="s">
        <v>1844</v>
      </c>
      <c r="F1085" s="298" t="s">
        <v>435</v>
      </c>
      <c r="G1085" s="296"/>
      <c r="H1085" s="299">
        <v>16368.200000000001</v>
      </c>
      <c r="I1085" s="300"/>
      <c r="J1085" s="296"/>
      <c r="K1085" s="296"/>
      <c r="L1085" s="301"/>
      <c r="M1085" s="302"/>
      <c r="N1085" s="303"/>
      <c r="O1085" s="303"/>
      <c r="P1085" s="303"/>
      <c r="Q1085" s="303"/>
      <c r="R1085" s="303"/>
      <c r="S1085" s="303"/>
      <c r="T1085" s="304"/>
      <c r="U1085" s="15"/>
      <c r="V1085" s="15"/>
      <c r="W1085" s="15"/>
      <c r="X1085" s="15"/>
      <c r="Y1085" s="15"/>
      <c r="Z1085" s="15"/>
      <c r="AA1085" s="15"/>
      <c r="AB1085" s="15"/>
      <c r="AC1085" s="15"/>
      <c r="AD1085" s="15"/>
      <c r="AE1085" s="15"/>
      <c r="AT1085" s="305" t="s">
        <v>236</v>
      </c>
      <c r="AU1085" s="305" t="s">
        <v>89</v>
      </c>
      <c r="AV1085" s="15" t="s">
        <v>100</v>
      </c>
      <c r="AW1085" s="15" t="s">
        <v>34</v>
      </c>
      <c r="AX1085" s="15" t="s">
        <v>87</v>
      </c>
      <c r="AY1085" s="305" t="s">
        <v>211</v>
      </c>
    </row>
    <row r="1086" s="2" customFormat="1" ht="44.25" customHeight="1">
      <c r="A1086" s="41"/>
      <c r="B1086" s="42"/>
      <c r="C1086" s="253" t="s">
        <v>1845</v>
      </c>
      <c r="D1086" s="253" t="s">
        <v>214</v>
      </c>
      <c r="E1086" s="254" t="s">
        <v>1846</v>
      </c>
      <c r="F1086" s="255" t="s">
        <v>1847</v>
      </c>
      <c r="G1086" s="256" t="s">
        <v>1158</v>
      </c>
      <c r="H1086" s="257">
        <v>1017.1</v>
      </c>
      <c r="I1086" s="258"/>
      <c r="J1086" s="259">
        <f>ROUND(I1086*H1086,2)</f>
        <v>0</v>
      </c>
      <c r="K1086" s="260"/>
      <c r="L1086" s="44"/>
      <c r="M1086" s="261" t="s">
        <v>1</v>
      </c>
      <c r="N1086" s="262" t="s">
        <v>46</v>
      </c>
      <c r="O1086" s="94"/>
      <c r="P1086" s="263">
        <f>O1086*H1086</f>
        <v>0</v>
      </c>
      <c r="Q1086" s="263">
        <v>0.001</v>
      </c>
      <c r="R1086" s="263">
        <f>Q1086*H1086</f>
        <v>1.0171000000000001</v>
      </c>
      <c r="S1086" s="263">
        <v>0</v>
      </c>
      <c r="T1086" s="264">
        <f>S1086*H1086</f>
        <v>0</v>
      </c>
      <c r="U1086" s="41"/>
      <c r="V1086" s="41"/>
      <c r="W1086" s="41"/>
      <c r="X1086" s="41"/>
      <c r="Y1086" s="41"/>
      <c r="Z1086" s="41"/>
      <c r="AA1086" s="41"/>
      <c r="AB1086" s="41"/>
      <c r="AC1086" s="41"/>
      <c r="AD1086" s="41"/>
      <c r="AE1086" s="41"/>
      <c r="AR1086" s="265" t="s">
        <v>526</v>
      </c>
      <c r="AT1086" s="265" t="s">
        <v>214</v>
      </c>
      <c r="AU1086" s="265" t="s">
        <v>89</v>
      </c>
      <c r="AY1086" s="18" t="s">
        <v>211</v>
      </c>
      <c r="BE1086" s="155">
        <f>IF(N1086="základní",J1086,0)</f>
        <v>0</v>
      </c>
      <c r="BF1086" s="155">
        <f>IF(N1086="snížená",J1086,0)</f>
        <v>0</v>
      </c>
      <c r="BG1086" s="155">
        <f>IF(N1086="zákl. přenesená",J1086,0)</f>
        <v>0</v>
      </c>
      <c r="BH1086" s="155">
        <f>IF(N1086="sníž. přenesená",J1086,0)</f>
        <v>0</v>
      </c>
      <c r="BI1086" s="155">
        <f>IF(N1086="nulová",J1086,0)</f>
        <v>0</v>
      </c>
      <c r="BJ1086" s="18" t="s">
        <v>87</v>
      </c>
      <c r="BK1086" s="155">
        <f>ROUND(I1086*H1086,2)</f>
        <v>0</v>
      </c>
      <c r="BL1086" s="18" t="s">
        <v>526</v>
      </c>
      <c r="BM1086" s="265" t="s">
        <v>1848</v>
      </c>
    </row>
    <row r="1087" s="13" customFormat="1">
      <c r="A1087" s="13"/>
      <c r="B1087" s="266"/>
      <c r="C1087" s="267"/>
      <c r="D1087" s="268" t="s">
        <v>236</v>
      </c>
      <c r="E1087" s="269" t="s">
        <v>1</v>
      </c>
      <c r="F1087" s="270" t="s">
        <v>1849</v>
      </c>
      <c r="G1087" s="267"/>
      <c r="H1087" s="269" t="s">
        <v>1</v>
      </c>
      <c r="I1087" s="271"/>
      <c r="J1087" s="267"/>
      <c r="K1087" s="267"/>
      <c r="L1087" s="272"/>
      <c r="M1087" s="273"/>
      <c r="N1087" s="274"/>
      <c r="O1087" s="274"/>
      <c r="P1087" s="274"/>
      <c r="Q1087" s="274"/>
      <c r="R1087" s="274"/>
      <c r="S1087" s="274"/>
      <c r="T1087" s="275"/>
      <c r="U1087" s="13"/>
      <c r="V1087" s="13"/>
      <c r="W1087" s="13"/>
      <c r="X1087" s="13"/>
      <c r="Y1087" s="13"/>
      <c r="Z1087" s="13"/>
      <c r="AA1087" s="13"/>
      <c r="AB1087" s="13"/>
      <c r="AC1087" s="13"/>
      <c r="AD1087" s="13"/>
      <c r="AE1087" s="13"/>
      <c r="AT1087" s="276" t="s">
        <v>236</v>
      </c>
      <c r="AU1087" s="276" t="s">
        <v>89</v>
      </c>
      <c r="AV1087" s="13" t="s">
        <v>87</v>
      </c>
      <c r="AW1087" s="13" t="s">
        <v>34</v>
      </c>
      <c r="AX1087" s="13" t="s">
        <v>81</v>
      </c>
      <c r="AY1087" s="276" t="s">
        <v>211</v>
      </c>
    </row>
    <row r="1088" s="13" customFormat="1">
      <c r="A1088" s="13"/>
      <c r="B1088" s="266"/>
      <c r="C1088" s="267"/>
      <c r="D1088" s="268" t="s">
        <v>236</v>
      </c>
      <c r="E1088" s="269" t="s">
        <v>1</v>
      </c>
      <c r="F1088" s="270" t="s">
        <v>1850</v>
      </c>
      <c r="G1088" s="267"/>
      <c r="H1088" s="269" t="s">
        <v>1</v>
      </c>
      <c r="I1088" s="271"/>
      <c r="J1088" s="267"/>
      <c r="K1088" s="267"/>
      <c r="L1088" s="272"/>
      <c r="M1088" s="273"/>
      <c r="N1088" s="274"/>
      <c r="O1088" s="274"/>
      <c r="P1088" s="274"/>
      <c r="Q1088" s="274"/>
      <c r="R1088" s="274"/>
      <c r="S1088" s="274"/>
      <c r="T1088" s="275"/>
      <c r="U1088" s="13"/>
      <c r="V1088" s="13"/>
      <c r="W1088" s="13"/>
      <c r="X1088" s="13"/>
      <c r="Y1088" s="13"/>
      <c r="Z1088" s="13"/>
      <c r="AA1088" s="13"/>
      <c r="AB1088" s="13"/>
      <c r="AC1088" s="13"/>
      <c r="AD1088" s="13"/>
      <c r="AE1088" s="13"/>
      <c r="AT1088" s="276" t="s">
        <v>236</v>
      </c>
      <c r="AU1088" s="276" t="s">
        <v>89</v>
      </c>
      <c r="AV1088" s="13" t="s">
        <v>87</v>
      </c>
      <c r="AW1088" s="13" t="s">
        <v>34</v>
      </c>
      <c r="AX1088" s="13" t="s">
        <v>81</v>
      </c>
      <c r="AY1088" s="276" t="s">
        <v>211</v>
      </c>
    </row>
    <row r="1089" s="13" customFormat="1">
      <c r="A1089" s="13"/>
      <c r="B1089" s="266"/>
      <c r="C1089" s="267"/>
      <c r="D1089" s="268" t="s">
        <v>236</v>
      </c>
      <c r="E1089" s="269" t="s">
        <v>1</v>
      </c>
      <c r="F1089" s="270" t="s">
        <v>1851</v>
      </c>
      <c r="G1089" s="267"/>
      <c r="H1089" s="269" t="s">
        <v>1</v>
      </c>
      <c r="I1089" s="271"/>
      <c r="J1089" s="267"/>
      <c r="K1089" s="267"/>
      <c r="L1089" s="272"/>
      <c r="M1089" s="273"/>
      <c r="N1089" s="274"/>
      <c r="O1089" s="274"/>
      <c r="P1089" s="274"/>
      <c r="Q1089" s="274"/>
      <c r="R1089" s="274"/>
      <c r="S1089" s="274"/>
      <c r="T1089" s="275"/>
      <c r="U1089" s="13"/>
      <c r="V1089" s="13"/>
      <c r="W1089" s="13"/>
      <c r="X1089" s="13"/>
      <c r="Y1089" s="13"/>
      <c r="Z1089" s="13"/>
      <c r="AA1089" s="13"/>
      <c r="AB1089" s="13"/>
      <c r="AC1089" s="13"/>
      <c r="AD1089" s="13"/>
      <c r="AE1089" s="13"/>
      <c r="AT1089" s="276" t="s">
        <v>236</v>
      </c>
      <c r="AU1089" s="276" t="s">
        <v>89</v>
      </c>
      <c r="AV1089" s="13" t="s">
        <v>87</v>
      </c>
      <c r="AW1089" s="13" t="s">
        <v>34</v>
      </c>
      <c r="AX1089" s="13" t="s">
        <v>81</v>
      </c>
      <c r="AY1089" s="276" t="s">
        <v>211</v>
      </c>
    </row>
    <row r="1090" s="14" customFormat="1">
      <c r="A1090" s="14"/>
      <c r="B1090" s="277"/>
      <c r="C1090" s="278"/>
      <c r="D1090" s="268" t="s">
        <v>236</v>
      </c>
      <c r="E1090" s="279" t="s">
        <v>1</v>
      </c>
      <c r="F1090" s="280" t="s">
        <v>1852</v>
      </c>
      <c r="G1090" s="278"/>
      <c r="H1090" s="281">
        <v>1017.1</v>
      </c>
      <c r="I1090" s="282"/>
      <c r="J1090" s="278"/>
      <c r="K1090" s="278"/>
      <c r="L1090" s="283"/>
      <c r="M1090" s="284"/>
      <c r="N1090" s="285"/>
      <c r="O1090" s="285"/>
      <c r="P1090" s="285"/>
      <c r="Q1090" s="285"/>
      <c r="R1090" s="285"/>
      <c r="S1090" s="285"/>
      <c r="T1090" s="286"/>
      <c r="U1090" s="14"/>
      <c r="V1090" s="14"/>
      <c r="W1090" s="14"/>
      <c r="X1090" s="14"/>
      <c r="Y1090" s="14"/>
      <c r="Z1090" s="14"/>
      <c r="AA1090" s="14"/>
      <c r="AB1090" s="14"/>
      <c r="AC1090" s="14"/>
      <c r="AD1090" s="14"/>
      <c r="AE1090" s="14"/>
      <c r="AT1090" s="287" t="s">
        <v>236</v>
      </c>
      <c r="AU1090" s="287" t="s">
        <v>89</v>
      </c>
      <c r="AV1090" s="14" t="s">
        <v>89</v>
      </c>
      <c r="AW1090" s="14" t="s">
        <v>34</v>
      </c>
      <c r="AX1090" s="14" t="s">
        <v>87</v>
      </c>
      <c r="AY1090" s="287" t="s">
        <v>211</v>
      </c>
    </row>
    <row r="1091" s="2" customFormat="1" ht="21.75" customHeight="1">
      <c r="A1091" s="41"/>
      <c r="B1091" s="42"/>
      <c r="C1091" s="253" t="s">
        <v>1853</v>
      </c>
      <c r="D1091" s="253" t="s">
        <v>214</v>
      </c>
      <c r="E1091" s="254" t="s">
        <v>1854</v>
      </c>
      <c r="F1091" s="255" t="s">
        <v>1855</v>
      </c>
      <c r="G1091" s="256" t="s">
        <v>1158</v>
      </c>
      <c r="H1091" s="257">
        <v>1303.0999999999999</v>
      </c>
      <c r="I1091" s="258"/>
      <c r="J1091" s="259">
        <f>ROUND(I1091*H1091,2)</f>
        <v>0</v>
      </c>
      <c r="K1091" s="260"/>
      <c r="L1091" s="44"/>
      <c r="M1091" s="261" t="s">
        <v>1</v>
      </c>
      <c r="N1091" s="262" t="s">
        <v>46</v>
      </c>
      <c r="O1091" s="94"/>
      <c r="P1091" s="263">
        <f>O1091*H1091</f>
        <v>0</v>
      </c>
      <c r="Q1091" s="263">
        <v>5.0000000000000002E-05</v>
      </c>
      <c r="R1091" s="263">
        <f>Q1091*H1091</f>
        <v>0.065155000000000005</v>
      </c>
      <c r="S1091" s="263">
        <v>0</v>
      </c>
      <c r="T1091" s="264">
        <f>S1091*H1091</f>
        <v>0</v>
      </c>
      <c r="U1091" s="41"/>
      <c r="V1091" s="41"/>
      <c r="W1091" s="41"/>
      <c r="X1091" s="41"/>
      <c r="Y1091" s="41"/>
      <c r="Z1091" s="41"/>
      <c r="AA1091" s="41"/>
      <c r="AB1091" s="41"/>
      <c r="AC1091" s="41"/>
      <c r="AD1091" s="41"/>
      <c r="AE1091" s="41"/>
      <c r="AR1091" s="265" t="s">
        <v>526</v>
      </c>
      <c r="AT1091" s="265" t="s">
        <v>214</v>
      </c>
      <c r="AU1091" s="265" t="s">
        <v>89</v>
      </c>
      <c r="AY1091" s="18" t="s">
        <v>211</v>
      </c>
      <c r="BE1091" s="155">
        <f>IF(N1091="základní",J1091,0)</f>
        <v>0</v>
      </c>
      <c r="BF1091" s="155">
        <f>IF(N1091="snížená",J1091,0)</f>
        <v>0</v>
      </c>
      <c r="BG1091" s="155">
        <f>IF(N1091="zákl. přenesená",J1091,0)</f>
        <v>0</v>
      </c>
      <c r="BH1091" s="155">
        <f>IF(N1091="sníž. přenesená",J1091,0)</f>
        <v>0</v>
      </c>
      <c r="BI1091" s="155">
        <f>IF(N1091="nulová",J1091,0)</f>
        <v>0</v>
      </c>
      <c r="BJ1091" s="18" t="s">
        <v>87</v>
      </c>
      <c r="BK1091" s="155">
        <f>ROUND(I1091*H1091,2)</f>
        <v>0</v>
      </c>
      <c r="BL1091" s="18" t="s">
        <v>526</v>
      </c>
      <c r="BM1091" s="265" t="s">
        <v>1856</v>
      </c>
    </row>
    <row r="1092" s="13" customFormat="1">
      <c r="A1092" s="13"/>
      <c r="B1092" s="266"/>
      <c r="C1092" s="267"/>
      <c r="D1092" s="268" t="s">
        <v>236</v>
      </c>
      <c r="E1092" s="269" t="s">
        <v>1</v>
      </c>
      <c r="F1092" s="270" t="s">
        <v>1857</v>
      </c>
      <c r="G1092" s="267"/>
      <c r="H1092" s="269" t="s">
        <v>1</v>
      </c>
      <c r="I1092" s="271"/>
      <c r="J1092" s="267"/>
      <c r="K1092" s="267"/>
      <c r="L1092" s="272"/>
      <c r="M1092" s="273"/>
      <c r="N1092" s="274"/>
      <c r="O1092" s="274"/>
      <c r="P1092" s="274"/>
      <c r="Q1092" s="274"/>
      <c r="R1092" s="274"/>
      <c r="S1092" s="274"/>
      <c r="T1092" s="275"/>
      <c r="U1092" s="13"/>
      <c r="V1092" s="13"/>
      <c r="W1092" s="13"/>
      <c r="X1092" s="13"/>
      <c r="Y1092" s="13"/>
      <c r="Z1092" s="13"/>
      <c r="AA1092" s="13"/>
      <c r="AB1092" s="13"/>
      <c r="AC1092" s="13"/>
      <c r="AD1092" s="13"/>
      <c r="AE1092" s="13"/>
      <c r="AT1092" s="276" t="s">
        <v>236</v>
      </c>
      <c r="AU1092" s="276" t="s">
        <v>89</v>
      </c>
      <c r="AV1092" s="13" t="s">
        <v>87</v>
      </c>
      <c r="AW1092" s="13" t="s">
        <v>34</v>
      </c>
      <c r="AX1092" s="13" t="s">
        <v>81</v>
      </c>
      <c r="AY1092" s="276" t="s">
        <v>211</v>
      </c>
    </row>
    <row r="1093" s="14" customFormat="1">
      <c r="A1093" s="14"/>
      <c r="B1093" s="277"/>
      <c r="C1093" s="278"/>
      <c r="D1093" s="268" t="s">
        <v>236</v>
      </c>
      <c r="E1093" s="279" t="s">
        <v>1</v>
      </c>
      <c r="F1093" s="280" t="s">
        <v>1858</v>
      </c>
      <c r="G1093" s="278"/>
      <c r="H1093" s="281">
        <v>1303.0999999999999</v>
      </c>
      <c r="I1093" s="282"/>
      <c r="J1093" s="278"/>
      <c r="K1093" s="278"/>
      <c r="L1093" s="283"/>
      <c r="M1093" s="284"/>
      <c r="N1093" s="285"/>
      <c r="O1093" s="285"/>
      <c r="P1093" s="285"/>
      <c r="Q1093" s="285"/>
      <c r="R1093" s="285"/>
      <c r="S1093" s="285"/>
      <c r="T1093" s="286"/>
      <c r="U1093" s="14"/>
      <c r="V1093" s="14"/>
      <c r="W1093" s="14"/>
      <c r="X1093" s="14"/>
      <c r="Y1093" s="14"/>
      <c r="Z1093" s="14"/>
      <c r="AA1093" s="14"/>
      <c r="AB1093" s="14"/>
      <c r="AC1093" s="14"/>
      <c r="AD1093" s="14"/>
      <c r="AE1093" s="14"/>
      <c r="AT1093" s="287" t="s">
        <v>236</v>
      </c>
      <c r="AU1093" s="287" t="s">
        <v>89</v>
      </c>
      <c r="AV1093" s="14" t="s">
        <v>89</v>
      </c>
      <c r="AW1093" s="14" t="s">
        <v>34</v>
      </c>
      <c r="AX1093" s="14" t="s">
        <v>87</v>
      </c>
      <c r="AY1093" s="287" t="s">
        <v>211</v>
      </c>
    </row>
    <row r="1094" s="2" customFormat="1" ht="16.5" customHeight="1">
      <c r="A1094" s="41"/>
      <c r="B1094" s="42"/>
      <c r="C1094" s="253" t="s">
        <v>1859</v>
      </c>
      <c r="D1094" s="253" t="s">
        <v>214</v>
      </c>
      <c r="E1094" s="254" t="s">
        <v>1860</v>
      </c>
      <c r="F1094" s="255" t="s">
        <v>1861</v>
      </c>
      <c r="G1094" s="256" t="s">
        <v>1158</v>
      </c>
      <c r="H1094" s="257">
        <v>1509</v>
      </c>
      <c r="I1094" s="258"/>
      <c r="J1094" s="259">
        <f>ROUND(I1094*H1094,2)</f>
        <v>0</v>
      </c>
      <c r="K1094" s="260"/>
      <c r="L1094" s="44"/>
      <c r="M1094" s="261" t="s">
        <v>1</v>
      </c>
      <c r="N1094" s="262" t="s">
        <v>46</v>
      </c>
      <c r="O1094" s="94"/>
      <c r="P1094" s="263">
        <f>O1094*H1094</f>
        <v>0</v>
      </c>
      <c r="Q1094" s="263">
        <v>0.001</v>
      </c>
      <c r="R1094" s="263">
        <f>Q1094*H1094</f>
        <v>1.5090000000000001</v>
      </c>
      <c r="S1094" s="263">
        <v>0</v>
      </c>
      <c r="T1094" s="264">
        <f>S1094*H1094</f>
        <v>0</v>
      </c>
      <c r="U1094" s="41"/>
      <c r="V1094" s="41"/>
      <c r="W1094" s="41"/>
      <c r="X1094" s="41"/>
      <c r="Y1094" s="41"/>
      <c r="Z1094" s="41"/>
      <c r="AA1094" s="41"/>
      <c r="AB1094" s="41"/>
      <c r="AC1094" s="41"/>
      <c r="AD1094" s="41"/>
      <c r="AE1094" s="41"/>
      <c r="AR1094" s="265" t="s">
        <v>526</v>
      </c>
      <c r="AT1094" s="265" t="s">
        <v>214</v>
      </c>
      <c r="AU1094" s="265" t="s">
        <v>89</v>
      </c>
      <c r="AY1094" s="18" t="s">
        <v>211</v>
      </c>
      <c r="BE1094" s="155">
        <f>IF(N1094="základní",J1094,0)</f>
        <v>0</v>
      </c>
      <c r="BF1094" s="155">
        <f>IF(N1094="snížená",J1094,0)</f>
        <v>0</v>
      </c>
      <c r="BG1094" s="155">
        <f>IF(N1094="zákl. přenesená",J1094,0)</f>
        <v>0</v>
      </c>
      <c r="BH1094" s="155">
        <f>IF(N1094="sníž. přenesená",J1094,0)</f>
        <v>0</v>
      </c>
      <c r="BI1094" s="155">
        <f>IF(N1094="nulová",J1094,0)</f>
        <v>0</v>
      </c>
      <c r="BJ1094" s="18" t="s">
        <v>87</v>
      </c>
      <c r="BK1094" s="155">
        <f>ROUND(I1094*H1094,2)</f>
        <v>0</v>
      </c>
      <c r="BL1094" s="18" t="s">
        <v>526</v>
      </c>
      <c r="BM1094" s="265" t="s">
        <v>1862</v>
      </c>
    </row>
    <row r="1095" s="13" customFormat="1">
      <c r="A1095" s="13"/>
      <c r="B1095" s="266"/>
      <c r="C1095" s="267"/>
      <c r="D1095" s="268" t="s">
        <v>236</v>
      </c>
      <c r="E1095" s="269" t="s">
        <v>1</v>
      </c>
      <c r="F1095" s="270" t="s">
        <v>1863</v>
      </c>
      <c r="G1095" s="267"/>
      <c r="H1095" s="269" t="s">
        <v>1</v>
      </c>
      <c r="I1095" s="271"/>
      <c r="J1095" s="267"/>
      <c r="K1095" s="267"/>
      <c r="L1095" s="272"/>
      <c r="M1095" s="273"/>
      <c r="N1095" s="274"/>
      <c r="O1095" s="274"/>
      <c r="P1095" s="274"/>
      <c r="Q1095" s="274"/>
      <c r="R1095" s="274"/>
      <c r="S1095" s="274"/>
      <c r="T1095" s="275"/>
      <c r="U1095" s="13"/>
      <c r="V1095" s="13"/>
      <c r="W1095" s="13"/>
      <c r="X1095" s="13"/>
      <c r="Y1095" s="13"/>
      <c r="Z1095" s="13"/>
      <c r="AA1095" s="13"/>
      <c r="AB1095" s="13"/>
      <c r="AC1095" s="13"/>
      <c r="AD1095" s="13"/>
      <c r="AE1095" s="13"/>
      <c r="AT1095" s="276" t="s">
        <v>236</v>
      </c>
      <c r="AU1095" s="276" t="s">
        <v>89</v>
      </c>
      <c r="AV1095" s="13" t="s">
        <v>87</v>
      </c>
      <c r="AW1095" s="13" t="s">
        <v>34</v>
      </c>
      <c r="AX1095" s="13" t="s">
        <v>81</v>
      </c>
      <c r="AY1095" s="276" t="s">
        <v>211</v>
      </c>
    </row>
    <row r="1096" s="13" customFormat="1">
      <c r="A1096" s="13"/>
      <c r="B1096" s="266"/>
      <c r="C1096" s="267"/>
      <c r="D1096" s="268" t="s">
        <v>236</v>
      </c>
      <c r="E1096" s="269" t="s">
        <v>1</v>
      </c>
      <c r="F1096" s="270" t="s">
        <v>1864</v>
      </c>
      <c r="G1096" s="267"/>
      <c r="H1096" s="269" t="s">
        <v>1</v>
      </c>
      <c r="I1096" s="271"/>
      <c r="J1096" s="267"/>
      <c r="K1096" s="267"/>
      <c r="L1096" s="272"/>
      <c r="M1096" s="273"/>
      <c r="N1096" s="274"/>
      <c r="O1096" s="274"/>
      <c r="P1096" s="274"/>
      <c r="Q1096" s="274"/>
      <c r="R1096" s="274"/>
      <c r="S1096" s="274"/>
      <c r="T1096" s="275"/>
      <c r="U1096" s="13"/>
      <c r="V1096" s="13"/>
      <c r="W1096" s="13"/>
      <c r="X1096" s="13"/>
      <c r="Y1096" s="13"/>
      <c r="Z1096" s="13"/>
      <c r="AA1096" s="13"/>
      <c r="AB1096" s="13"/>
      <c r="AC1096" s="13"/>
      <c r="AD1096" s="13"/>
      <c r="AE1096" s="13"/>
      <c r="AT1096" s="276" t="s">
        <v>236</v>
      </c>
      <c r="AU1096" s="276" t="s">
        <v>89</v>
      </c>
      <c r="AV1096" s="13" t="s">
        <v>87</v>
      </c>
      <c r="AW1096" s="13" t="s">
        <v>34</v>
      </c>
      <c r="AX1096" s="13" t="s">
        <v>81</v>
      </c>
      <c r="AY1096" s="276" t="s">
        <v>211</v>
      </c>
    </row>
    <row r="1097" s="14" customFormat="1">
      <c r="A1097" s="14"/>
      <c r="B1097" s="277"/>
      <c r="C1097" s="278"/>
      <c r="D1097" s="268" t="s">
        <v>236</v>
      </c>
      <c r="E1097" s="279" t="s">
        <v>1</v>
      </c>
      <c r="F1097" s="280" t="s">
        <v>1865</v>
      </c>
      <c r="G1097" s="278"/>
      <c r="H1097" s="281">
        <v>1509</v>
      </c>
      <c r="I1097" s="282"/>
      <c r="J1097" s="278"/>
      <c r="K1097" s="278"/>
      <c r="L1097" s="283"/>
      <c r="M1097" s="284"/>
      <c r="N1097" s="285"/>
      <c r="O1097" s="285"/>
      <c r="P1097" s="285"/>
      <c r="Q1097" s="285"/>
      <c r="R1097" s="285"/>
      <c r="S1097" s="285"/>
      <c r="T1097" s="286"/>
      <c r="U1097" s="14"/>
      <c r="V1097" s="14"/>
      <c r="W1097" s="14"/>
      <c r="X1097" s="14"/>
      <c r="Y1097" s="14"/>
      <c r="Z1097" s="14"/>
      <c r="AA1097" s="14"/>
      <c r="AB1097" s="14"/>
      <c r="AC1097" s="14"/>
      <c r="AD1097" s="14"/>
      <c r="AE1097" s="14"/>
      <c r="AT1097" s="287" t="s">
        <v>236</v>
      </c>
      <c r="AU1097" s="287" t="s">
        <v>89</v>
      </c>
      <c r="AV1097" s="14" t="s">
        <v>89</v>
      </c>
      <c r="AW1097" s="14" t="s">
        <v>34</v>
      </c>
      <c r="AX1097" s="14" t="s">
        <v>87</v>
      </c>
      <c r="AY1097" s="287" t="s">
        <v>211</v>
      </c>
    </row>
    <row r="1098" s="2" customFormat="1" ht="24.15" customHeight="1">
      <c r="A1098" s="41"/>
      <c r="B1098" s="42"/>
      <c r="C1098" s="253" t="s">
        <v>1866</v>
      </c>
      <c r="D1098" s="253" t="s">
        <v>214</v>
      </c>
      <c r="E1098" s="254" t="s">
        <v>1867</v>
      </c>
      <c r="F1098" s="255" t="s">
        <v>1868</v>
      </c>
      <c r="G1098" s="256" t="s">
        <v>505</v>
      </c>
      <c r="H1098" s="257">
        <v>19.567</v>
      </c>
      <c r="I1098" s="258"/>
      <c r="J1098" s="259">
        <f>ROUND(I1098*H1098,2)</f>
        <v>0</v>
      </c>
      <c r="K1098" s="260"/>
      <c r="L1098" s="44"/>
      <c r="M1098" s="261" t="s">
        <v>1</v>
      </c>
      <c r="N1098" s="262" t="s">
        <v>46</v>
      </c>
      <c r="O1098" s="94"/>
      <c r="P1098" s="263">
        <f>O1098*H1098</f>
        <v>0</v>
      </c>
      <c r="Q1098" s="263">
        <v>0</v>
      </c>
      <c r="R1098" s="263">
        <f>Q1098*H1098</f>
        <v>0</v>
      </c>
      <c r="S1098" s="263">
        <v>0</v>
      </c>
      <c r="T1098" s="264">
        <f>S1098*H1098</f>
        <v>0</v>
      </c>
      <c r="U1098" s="41"/>
      <c r="V1098" s="41"/>
      <c r="W1098" s="41"/>
      <c r="X1098" s="41"/>
      <c r="Y1098" s="41"/>
      <c r="Z1098" s="41"/>
      <c r="AA1098" s="41"/>
      <c r="AB1098" s="41"/>
      <c r="AC1098" s="41"/>
      <c r="AD1098" s="41"/>
      <c r="AE1098" s="41"/>
      <c r="AR1098" s="265" t="s">
        <v>526</v>
      </c>
      <c r="AT1098" s="265" t="s">
        <v>214</v>
      </c>
      <c r="AU1098" s="265" t="s">
        <v>89</v>
      </c>
      <c r="AY1098" s="18" t="s">
        <v>211</v>
      </c>
      <c r="BE1098" s="155">
        <f>IF(N1098="základní",J1098,0)</f>
        <v>0</v>
      </c>
      <c r="BF1098" s="155">
        <f>IF(N1098="snížená",J1098,0)</f>
        <v>0</v>
      </c>
      <c r="BG1098" s="155">
        <f>IF(N1098="zákl. přenesená",J1098,0)</f>
        <v>0</v>
      </c>
      <c r="BH1098" s="155">
        <f>IF(N1098="sníž. přenesená",J1098,0)</f>
        <v>0</v>
      </c>
      <c r="BI1098" s="155">
        <f>IF(N1098="nulová",J1098,0)</f>
        <v>0</v>
      </c>
      <c r="BJ1098" s="18" t="s">
        <v>87</v>
      </c>
      <c r="BK1098" s="155">
        <f>ROUND(I1098*H1098,2)</f>
        <v>0</v>
      </c>
      <c r="BL1098" s="18" t="s">
        <v>526</v>
      </c>
      <c r="BM1098" s="265" t="s">
        <v>1869</v>
      </c>
    </row>
    <row r="1099" s="2" customFormat="1" ht="24.15" customHeight="1">
      <c r="A1099" s="41"/>
      <c r="B1099" s="42"/>
      <c r="C1099" s="253" t="s">
        <v>1870</v>
      </c>
      <c r="D1099" s="253" t="s">
        <v>214</v>
      </c>
      <c r="E1099" s="254" t="s">
        <v>1871</v>
      </c>
      <c r="F1099" s="255" t="s">
        <v>1872</v>
      </c>
      <c r="G1099" s="256" t="s">
        <v>505</v>
      </c>
      <c r="H1099" s="257">
        <v>58.701000000000001</v>
      </c>
      <c r="I1099" s="258"/>
      <c r="J1099" s="259">
        <f>ROUND(I1099*H1099,2)</f>
        <v>0</v>
      </c>
      <c r="K1099" s="260"/>
      <c r="L1099" s="44"/>
      <c r="M1099" s="261" t="s">
        <v>1</v>
      </c>
      <c r="N1099" s="262" t="s">
        <v>46</v>
      </c>
      <c r="O1099" s="94"/>
      <c r="P1099" s="263">
        <f>O1099*H1099</f>
        <v>0</v>
      </c>
      <c r="Q1099" s="263">
        <v>0</v>
      </c>
      <c r="R1099" s="263">
        <f>Q1099*H1099</f>
        <v>0</v>
      </c>
      <c r="S1099" s="263">
        <v>0</v>
      </c>
      <c r="T1099" s="264">
        <f>S1099*H1099</f>
        <v>0</v>
      </c>
      <c r="U1099" s="41"/>
      <c r="V1099" s="41"/>
      <c r="W1099" s="41"/>
      <c r="X1099" s="41"/>
      <c r="Y1099" s="41"/>
      <c r="Z1099" s="41"/>
      <c r="AA1099" s="41"/>
      <c r="AB1099" s="41"/>
      <c r="AC1099" s="41"/>
      <c r="AD1099" s="41"/>
      <c r="AE1099" s="41"/>
      <c r="AR1099" s="265" t="s">
        <v>526</v>
      </c>
      <c r="AT1099" s="265" t="s">
        <v>214</v>
      </c>
      <c r="AU1099" s="265" t="s">
        <v>89</v>
      </c>
      <c r="AY1099" s="18" t="s">
        <v>211</v>
      </c>
      <c r="BE1099" s="155">
        <f>IF(N1099="základní",J1099,0)</f>
        <v>0</v>
      </c>
      <c r="BF1099" s="155">
        <f>IF(N1099="snížená",J1099,0)</f>
        <v>0</v>
      </c>
      <c r="BG1099" s="155">
        <f>IF(N1099="zákl. přenesená",J1099,0)</f>
        <v>0</v>
      </c>
      <c r="BH1099" s="155">
        <f>IF(N1099="sníž. přenesená",J1099,0)</f>
        <v>0</v>
      </c>
      <c r="BI1099" s="155">
        <f>IF(N1099="nulová",J1099,0)</f>
        <v>0</v>
      </c>
      <c r="BJ1099" s="18" t="s">
        <v>87</v>
      </c>
      <c r="BK1099" s="155">
        <f>ROUND(I1099*H1099,2)</f>
        <v>0</v>
      </c>
      <c r="BL1099" s="18" t="s">
        <v>526</v>
      </c>
      <c r="BM1099" s="265" t="s">
        <v>1873</v>
      </c>
    </row>
    <row r="1100" s="14" customFormat="1">
      <c r="A1100" s="14"/>
      <c r="B1100" s="277"/>
      <c r="C1100" s="278"/>
      <c r="D1100" s="268" t="s">
        <v>236</v>
      </c>
      <c r="E1100" s="278"/>
      <c r="F1100" s="280" t="s">
        <v>1874</v>
      </c>
      <c r="G1100" s="278"/>
      <c r="H1100" s="281">
        <v>58.701000000000001</v>
      </c>
      <c r="I1100" s="282"/>
      <c r="J1100" s="278"/>
      <c r="K1100" s="278"/>
      <c r="L1100" s="283"/>
      <c r="M1100" s="284"/>
      <c r="N1100" s="285"/>
      <c r="O1100" s="285"/>
      <c r="P1100" s="285"/>
      <c r="Q1100" s="285"/>
      <c r="R1100" s="285"/>
      <c r="S1100" s="285"/>
      <c r="T1100" s="286"/>
      <c r="U1100" s="14"/>
      <c r="V1100" s="14"/>
      <c r="W1100" s="14"/>
      <c r="X1100" s="14"/>
      <c r="Y1100" s="14"/>
      <c r="Z1100" s="14"/>
      <c r="AA1100" s="14"/>
      <c r="AB1100" s="14"/>
      <c r="AC1100" s="14"/>
      <c r="AD1100" s="14"/>
      <c r="AE1100" s="14"/>
      <c r="AT1100" s="287" t="s">
        <v>236</v>
      </c>
      <c r="AU1100" s="287" t="s">
        <v>89</v>
      </c>
      <c r="AV1100" s="14" t="s">
        <v>89</v>
      </c>
      <c r="AW1100" s="14" t="s">
        <v>4</v>
      </c>
      <c r="AX1100" s="14" t="s">
        <v>87</v>
      </c>
      <c r="AY1100" s="287" t="s">
        <v>211</v>
      </c>
    </row>
    <row r="1101" s="12" customFormat="1" ht="25.92" customHeight="1">
      <c r="A1101" s="12"/>
      <c r="B1101" s="237"/>
      <c r="C1101" s="238"/>
      <c r="D1101" s="239" t="s">
        <v>80</v>
      </c>
      <c r="E1101" s="240" t="s">
        <v>1875</v>
      </c>
      <c r="F1101" s="240" t="s">
        <v>1876</v>
      </c>
      <c r="G1101" s="238"/>
      <c r="H1101" s="238"/>
      <c r="I1101" s="241"/>
      <c r="J1101" s="242">
        <f>BK1101</f>
        <v>0</v>
      </c>
      <c r="K1101" s="238"/>
      <c r="L1101" s="243"/>
      <c r="M1101" s="244"/>
      <c r="N1101" s="245"/>
      <c r="O1101" s="245"/>
      <c r="P1101" s="246">
        <f>SUM(P1102:P1139)</f>
        <v>0</v>
      </c>
      <c r="Q1101" s="245"/>
      <c r="R1101" s="246">
        <f>SUM(R1102:R1139)</f>
        <v>8.8699999999999992</v>
      </c>
      <c r="S1101" s="245"/>
      <c r="T1101" s="247">
        <f>SUM(T1102:T1139)</f>
        <v>0</v>
      </c>
      <c r="U1101" s="12"/>
      <c r="V1101" s="12"/>
      <c r="W1101" s="12"/>
      <c r="X1101" s="12"/>
      <c r="Y1101" s="12"/>
      <c r="Z1101" s="12"/>
      <c r="AA1101" s="12"/>
      <c r="AB1101" s="12"/>
      <c r="AC1101" s="12"/>
      <c r="AD1101" s="12"/>
      <c r="AE1101" s="12"/>
      <c r="AR1101" s="248" t="s">
        <v>100</v>
      </c>
      <c r="AT1101" s="249" t="s">
        <v>80</v>
      </c>
      <c r="AU1101" s="249" t="s">
        <v>81</v>
      </c>
      <c r="AY1101" s="248" t="s">
        <v>211</v>
      </c>
      <c r="BK1101" s="250">
        <f>SUM(BK1102:BK1139)</f>
        <v>0</v>
      </c>
    </row>
    <row r="1102" s="2" customFormat="1" ht="16.5" customHeight="1">
      <c r="A1102" s="41"/>
      <c r="B1102" s="42"/>
      <c r="C1102" s="253" t="s">
        <v>1877</v>
      </c>
      <c r="D1102" s="253" t="s">
        <v>214</v>
      </c>
      <c r="E1102" s="254" t="s">
        <v>6</v>
      </c>
      <c r="F1102" s="255" t="s">
        <v>1878</v>
      </c>
      <c r="G1102" s="256" t="s">
        <v>1879</v>
      </c>
      <c r="H1102" s="257">
        <v>10</v>
      </c>
      <c r="I1102" s="258"/>
      <c r="J1102" s="259">
        <f>ROUND(I1102*H1102,2)</f>
        <v>0</v>
      </c>
      <c r="K1102" s="260"/>
      <c r="L1102" s="44"/>
      <c r="M1102" s="261" t="s">
        <v>1</v>
      </c>
      <c r="N1102" s="262" t="s">
        <v>46</v>
      </c>
      <c r="O1102" s="94"/>
      <c r="P1102" s="263">
        <f>O1102*H1102</f>
        <v>0</v>
      </c>
      <c r="Q1102" s="263">
        <v>0</v>
      </c>
      <c r="R1102" s="263">
        <f>Q1102*H1102</f>
        <v>0</v>
      </c>
      <c r="S1102" s="263">
        <v>0</v>
      </c>
      <c r="T1102" s="264">
        <f>S1102*H1102</f>
        <v>0</v>
      </c>
      <c r="U1102" s="41"/>
      <c r="V1102" s="41"/>
      <c r="W1102" s="41"/>
      <c r="X1102" s="41"/>
      <c r="Y1102" s="41"/>
      <c r="Z1102" s="41"/>
      <c r="AA1102" s="41"/>
      <c r="AB1102" s="41"/>
      <c r="AC1102" s="41"/>
      <c r="AD1102" s="41"/>
      <c r="AE1102" s="41"/>
      <c r="AR1102" s="265" t="s">
        <v>1880</v>
      </c>
      <c r="AT1102" s="265" t="s">
        <v>214</v>
      </c>
      <c r="AU1102" s="265" t="s">
        <v>87</v>
      </c>
      <c r="AY1102" s="18" t="s">
        <v>211</v>
      </c>
      <c r="BE1102" s="155">
        <f>IF(N1102="základní",J1102,0)</f>
        <v>0</v>
      </c>
      <c r="BF1102" s="155">
        <f>IF(N1102="snížená",J1102,0)</f>
        <v>0</v>
      </c>
      <c r="BG1102" s="155">
        <f>IF(N1102="zákl. přenesená",J1102,0)</f>
        <v>0</v>
      </c>
      <c r="BH1102" s="155">
        <f>IF(N1102="sníž. přenesená",J1102,0)</f>
        <v>0</v>
      </c>
      <c r="BI1102" s="155">
        <f>IF(N1102="nulová",J1102,0)</f>
        <v>0</v>
      </c>
      <c r="BJ1102" s="18" t="s">
        <v>87</v>
      </c>
      <c r="BK1102" s="155">
        <f>ROUND(I1102*H1102,2)</f>
        <v>0</v>
      </c>
      <c r="BL1102" s="18" t="s">
        <v>1880</v>
      </c>
      <c r="BM1102" s="265" t="s">
        <v>1881</v>
      </c>
    </row>
    <row r="1103" s="13" customFormat="1">
      <c r="A1103" s="13"/>
      <c r="B1103" s="266"/>
      <c r="C1103" s="267"/>
      <c r="D1103" s="268" t="s">
        <v>236</v>
      </c>
      <c r="E1103" s="269" t="s">
        <v>1</v>
      </c>
      <c r="F1103" s="270" t="s">
        <v>1882</v>
      </c>
      <c r="G1103" s="267"/>
      <c r="H1103" s="269" t="s">
        <v>1</v>
      </c>
      <c r="I1103" s="271"/>
      <c r="J1103" s="267"/>
      <c r="K1103" s="267"/>
      <c r="L1103" s="272"/>
      <c r="M1103" s="273"/>
      <c r="N1103" s="274"/>
      <c r="O1103" s="274"/>
      <c r="P1103" s="274"/>
      <c r="Q1103" s="274"/>
      <c r="R1103" s="274"/>
      <c r="S1103" s="274"/>
      <c r="T1103" s="275"/>
      <c r="U1103" s="13"/>
      <c r="V1103" s="13"/>
      <c r="W1103" s="13"/>
      <c r="X1103" s="13"/>
      <c r="Y1103" s="13"/>
      <c r="Z1103" s="13"/>
      <c r="AA1103" s="13"/>
      <c r="AB1103" s="13"/>
      <c r="AC1103" s="13"/>
      <c r="AD1103" s="13"/>
      <c r="AE1103" s="13"/>
      <c r="AT1103" s="276" t="s">
        <v>236</v>
      </c>
      <c r="AU1103" s="276" t="s">
        <v>87</v>
      </c>
      <c r="AV1103" s="13" t="s">
        <v>87</v>
      </c>
      <c r="AW1103" s="13" t="s">
        <v>34</v>
      </c>
      <c r="AX1103" s="13" t="s">
        <v>81</v>
      </c>
      <c r="AY1103" s="276" t="s">
        <v>211</v>
      </c>
    </row>
    <row r="1104" s="13" customFormat="1">
      <c r="A1104" s="13"/>
      <c r="B1104" s="266"/>
      <c r="C1104" s="267"/>
      <c r="D1104" s="268" t="s">
        <v>236</v>
      </c>
      <c r="E1104" s="269" t="s">
        <v>1</v>
      </c>
      <c r="F1104" s="270" t="s">
        <v>1883</v>
      </c>
      <c r="G1104" s="267"/>
      <c r="H1104" s="269" t="s">
        <v>1</v>
      </c>
      <c r="I1104" s="271"/>
      <c r="J1104" s="267"/>
      <c r="K1104" s="267"/>
      <c r="L1104" s="272"/>
      <c r="M1104" s="273"/>
      <c r="N1104" s="274"/>
      <c r="O1104" s="274"/>
      <c r="P1104" s="274"/>
      <c r="Q1104" s="274"/>
      <c r="R1104" s="274"/>
      <c r="S1104" s="274"/>
      <c r="T1104" s="275"/>
      <c r="U1104" s="13"/>
      <c r="V1104" s="13"/>
      <c r="W1104" s="13"/>
      <c r="X1104" s="13"/>
      <c r="Y1104" s="13"/>
      <c r="Z1104" s="13"/>
      <c r="AA1104" s="13"/>
      <c r="AB1104" s="13"/>
      <c r="AC1104" s="13"/>
      <c r="AD1104" s="13"/>
      <c r="AE1104" s="13"/>
      <c r="AT1104" s="276" t="s">
        <v>236</v>
      </c>
      <c r="AU1104" s="276" t="s">
        <v>87</v>
      </c>
      <c r="AV1104" s="13" t="s">
        <v>87</v>
      </c>
      <c r="AW1104" s="13" t="s">
        <v>34</v>
      </c>
      <c r="AX1104" s="13" t="s">
        <v>81</v>
      </c>
      <c r="AY1104" s="276" t="s">
        <v>211</v>
      </c>
    </row>
    <row r="1105" s="13" customFormat="1">
      <c r="A1105" s="13"/>
      <c r="B1105" s="266"/>
      <c r="C1105" s="267"/>
      <c r="D1105" s="268" t="s">
        <v>236</v>
      </c>
      <c r="E1105" s="269" t="s">
        <v>1</v>
      </c>
      <c r="F1105" s="270" t="s">
        <v>1884</v>
      </c>
      <c r="G1105" s="267"/>
      <c r="H1105" s="269" t="s">
        <v>1</v>
      </c>
      <c r="I1105" s="271"/>
      <c r="J1105" s="267"/>
      <c r="K1105" s="267"/>
      <c r="L1105" s="272"/>
      <c r="M1105" s="273"/>
      <c r="N1105" s="274"/>
      <c r="O1105" s="274"/>
      <c r="P1105" s="274"/>
      <c r="Q1105" s="274"/>
      <c r="R1105" s="274"/>
      <c r="S1105" s="274"/>
      <c r="T1105" s="275"/>
      <c r="U1105" s="13"/>
      <c r="V1105" s="13"/>
      <c r="W1105" s="13"/>
      <c r="X1105" s="13"/>
      <c r="Y1105" s="13"/>
      <c r="Z1105" s="13"/>
      <c r="AA1105" s="13"/>
      <c r="AB1105" s="13"/>
      <c r="AC1105" s="13"/>
      <c r="AD1105" s="13"/>
      <c r="AE1105" s="13"/>
      <c r="AT1105" s="276" t="s">
        <v>236</v>
      </c>
      <c r="AU1105" s="276" t="s">
        <v>87</v>
      </c>
      <c r="AV1105" s="13" t="s">
        <v>87</v>
      </c>
      <c r="AW1105" s="13" t="s">
        <v>34</v>
      </c>
      <c r="AX1105" s="13" t="s">
        <v>81</v>
      </c>
      <c r="AY1105" s="276" t="s">
        <v>211</v>
      </c>
    </row>
    <row r="1106" s="14" customFormat="1">
      <c r="A1106" s="14"/>
      <c r="B1106" s="277"/>
      <c r="C1106" s="278"/>
      <c r="D1106" s="268" t="s">
        <v>236</v>
      </c>
      <c r="E1106" s="279" t="s">
        <v>1</v>
      </c>
      <c r="F1106" s="280" t="s">
        <v>257</v>
      </c>
      <c r="G1106" s="278"/>
      <c r="H1106" s="281">
        <v>10</v>
      </c>
      <c r="I1106" s="282"/>
      <c r="J1106" s="278"/>
      <c r="K1106" s="278"/>
      <c r="L1106" s="283"/>
      <c r="M1106" s="284"/>
      <c r="N1106" s="285"/>
      <c r="O1106" s="285"/>
      <c r="P1106" s="285"/>
      <c r="Q1106" s="285"/>
      <c r="R1106" s="285"/>
      <c r="S1106" s="285"/>
      <c r="T1106" s="286"/>
      <c r="U1106" s="14"/>
      <c r="V1106" s="14"/>
      <c r="W1106" s="14"/>
      <c r="X1106" s="14"/>
      <c r="Y1106" s="14"/>
      <c r="Z1106" s="14"/>
      <c r="AA1106" s="14"/>
      <c r="AB1106" s="14"/>
      <c r="AC1106" s="14"/>
      <c r="AD1106" s="14"/>
      <c r="AE1106" s="14"/>
      <c r="AT1106" s="287" t="s">
        <v>236</v>
      </c>
      <c r="AU1106" s="287" t="s">
        <v>87</v>
      </c>
      <c r="AV1106" s="14" t="s">
        <v>89</v>
      </c>
      <c r="AW1106" s="14" t="s">
        <v>34</v>
      </c>
      <c r="AX1106" s="14" t="s">
        <v>87</v>
      </c>
      <c r="AY1106" s="287" t="s">
        <v>211</v>
      </c>
    </row>
    <row r="1107" s="2" customFormat="1" ht="16.5" customHeight="1">
      <c r="A1107" s="41"/>
      <c r="B1107" s="42"/>
      <c r="C1107" s="253" t="s">
        <v>1885</v>
      </c>
      <c r="D1107" s="253" t="s">
        <v>214</v>
      </c>
      <c r="E1107" s="254" t="s">
        <v>1886</v>
      </c>
      <c r="F1107" s="255" t="s">
        <v>1887</v>
      </c>
      <c r="G1107" s="256" t="s">
        <v>217</v>
      </c>
      <c r="H1107" s="257">
        <v>1</v>
      </c>
      <c r="I1107" s="258"/>
      <c r="J1107" s="259">
        <f>ROUND(I1107*H1107,2)</f>
        <v>0</v>
      </c>
      <c r="K1107" s="260"/>
      <c r="L1107" s="44"/>
      <c r="M1107" s="261" t="s">
        <v>1</v>
      </c>
      <c r="N1107" s="262" t="s">
        <v>46</v>
      </c>
      <c r="O1107" s="94"/>
      <c r="P1107" s="263">
        <f>O1107*H1107</f>
        <v>0</v>
      </c>
      <c r="Q1107" s="263">
        <v>5</v>
      </c>
      <c r="R1107" s="263">
        <f>Q1107*H1107</f>
        <v>5</v>
      </c>
      <c r="S1107" s="263">
        <v>0</v>
      </c>
      <c r="T1107" s="264">
        <f>S1107*H1107</f>
        <v>0</v>
      </c>
      <c r="U1107" s="41"/>
      <c r="V1107" s="41"/>
      <c r="W1107" s="41"/>
      <c r="X1107" s="41"/>
      <c r="Y1107" s="41"/>
      <c r="Z1107" s="41"/>
      <c r="AA1107" s="41"/>
      <c r="AB1107" s="41"/>
      <c r="AC1107" s="41"/>
      <c r="AD1107" s="41"/>
      <c r="AE1107" s="41"/>
      <c r="AR1107" s="265" t="s">
        <v>1880</v>
      </c>
      <c r="AT1107" s="265" t="s">
        <v>214</v>
      </c>
      <c r="AU1107" s="265" t="s">
        <v>87</v>
      </c>
      <c r="AY1107" s="18" t="s">
        <v>211</v>
      </c>
      <c r="BE1107" s="155">
        <f>IF(N1107="základní",J1107,0)</f>
        <v>0</v>
      </c>
      <c r="BF1107" s="155">
        <f>IF(N1107="snížená",J1107,0)</f>
        <v>0</v>
      </c>
      <c r="BG1107" s="155">
        <f>IF(N1107="zákl. přenesená",J1107,0)</f>
        <v>0</v>
      </c>
      <c r="BH1107" s="155">
        <f>IF(N1107="sníž. přenesená",J1107,0)</f>
        <v>0</v>
      </c>
      <c r="BI1107" s="155">
        <f>IF(N1107="nulová",J1107,0)</f>
        <v>0</v>
      </c>
      <c r="BJ1107" s="18" t="s">
        <v>87</v>
      </c>
      <c r="BK1107" s="155">
        <f>ROUND(I1107*H1107,2)</f>
        <v>0</v>
      </c>
      <c r="BL1107" s="18" t="s">
        <v>1880</v>
      </c>
      <c r="BM1107" s="265" t="s">
        <v>1888</v>
      </c>
    </row>
    <row r="1108" s="13" customFormat="1">
      <c r="A1108" s="13"/>
      <c r="B1108" s="266"/>
      <c r="C1108" s="267"/>
      <c r="D1108" s="268" t="s">
        <v>236</v>
      </c>
      <c r="E1108" s="269" t="s">
        <v>1</v>
      </c>
      <c r="F1108" s="270" t="s">
        <v>1889</v>
      </c>
      <c r="G1108" s="267"/>
      <c r="H1108" s="269" t="s">
        <v>1</v>
      </c>
      <c r="I1108" s="271"/>
      <c r="J1108" s="267"/>
      <c r="K1108" s="267"/>
      <c r="L1108" s="272"/>
      <c r="M1108" s="273"/>
      <c r="N1108" s="274"/>
      <c r="O1108" s="274"/>
      <c r="P1108" s="274"/>
      <c r="Q1108" s="274"/>
      <c r="R1108" s="274"/>
      <c r="S1108" s="274"/>
      <c r="T1108" s="275"/>
      <c r="U1108" s="13"/>
      <c r="V1108" s="13"/>
      <c r="W1108" s="13"/>
      <c r="X1108" s="13"/>
      <c r="Y1108" s="13"/>
      <c r="Z1108" s="13"/>
      <c r="AA1108" s="13"/>
      <c r="AB1108" s="13"/>
      <c r="AC1108" s="13"/>
      <c r="AD1108" s="13"/>
      <c r="AE1108" s="13"/>
      <c r="AT1108" s="276" t="s">
        <v>236</v>
      </c>
      <c r="AU1108" s="276" t="s">
        <v>87</v>
      </c>
      <c r="AV1108" s="13" t="s">
        <v>87</v>
      </c>
      <c r="AW1108" s="13" t="s">
        <v>34</v>
      </c>
      <c r="AX1108" s="13" t="s">
        <v>81</v>
      </c>
      <c r="AY1108" s="276" t="s">
        <v>211</v>
      </c>
    </row>
    <row r="1109" s="13" customFormat="1">
      <c r="A1109" s="13"/>
      <c r="B1109" s="266"/>
      <c r="C1109" s="267"/>
      <c r="D1109" s="268" t="s">
        <v>236</v>
      </c>
      <c r="E1109" s="269" t="s">
        <v>1</v>
      </c>
      <c r="F1109" s="270" t="s">
        <v>1890</v>
      </c>
      <c r="G1109" s="267"/>
      <c r="H1109" s="269" t="s">
        <v>1</v>
      </c>
      <c r="I1109" s="271"/>
      <c r="J1109" s="267"/>
      <c r="K1109" s="267"/>
      <c r="L1109" s="272"/>
      <c r="M1109" s="273"/>
      <c r="N1109" s="274"/>
      <c r="O1109" s="274"/>
      <c r="P1109" s="274"/>
      <c r="Q1109" s="274"/>
      <c r="R1109" s="274"/>
      <c r="S1109" s="274"/>
      <c r="T1109" s="275"/>
      <c r="U1109" s="13"/>
      <c r="V1109" s="13"/>
      <c r="W1109" s="13"/>
      <c r="X1109" s="13"/>
      <c r="Y1109" s="13"/>
      <c r="Z1109" s="13"/>
      <c r="AA1109" s="13"/>
      <c r="AB1109" s="13"/>
      <c r="AC1109" s="13"/>
      <c r="AD1109" s="13"/>
      <c r="AE1109" s="13"/>
      <c r="AT1109" s="276" t="s">
        <v>236</v>
      </c>
      <c r="AU1109" s="276" t="s">
        <v>87</v>
      </c>
      <c r="AV1109" s="13" t="s">
        <v>87</v>
      </c>
      <c r="AW1109" s="13" t="s">
        <v>34</v>
      </c>
      <c r="AX1109" s="13" t="s">
        <v>81</v>
      </c>
      <c r="AY1109" s="276" t="s">
        <v>211</v>
      </c>
    </row>
    <row r="1110" s="13" customFormat="1">
      <c r="A1110" s="13"/>
      <c r="B1110" s="266"/>
      <c r="C1110" s="267"/>
      <c r="D1110" s="268" t="s">
        <v>236</v>
      </c>
      <c r="E1110" s="269" t="s">
        <v>1</v>
      </c>
      <c r="F1110" s="270" t="s">
        <v>1891</v>
      </c>
      <c r="G1110" s="267"/>
      <c r="H1110" s="269" t="s">
        <v>1</v>
      </c>
      <c r="I1110" s="271"/>
      <c r="J1110" s="267"/>
      <c r="K1110" s="267"/>
      <c r="L1110" s="272"/>
      <c r="M1110" s="273"/>
      <c r="N1110" s="274"/>
      <c r="O1110" s="274"/>
      <c r="P1110" s="274"/>
      <c r="Q1110" s="274"/>
      <c r="R1110" s="274"/>
      <c r="S1110" s="274"/>
      <c r="T1110" s="275"/>
      <c r="U1110" s="13"/>
      <c r="V1110" s="13"/>
      <c r="W1110" s="13"/>
      <c r="X1110" s="13"/>
      <c r="Y1110" s="13"/>
      <c r="Z1110" s="13"/>
      <c r="AA1110" s="13"/>
      <c r="AB1110" s="13"/>
      <c r="AC1110" s="13"/>
      <c r="AD1110" s="13"/>
      <c r="AE1110" s="13"/>
      <c r="AT1110" s="276" t="s">
        <v>236</v>
      </c>
      <c r="AU1110" s="276" t="s">
        <v>87</v>
      </c>
      <c r="AV1110" s="13" t="s">
        <v>87</v>
      </c>
      <c r="AW1110" s="13" t="s">
        <v>34</v>
      </c>
      <c r="AX1110" s="13" t="s">
        <v>81</v>
      </c>
      <c r="AY1110" s="276" t="s">
        <v>211</v>
      </c>
    </row>
    <row r="1111" s="13" customFormat="1">
      <c r="A1111" s="13"/>
      <c r="B1111" s="266"/>
      <c r="C1111" s="267"/>
      <c r="D1111" s="268" t="s">
        <v>236</v>
      </c>
      <c r="E1111" s="269" t="s">
        <v>1</v>
      </c>
      <c r="F1111" s="270" t="s">
        <v>1892</v>
      </c>
      <c r="G1111" s="267"/>
      <c r="H1111" s="269" t="s">
        <v>1</v>
      </c>
      <c r="I1111" s="271"/>
      <c r="J1111" s="267"/>
      <c r="K1111" s="267"/>
      <c r="L1111" s="272"/>
      <c r="M1111" s="273"/>
      <c r="N1111" s="274"/>
      <c r="O1111" s="274"/>
      <c r="P1111" s="274"/>
      <c r="Q1111" s="274"/>
      <c r="R1111" s="274"/>
      <c r="S1111" s="274"/>
      <c r="T1111" s="275"/>
      <c r="U1111" s="13"/>
      <c r="V1111" s="13"/>
      <c r="W1111" s="13"/>
      <c r="X1111" s="13"/>
      <c r="Y1111" s="13"/>
      <c r="Z1111" s="13"/>
      <c r="AA1111" s="13"/>
      <c r="AB1111" s="13"/>
      <c r="AC1111" s="13"/>
      <c r="AD1111" s="13"/>
      <c r="AE1111" s="13"/>
      <c r="AT1111" s="276" t="s">
        <v>236</v>
      </c>
      <c r="AU1111" s="276" t="s">
        <v>87</v>
      </c>
      <c r="AV1111" s="13" t="s">
        <v>87</v>
      </c>
      <c r="AW1111" s="13" t="s">
        <v>34</v>
      </c>
      <c r="AX1111" s="13" t="s">
        <v>81</v>
      </c>
      <c r="AY1111" s="276" t="s">
        <v>211</v>
      </c>
    </row>
    <row r="1112" s="13" customFormat="1">
      <c r="A1112" s="13"/>
      <c r="B1112" s="266"/>
      <c r="C1112" s="267"/>
      <c r="D1112" s="268" t="s">
        <v>236</v>
      </c>
      <c r="E1112" s="269" t="s">
        <v>1</v>
      </c>
      <c r="F1112" s="270" t="s">
        <v>1893</v>
      </c>
      <c r="G1112" s="267"/>
      <c r="H1112" s="269" t="s">
        <v>1</v>
      </c>
      <c r="I1112" s="271"/>
      <c r="J1112" s="267"/>
      <c r="K1112" s="267"/>
      <c r="L1112" s="272"/>
      <c r="M1112" s="273"/>
      <c r="N1112" s="274"/>
      <c r="O1112" s="274"/>
      <c r="P1112" s="274"/>
      <c r="Q1112" s="274"/>
      <c r="R1112" s="274"/>
      <c r="S1112" s="274"/>
      <c r="T1112" s="275"/>
      <c r="U1112" s="13"/>
      <c r="V1112" s="13"/>
      <c r="W1112" s="13"/>
      <c r="X1112" s="13"/>
      <c r="Y1112" s="13"/>
      <c r="Z1112" s="13"/>
      <c r="AA1112" s="13"/>
      <c r="AB1112" s="13"/>
      <c r="AC1112" s="13"/>
      <c r="AD1112" s="13"/>
      <c r="AE1112" s="13"/>
      <c r="AT1112" s="276" t="s">
        <v>236</v>
      </c>
      <c r="AU1112" s="276" t="s">
        <v>87</v>
      </c>
      <c r="AV1112" s="13" t="s">
        <v>87</v>
      </c>
      <c r="AW1112" s="13" t="s">
        <v>34</v>
      </c>
      <c r="AX1112" s="13" t="s">
        <v>81</v>
      </c>
      <c r="AY1112" s="276" t="s">
        <v>211</v>
      </c>
    </row>
    <row r="1113" s="14" customFormat="1">
      <c r="A1113" s="14"/>
      <c r="B1113" s="277"/>
      <c r="C1113" s="278"/>
      <c r="D1113" s="268" t="s">
        <v>236</v>
      </c>
      <c r="E1113" s="279" t="s">
        <v>1</v>
      </c>
      <c r="F1113" s="280" t="s">
        <v>87</v>
      </c>
      <c r="G1113" s="278"/>
      <c r="H1113" s="281">
        <v>1</v>
      </c>
      <c r="I1113" s="282"/>
      <c r="J1113" s="278"/>
      <c r="K1113" s="278"/>
      <c r="L1113" s="283"/>
      <c r="M1113" s="284"/>
      <c r="N1113" s="285"/>
      <c r="O1113" s="285"/>
      <c r="P1113" s="285"/>
      <c r="Q1113" s="285"/>
      <c r="R1113" s="285"/>
      <c r="S1113" s="285"/>
      <c r="T1113" s="286"/>
      <c r="U1113" s="14"/>
      <c r="V1113" s="14"/>
      <c r="W1113" s="14"/>
      <c r="X1113" s="14"/>
      <c r="Y1113" s="14"/>
      <c r="Z1113" s="14"/>
      <c r="AA1113" s="14"/>
      <c r="AB1113" s="14"/>
      <c r="AC1113" s="14"/>
      <c r="AD1113" s="14"/>
      <c r="AE1113" s="14"/>
      <c r="AT1113" s="287" t="s">
        <v>236</v>
      </c>
      <c r="AU1113" s="287" t="s">
        <v>87</v>
      </c>
      <c r="AV1113" s="14" t="s">
        <v>89</v>
      </c>
      <c r="AW1113" s="14" t="s">
        <v>34</v>
      </c>
      <c r="AX1113" s="14" t="s">
        <v>87</v>
      </c>
      <c r="AY1113" s="287" t="s">
        <v>211</v>
      </c>
    </row>
    <row r="1114" s="2" customFormat="1" ht="24.15" customHeight="1">
      <c r="A1114" s="41"/>
      <c r="B1114" s="42"/>
      <c r="C1114" s="253" t="s">
        <v>1894</v>
      </c>
      <c r="D1114" s="253" t="s">
        <v>214</v>
      </c>
      <c r="E1114" s="254" t="s">
        <v>1895</v>
      </c>
      <c r="F1114" s="255" t="s">
        <v>1896</v>
      </c>
      <c r="G1114" s="256" t="s">
        <v>269</v>
      </c>
      <c r="H1114" s="257">
        <v>129</v>
      </c>
      <c r="I1114" s="258"/>
      <c r="J1114" s="259">
        <f>ROUND(I1114*H1114,2)</f>
        <v>0</v>
      </c>
      <c r="K1114" s="260"/>
      <c r="L1114" s="44"/>
      <c r="M1114" s="261" t="s">
        <v>1</v>
      </c>
      <c r="N1114" s="262" t="s">
        <v>46</v>
      </c>
      <c r="O1114" s="94"/>
      <c r="P1114" s="263">
        <f>O1114*H1114</f>
        <v>0</v>
      </c>
      <c r="Q1114" s="263">
        <v>0.029999999999999999</v>
      </c>
      <c r="R1114" s="263">
        <f>Q1114*H1114</f>
        <v>3.8699999999999997</v>
      </c>
      <c r="S1114" s="263">
        <v>0</v>
      </c>
      <c r="T1114" s="264">
        <f>S1114*H1114</f>
        <v>0</v>
      </c>
      <c r="U1114" s="41"/>
      <c r="V1114" s="41"/>
      <c r="W1114" s="41"/>
      <c r="X1114" s="41"/>
      <c r="Y1114" s="41"/>
      <c r="Z1114" s="41"/>
      <c r="AA1114" s="41"/>
      <c r="AB1114" s="41"/>
      <c r="AC1114" s="41"/>
      <c r="AD1114" s="41"/>
      <c r="AE1114" s="41"/>
      <c r="AR1114" s="265" t="s">
        <v>1880</v>
      </c>
      <c r="AT1114" s="265" t="s">
        <v>214</v>
      </c>
      <c r="AU1114" s="265" t="s">
        <v>87</v>
      </c>
      <c r="AY1114" s="18" t="s">
        <v>211</v>
      </c>
      <c r="BE1114" s="155">
        <f>IF(N1114="základní",J1114,0)</f>
        <v>0</v>
      </c>
      <c r="BF1114" s="155">
        <f>IF(N1114="snížená",J1114,0)</f>
        <v>0</v>
      </c>
      <c r="BG1114" s="155">
        <f>IF(N1114="zákl. přenesená",J1114,0)</f>
        <v>0</v>
      </c>
      <c r="BH1114" s="155">
        <f>IF(N1114="sníž. přenesená",J1114,0)</f>
        <v>0</v>
      </c>
      <c r="BI1114" s="155">
        <f>IF(N1114="nulová",J1114,0)</f>
        <v>0</v>
      </c>
      <c r="BJ1114" s="18" t="s">
        <v>87</v>
      </c>
      <c r="BK1114" s="155">
        <f>ROUND(I1114*H1114,2)</f>
        <v>0</v>
      </c>
      <c r="BL1114" s="18" t="s">
        <v>1880</v>
      </c>
      <c r="BM1114" s="265" t="s">
        <v>1897</v>
      </c>
    </row>
    <row r="1115" s="13" customFormat="1">
      <c r="A1115" s="13"/>
      <c r="B1115" s="266"/>
      <c r="C1115" s="267"/>
      <c r="D1115" s="268" t="s">
        <v>236</v>
      </c>
      <c r="E1115" s="269" t="s">
        <v>1</v>
      </c>
      <c r="F1115" s="270" t="s">
        <v>1898</v>
      </c>
      <c r="G1115" s="267"/>
      <c r="H1115" s="269" t="s">
        <v>1</v>
      </c>
      <c r="I1115" s="271"/>
      <c r="J1115" s="267"/>
      <c r="K1115" s="267"/>
      <c r="L1115" s="272"/>
      <c r="M1115" s="273"/>
      <c r="N1115" s="274"/>
      <c r="O1115" s="274"/>
      <c r="P1115" s="274"/>
      <c r="Q1115" s="274"/>
      <c r="R1115" s="274"/>
      <c r="S1115" s="274"/>
      <c r="T1115" s="275"/>
      <c r="U1115" s="13"/>
      <c r="V1115" s="13"/>
      <c r="W1115" s="13"/>
      <c r="X1115" s="13"/>
      <c r="Y1115" s="13"/>
      <c r="Z1115" s="13"/>
      <c r="AA1115" s="13"/>
      <c r="AB1115" s="13"/>
      <c r="AC1115" s="13"/>
      <c r="AD1115" s="13"/>
      <c r="AE1115" s="13"/>
      <c r="AT1115" s="276" t="s">
        <v>236</v>
      </c>
      <c r="AU1115" s="276" t="s">
        <v>87</v>
      </c>
      <c r="AV1115" s="13" t="s">
        <v>87</v>
      </c>
      <c r="AW1115" s="13" t="s">
        <v>34</v>
      </c>
      <c r="AX1115" s="13" t="s">
        <v>81</v>
      </c>
      <c r="AY1115" s="276" t="s">
        <v>211</v>
      </c>
    </row>
    <row r="1116" s="13" customFormat="1">
      <c r="A1116" s="13"/>
      <c r="B1116" s="266"/>
      <c r="C1116" s="267"/>
      <c r="D1116" s="268" t="s">
        <v>236</v>
      </c>
      <c r="E1116" s="269" t="s">
        <v>1</v>
      </c>
      <c r="F1116" s="270" t="s">
        <v>1899</v>
      </c>
      <c r="G1116" s="267"/>
      <c r="H1116" s="269" t="s">
        <v>1</v>
      </c>
      <c r="I1116" s="271"/>
      <c r="J1116" s="267"/>
      <c r="K1116" s="267"/>
      <c r="L1116" s="272"/>
      <c r="M1116" s="273"/>
      <c r="N1116" s="274"/>
      <c r="O1116" s="274"/>
      <c r="P1116" s="274"/>
      <c r="Q1116" s="274"/>
      <c r="R1116" s="274"/>
      <c r="S1116" s="274"/>
      <c r="T1116" s="275"/>
      <c r="U1116" s="13"/>
      <c r="V1116" s="13"/>
      <c r="W1116" s="13"/>
      <c r="X1116" s="13"/>
      <c r="Y1116" s="13"/>
      <c r="Z1116" s="13"/>
      <c r="AA1116" s="13"/>
      <c r="AB1116" s="13"/>
      <c r="AC1116" s="13"/>
      <c r="AD1116" s="13"/>
      <c r="AE1116" s="13"/>
      <c r="AT1116" s="276" t="s">
        <v>236</v>
      </c>
      <c r="AU1116" s="276" t="s">
        <v>87</v>
      </c>
      <c r="AV1116" s="13" t="s">
        <v>87</v>
      </c>
      <c r="AW1116" s="13" t="s">
        <v>34</v>
      </c>
      <c r="AX1116" s="13" t="s">
        <v>81</v>
      </c>
      <c r="AY1116" s="276" t="s">
        <v>211</v>
      </c>
    </row>
    <row r="1117" s="13" customFormat="1">
      <c r="A1117" s="13"/>
      <c r="B1117" s="266"/>
      <c r="C1117" s="267"/>
      <c r="D1117" s="268" t="s">
        <v>236</v>
      </c>
      <c r="E1117" s="269" t="s">
        <v>1</v>
      </c>
      <c r="F1117" s="270" t="s">
        <v>1900</v>
      </c>
      <c r="G1117" s="267"/>
      <c r="H1117" s="269" t="s">
        <v>1</v>
      </c>
      <c r="I1117" s="271"/>
      <c r="J1117" s="267"/>
      <c r="K1117" s="267"/>
      <c r="L1117" s="272"/>
      <c r="M1117" s="273"/>
      <c r="N1117" s="274"/>
      <c r="O1117" s="274"/>
      <c r="P1117" s="274"/>
      <c r="Q1117" s="274"/>
      <c r="R1117" s="274"/>
      <c r="S1117" s="274"/>
      <c r="T1117" s="275"/>
      <c r="U1117" s="13"/>
      <c r="V1117" s="13"/>
      <c r="W1117" s="13"/>
      <c r="X1117" s="13"/>
      <c r="Y1117" s="13"/>
      <c r="Z1117" s="13"/>
      <c r="AA1117" s="13"/>
      <c r="AB1117" s="13"/>
      <c r="AC1117" s="13"/>
      <c r="AD1117" s="13"/>
      <c r="AE1117" s="13"/>
      <c r="AT1117" s="276" t="s">
        <v>236</v>
      </c>
      <c r="AU1117" s="276" t="s">
        <v>87</v>
      </c>
      <c r="AV1117" s="13" t="s">
        <v>87</v>
      </c>
      <c r="AW1117" s="13" t="s">
        <v>34</v>
      </c>
      <c r="AX1117" s="13" t="s">
        <v>81</v>
      </c>
      <c r="AY1117" s="276" t="s">
        <v>211</v>
      </c>
    </row>
    <row r="1118" s="13" customFormat="1">
      <c r="A1118" s="13"/>
      <c r="B1118" s="266"/>
      <c r="C1118" s="267"/>
      <c r="D1118" s="268" t="s">
        <v>236</v>
      </c>
      <c r="E1118" s="269" t="s">
        <v>1</v>
      </c>
      <c r="F1118" s="270" t="s">
        <v>1901</v>
      </c>
      <c r="G1118" s="267"/>
      <c r="H1118" s="269" t="s">
        <v>1</v>
      </c>
      <c r="I1118" s="271"/>
      <c r="J1118" s="267"/>
      <c r="K1118" s="267"/>
      <c r="L1118" s="272"/>
      <c r="M1118" s="273"/>
      <c r="N1118" s="274"/>
      <c r="O1118" s="274"/>
      <c r="P1118" s="274"/>
      <c r="Q1118" s="274"/>
      <c r="R1118" s="274"/>
      <c r="S1118" s="274"/>
      <c r="T1118" s="275"/>
      <c r="U1118" s="13"/>
      <c r="V1118" s="13"/>
      <c r="W1118" s="13"/>
      <c r="X1118" s="13"/>
      <c r="Y1118" s="13"/>
      <c r="Z1118" s="13"/>
      <c r="AA1118" s="13"/>
      <c r="AB1118" s="13"/>
      <c r="AC1118" s="13"/>
      <c r="AD1118" s="13"/>
      <c r="AE1118" s="13"/>
      <c r="AT1118" s="276" t="s">
        <v>236</v>
      </c>
      <c r="AU1118" s="276" t="s">
        <v>87</v>
      </c>
      <c r="AV1118" s="13" t="s">
        <v>87</v>
      </c>
      <c r="AW1118" s="13" t="s">
        <v>34</v>
      </c>
      <c r="AX1118" s="13" t="s">
        <v>81</v>
      </c>
      <c r="AY1118" s="276" t="s">
        <v>211</v>
      </c>
    </row>
    <row r="1119" s="13" customFormat="1">
      <c r="A1119" s="13"/>
      <c r="B1119" s="266"/>
      <c r="C1119" s="267"/>
      <c r="D1119" s="268" t="s">
        <v>236</v>
      </c>
      <c r="E1119" s="269" t="s">
        <v>1</v>
      </c>
      <c r="F1119" s="270" t="s">
        <v>1902</v>
      </c>
      <c r="G1119" s="267"/>
      <c r="H1119" s="269" t="s">
        <v>1</v>
      </c>
      <c r="I1119" s="271"/>
      <c r="J1119" s="267"/>
      <c r="K1119" s="267"/>
      <c r="L1119" s="272"/>
      <c r="M1119" s="273"/>
      <c r="N1119" s="274"/>
      <c r="O1119" s="274"/>
      <c r="P1119" s="274"/>
      <c r="Q1119" s="274"/>
      <c r="R1119" s="274"/>
      <c r="S1119" s="274"/>
      <c r="T1119" s="275"/>
      <c r="U1119" s="13"/>
      <c r="V1119" s="13"/>
      <c r="W1119" s="13"/>
      <c r="X1119" s="13"/>
      <c r="Y1119" s="13"/>
      <c r="Z1119" s="13"/>
      <c r="AA1119" s="13"/>
      <c r="AB1119" s="13"/>
      <c r="AC1119" s="13"/>
      <c r="AD1119" s="13"/>
      <c r="AE1119" s="13"/>
      <c r="AT1119" s="276" t="s">
        <v>236</v>
      </c>
      <c r="AU1119" s="276" t="s">
        <v>87</v>
      </c>
      <c r="AV1119" s="13" t="s">
        <v>87</v>
      </c>
      <c r="AW1119" s="13" t="s">
        <v>34</v>
      </c>
      <c r="AX1119" s="13" t="s">
        <v>81</v>
      </c>
      <c r="AY1119" s="276" t="s">
        <v>211</v>
      </c>
    </row>
    <row r="1120" s="13" customFormat="1">
      <c r="A1120" s="13"/>
      <c r="B1120" s="266"/>
      <c r="C1120" s="267"/>
      <c r="D1120" s="268" t="s">
        <v>236</v>
      </c>
      <c r="E1120" s="269" t="s">
        <v>1</v>
      </c>
      <c r="F1120" s="270" t="s">
        <v>1903</v>
      </c>
      <c r="G1120" s="267"/>
      <c r="H1120" s="269" t="s">
        <v>1</v>
      </c>
      <c r="I1120" s="271"/>
      <c r="J1120" s="267"/>
      <c r="K1120" s="267"/>
      <c r="L1120" s="272"/>
      <c r="M1120" s="273"/>
      <c r="N1120" s="274"/>
      <c r="O1120" s="274"/>
      <c r="P1120" s="274"/>
      <c r="Q1120" s="274"/>
      <c r="R1120" s="274"/>
      <c r="S1120" s="274"/>
      <c r="T1120" s="275"/>
      <c r="U1120" s="13"/>
      <c r="V1120" s="13"/>
      <c r="W1120" s="13"/>
      <c r="X1120" s="13"/>
      <c r="Y1120" s="13"/>
      <c r="Z1120" s="13"/>
      <c r="AA1120" s="13"/>
      <c r="AB1120" s="13"/>
      <c r="AC1120" s="13"/>
      <c r="AD1120" s="13"/>
      <c r="AE1120" s="13"/>
      <c r="AT1120" s="276" t="s">
        <v>236</v>
      </c>
      <c r="AU1120" s="276" t="s">
        <v>87</v>
      </c>
      <c r="AV1120" s="13" t="s">
        <v>87</v>
      </c>
      <c r="AW1120" s="13" t="s">
        <v>34</v>
      </c>
      <c r="AX1120" s="13" t="s">
        <v>81</v>
      </c>
      <c r="AY1120" s="276" t="s">
        <v>211</v>
      </c>
    </row>
    <row r="1121" s="14" customFormat="1">
      <c r="A1121" s="14"/>
      <c r="B1121" s="277"/>
      <c r="C1121" s="278"/>
      <c r="D1121" s="268" t="s">
        <v>236</v>
      </c>
      <c r="E1121" s="279" t="s">
        <v>1</v>
      </c>
      <c r="F1121" s="280" t="s">
        <v>1904</v>
      </c>
      <c r="G1121" s="278"/>
      <c r="H1121" s="281">
        <v>129</v>
      </c>
      <c r="I1121" s="282"/>
      <c r="J1121" s="278"/>
      <c r="K1121" s="278"/>
      <c r="L1121" s="283"/>
      <c r="M1121" s="284"/>
      <c r="N1121" s="285"/>
      <c r="O1121" s="285"/>
      <c r="P1121" s="285"/>
      <c r="Q1121" s="285"/>
      <c r="R1121" s="285"/>
      <c r="S1121" s="285"/>
      <c r="T1121" s="286"/>
      <c r="U1121" s="14"/>
      <c r="V1121" s="14"/>
      <c r="W1121" s="14"/>
      <c r="X1121" s="14"/>
      <c r="Y1121" s="14"/>
      <c r="Z1121" s="14"/>
      <c r="AA1121" s="14"/>
      <c r="AB1121" s="14"/>
      <c r="AC1121" s="14"/>
      <c r="AD1121" s="14"/>
      <c r="AE1121" s="14"/>
      <c r="AT1121" s="287" t="s">
        <v>236</v>
      </c>
      <c r="AU1121" s="287" t="s">
        <v>87</v>
      </c>
      <c r="AV1121" s="14" t="s">
        <v>89</v>
      </c>
      <c r="AW1121" s="14" t="s">
        <v>34</v>
      </c>
      <c r="AX1121" s="14" t="s">
        <v>87</v>
      </c>
      <c r="AY1121" s="287" t="s">
        <v>211</v>
      </c>
    </row>
    <row r="1122" s="2" customFormat="1" ht="21.75" customHeight="1">
      <c r="A1122" s="41"/>
      <c r="B1122" s="42"/>
      <c r="C1122" s="253" t="s">
        <v>1905</v>
      </c>
      <c r="D1122" s="253" t="s">
        <v>214</v>
      </c>
      <c r="E1122" s="254" t="s">
        <v>1906</v>
      </c>
      <c r="F1122" s="255" t="s">
        <v>1907</v>
      </c>
      <c r="G1122" s="256" t="s">
        <v>1908</v>
      </c>
      <c r="H1122" s="257">
        <v>1</v>
      </c>
      <c r="I1122" s="258"/>
      <c r="J1122" s="259">
        <f>ROUND(I1122*H1122,2)</f>
        <v>0</v>
      </c>
      <c r="K1122" s="260"/>
      <c r="L1122" s="44"/>
      <c r="M1122" s="261" t="s">
        <v>1</v>
      </c>
      <c r="N1122" s="262" t="s">
        <v>46</v>
      </c>
      <c r="O1122" s="94"/>
      <c r="P1122" s="263">
        <f>O1122*H1122</f>
        <v>0</v>
      </c>
      <c r="Q1122" s="263">
        <v>0</v>
      </c>
      <c r="R1122" s="263">
        <f>Q1122*H1122</f>
        <v>0</v>
      </c>
      <c r="S1122" s="263">
        <v>0</v>
      </c>
      <c r="T1122" s="264">
        <f>S1122*H1122</f>
        <v>0</v>
      </c>
      <c r="U1122" s="41"/>
      <c r="V1122" s="41"/>
      <c r="W1122" s="41"/>
      <c r="X1122" s="41"/>
      <c r="Y1122" s="41"/>
      <c r="Z1122" s="41"/>
      <c r="AA1122" s="41"/>
      <c r="AB1122" s="41"/>
      <c r="AC1122" s="41"/>
      <c r="AD1122" s="41"/>
      <c r="AE1122" s="41"/>
      <c r="AR1122" s="265" t="s">
        <v>1880</v>
      </c>
      <c r="AT1122" s="265" t="s">
        <v>214</v>
      </c>
      <c r="AU1122" s="265" t="s">
        <v>87</v>
      </c>
      <c r="AY1122" s="18" t="s">
        <v>211</v>
      </c>
      <c r="BE1122" s="155">
        <f>IF(N1122="základní",J1122,0)</f>
        <v>0</v>
      </c>
      <c r="BF1122" s="155">
        <f>IF(N1122="snížená",J1122,0)</f>
        <v>0</v>
      </c>
      <c r="BG1122" s="155">
        <f>IF(N1122="zákl. přenesená",J1122,0)</f>
        <v>0</v>
      </c>
      <c r="BH1122" s="155">
        <f>IF(N1122="sníž. přenesená",J1122,0)</f>
        <v>0</v>
      </c>
      <c r="BI1122" s="155">
        <f>IF(N1122="nulová",J1122,0)</f>
        <v>0</v>
      </c>
      <c r="BJ1122" s="18" t="s">
        <v>87</v>
      </c>
      <c r="BK1122" s="155">
        <f>ROUND(I1122*H1122,2)</f>
        <v>0</v>
      </c>
      <c r="BL1122" s="18" t="s">
        <v>1880</v>
      </c>
      <c r="BM1122" s="265" t="s">
        <v>1909</v>
      </c>
    </row>
    <row r="1123" s="13" customFormat="1">
      <c r="A1123" s="13"/>
      <c r="B1123" s="266"/>
      <c r="C1123" s="267"/>
      <c r="D1123" s="268" t="s">
        <v>236</v>
      </c>
      <c r="E1123" s="269" t="s">
        <v>1</v>
      </c>
      <c r="F1123" s="270" t="s">
        <v>1910</v>
      </c>
      <c r="G1123" s="267"/>
      <c r="H1123" s="269" t="s">
        <v>1</v>
      </c>
      <c r="I1123" s="271"/>
      <c r="J1123" s="267"/>
      <c r="K1123" s="267"/>
      <c r="L1123" s="272"/>
      <c r="M1123" s="273"/>
      <c r="N1123" s="274"/>
      <c r="O1123" s="274"/>
      <c r="P1123" s="274"/>
      <c r="Q1123" s="274"/>
      <c r="R1123" s="274"/>
      <c r="S1123" s="274"/>
      <c r="T1123" s="275"/>
      <c r="U1123" s="13"/>
      <c r="V1123" s="13"/>
      <c r="W1123" s="13"/>
      <c r="X1123" s="13"/>
      <c r="Y1123" s="13"/>
      <c r="Z1123" s="13"/>
      <c r="AA1123" s="13"/>
      <c r="AB1123" s="13"/>
      <c r="AC1123" s="13"/>
      <c r="AD1123" s="13"/>
      <c r="AE1123" s="13"/>
      <c r="AT1123" s="276" t="s">
        <v>236</v>
      </c>
      <c r="AU1123" s="276" t="s">
        <v>87</v>
      </c>
      <c r="AV1123" s="13" t="s">
        <v>87</v>
      </c>
      <c r="AW1123" s="13" t="s">
        <v>34</v>
      </c>
      <c r="AX1123" s="13" t="s">
        <v>81</v>
      </c>
      <c r="AY1123" s="276" t="s">
        <v>211</v>
      </c>
    </row>
    <row r="1124" s="13" customFormat="1">
      <c r="A1124" s="13"/>
      <c r="B1124" s="266"/>
      <c r="C1124" s="267"/>
      <c r="D1124" s="268" t="s">
        <v>236</v>
      </c>
      <c r="E1124" s="269" t="s">
        <v>1</v>
      </c>
      <c r="F1124" s="270" t="s">
        <v>1911</v>
      </c>
      <c r="G1124" s="267"/>
      <c r="H1124" s="269" t="s">
        <v>1</v>
      </c>
      <c r="I1124" s="271"/>
      <c r="J1124" s="267"/>
      <c r="K1124" s="267"/>
      <c r="L1124" s="272"/>
      <c r="M1124" s="273"/>
      <c r="N1124" s="274"/>
      <c r="O1124" s="274"/>
      <c r="P1124" s="274"/>
      <c r="Q1124" s="274"/>
      <c r="R1124" s="274"/>
      <c r="S1124" s="274"/>
      <c r="T1124" s="275"/>
      <c r="U1124" s="13"/>
      <c r="V1124" s="13"/>
      <c r="W1124" s="13"/>
      <c r="X1124" s="13"/>
      <c r="Y1124" s="13"/>
      <c r="Z1124" s="13"/>
      <c r="AA1124" s="13"/>
      <c r="AB1124" s="13"/>
      <c r="AC1124" s="13"/>
      <c r="AD1124" s="13"/>
      <c r="AE1124" s="13"/>
      <c r="AT1124" s="276" t="s">
        <v>236</v>
      </c>
      <c r="AU1124" s="276" t="s">
        <v>87</v>
      </c>
      <c r="AV1124" s="13" t="s">
        <v>87</v>
      </c>
      <c r="AW1124" s="13" t="s">
        <v>34</v>
      </c>
      <c r="AX1124" s="13" t="s">
        <v>81</v>
      </c>
      <c r="AY1124" s="276" t="s">
        <v>211</v>
      </c>
    </row>
    <row r="1125" s="13" customFormat="1">
      <c r="A1125" s="13"/>
      <c r="B1125" s="266"/>
      <c r="C1125" s="267"/>
      <c r="D1125" s="268" t="s">
        <v>236</v>
      </c>
      <c r="E1125" s="269" t="s">
        <v>1</v>
      </c>
      <c r="F1125" s="270" t="s">
        <v>1912</v>
      </c>
      <c r="G1125" s="267"/>
      <c r="H1125" s="269" t="s">
        <v>1</v>
      </c>
      <c r="I1125" s="271"/>
      <c r="J1125" s="267"/>
      <c r="K1125" s="267"/>
      <c r="L1125" s="272"/>
      <c r="M1125" s="273"/>
      <c r="N1125" s="274"/>
      <c r="O1125" s="274"/>
      <c r="P1125" s="274"/>
      <c r="Q1125" s="274"/>
      <c r="R1125" s="274"/>
      <c r="S1125" s="274"/>
      <c r="T1125" s="275"/>
      <c r="U1125" s="13"/>
      <c r="V1125" s="13"/>
      <c r="W1125" s="13"/>
      <c r="X1125" s="13"/>
      <c r="Y1125" s="13"/>
      <c r="Z1125" s="13"/>
      <c r="AA1125" s="13"/>
      <c r="AB1125" s="13"/>
      <c r="AC1125" s="13"/>
      <c r="AD1125" s="13"/>
      <c r="AE1125" s="13"/>
      <c r="AT1125" s="276" t="s">
        <v>236</v>
      </c>
      <c r="AU1125" s="276" t="s">
        <v>87</v>
      </c>
      <c r="AV1125" s="13" t="s">
        <v>87</v>
      </c>
      <c r="AW1125" s="13" t="s">
        <v>34</v>
      </c>
      <c r="AX1125" s="13" t="s">
        <v>81</v>
      </c>
      <c r="AY1125" s="276" t="s">
        <v>211</v>
      </c>
    </row>
    <row r="1126" s="13" customFormat="1">
      <c r="A1126" s="13"/>
      <c r="B1126" s="266"/>
      <c r="C1126" s="267"/>
      <c r="D1126" s="268" t="s">
        <v>236</v>
      </c>
      <c r="E1126" s="269" t="s">
        <v>1</v>
      </c>
      <c r="F1126" s="270" t="s">
        <v>1913</v>
      </c>
      <c r="G1126" s="267"/>
      <c r="H1126" s="269" t="s">
        <v>1</v>
      </c>
      <c r="I1126" s="271"/>
      <c r="J1126" s="267"/>
      <c r="K1126" s="267"/>
      <c r="L1126" s="272"/>
      <c r="M1126" s="273"/>
      <c r="N1126" s="274"/>
      <c r="O1126" s="274"/>
      <c r="P1126" s="274"/>
      <c r="Q1126" s="274"/>
      <c r="R1126" s="274"/>
      <c r="S1126" s="274"/>
      <c r="T1126" s="275"/>
      <c r="U1126" s="13"/>
      <c r="V1126" s="13"/>
      <c r="W1126" s="13"/>
      <c r="X1126" s="13"/>
      <c r="Y1126" s="13"/>
      <c r="Z1126" s="13"/>
      <c r="AA1126" s="13"/>
      <c r="AB1126" s="13"/>
      <c r="AC1126" s="13"/>
      <c r="AD1126" s="13"/>
      <c r="AE1126" s="13"/>
      <c r="AT1126" s="276" t="s">
        <v>236</v>
      </c>
      <c r="AU1126" s="276" t="s">
        <v>87</v>
      </c>
      <c r="AV1126" s="13" t="s">
        <v>87</v>
      </c>
      <c r="AW1126" s="13" t="s">
        <v>34</v>
      </c>
      <c r="AX1126" s="13" t="s">
        <v>81</v>
      </c>
      <c r="AY1126" s="276" t="s">
        <v>211</v>
      </c>
    </row>
    <row r="1127" s="13" customFormat="1">
      <c r="A1127" s="13"/>
      <c r="B1127" s="266"/>
      <c r="C1127" s="267"/>
      <c r="D1127" s="268" t="s">
        <v>236</v>
      </c>
      <c r="E1127" s="269" t="s">
        <v>1</v>
      </c>
      <c r="F1127" s="270" t="s">
        <v>1914</v>
      </c>
      <c r="G1127" s="267"/>
      <c r="H1127" s="269" t="s">
        <v>1</v>
      </c>
      <c r="I1127" s="271"/>
      <c r="J1127" s="267"/>
      <c r="K1127" s="267"/>
      <c r="L1127" s="272"/>
      <c r="M1127" s="273"/>
      <c r="N1127" s="274"/>
      <c r="O1127" s="274"/>
      <c r="P1127" s="274"/>
      <c r="Q1127" s="274"/>
      <c r="R1127" s="274"/>
      <c r="S1127" s="274"/>
      <c r="T1127" s="275"/>
      <c r="U1127" s="13"/>
      <c r="V1127" s="13"/>
      <c r="W1127" s="13"/>
      <c r="X1127" s="13"/>
      <c r="Y1127" s="13"/>
      <c r="Z1127" s="13"/>
      <c r="AA1127" s="13"/>
      <c r="AB1127" s="13"/>
      <c r="AC1127" s="13"/>
      <c r="AD1127" s="13"/>
      <c r="AE1127" s="13"/>
      <c r="AT1127" s="276" t="s">
        <v>236</v>
      </c>
      <c r="AU1127" s="276" t="s">
        <v>87</v>
      </c>
      <c r="AV1127" s="13" t="s">
        <v>87</v>
      </c>
      <c r="AW1127" s="13" t="s">
        <v>34</v>
      </c>
      <c r="AX1127" s="13" t="s">
        <v>81</v>
      </c>
      <c r="AY1127" s="276" t="s">
        <v>211</v>
      </c>
    </row>
    <row r="1128" s="14" customFormat="1">
      <c r="A1128" s="14"/>
      <c r="B1128" s="277"/>
      <c r="C1128" s="278"/>
      <c r="D1128" s="268" t="s">
        <v>236</v>
      </c>
      <c r="E1128" s="279" t="s">
        <v>1</v>
      </c>
      <c r="F1128" s="280" t="s">
        <v>87</v>
      </c>
      <c r="G1128" s="278"/>
      <c r="H1128" s="281">
        <v>1</v>
      </c>
      <c r="I1128" s="282"/>
      <c r="J1128" s="278"/>
      <c r="K1128" s="278"/>
      <c r="L1128" s="283"/>
      <c r="M1128" s="284"/>
      <c r="N1128" s="285"/>
      <c r="O1128" s="285"/>
      <c r="P1128" s="285"/>
      <c r="Q1128" s="285"/>
      <c r="R1128" s="285"/>
      <c r="S1128" s="285"/>
      <c r="T1128" s="286"/>
      <c r="U1128" s="14"/>
      <c r="V1128" s="14"/>
      <c r="W1128" s="14"/>
      <c r="X1128" s="14"/>
      <c r="Y1128" s="14"/>
      <c r="Z1128" s="14"/>
      <c r="AA1128" s="14"/>
      <c r="AB1128" s="14"/>
      <c r="AC1128" s="14"/>
      <c r="AD1128" s="14"/>
      <c r="AE1128" s="14"/>
      <c r="AT1128" s="287" t="s">
        <v>236</v>
      </c>
      <c r="AU1128" s="287" t="s">
        <v>87</v>
      </c>
      <c r="AV1128" s="14" t="s">
        <v>89</v>
      </c>
      <c r="AW1128" s="14" t="s">
        <v>34</v>
      </c>
      <c r="AX1128" s="14" t="s">
        <v>87</v>
      </c>
      <c r="AY1128" s="287" t="s">
        <v>211</v>
      </c>
    </row>
    <row r="1129" s="2" customFormat="1" ht="21.75" customHeight="1">
      <c r="A1129" s="41"/>
      <c r="B1129" s="42"/>
      <c r="C1129" s="253" t="s">
        <v>1915</v>
      </c>
      <c r="D1129" s="253" t="s">
        <v>214</v>
      </c>
      <c r="E1129" s="254" t="s">
        <v>1916</v>
      </c>
      <c r="F1129" s="255" t="s">
        <v>1917</v>
      </c>
      <c r="G1129" s="256" t="s">
        <v>1918</v>
      </c>
      <c r="H1129" s="257">
        <v>1</v>
      </c>
      <c r="I1129" s="258"/>
      <c r="J1129" s="259">
        <f>ROUND(I1129*H1129,2)</f>
        <v>0</v>
      </c>
      <c r="K1129" s="260"/>
      <c r="L1129" s="44"/>
      <c r="M1129" s="261" t="s">
        <v>1</v>
      </c>
      <c r="N1129" s="262" t="s">
        <v>46</v>
      </c>
      <c r="O1129" s="94"/>
      <c r="P1129" s="263">
        <f>O1129*H1129</f>
        <v>0</v>
      </c>
      <c r="Q1129" s="263">
        <v>0</v>
      </c>
      <c r="R1129" s="263">
        <f>Q1129*H1129</f>
        <v>0</v>
      </c>
      <c r="S1129" s="263">
        <v>0</v>
      </c>
      <c r="T1129" s="264">
        <f>S1129*H1129</f>
        <v>0</v>
      </c>
      <c r="U1129" s="41"/>
      <c r="V1129" s="41"/>
      <c r="W1129" s="41"/>
      <c r="X1129" s="41"/>
      <c r="Y1129" s="41"/>
      <c r="Z1129" s="41"/>
      <c r="AA1129" s="41"/>
      <c r="AB1129" s="41"/>
      <c r="AC1129" s="41"/>
      <c r="AD1129" s="41"/>
      <c r="AE1129" s="41"/>
      <c r="AR1129" s="265" t="s">
        <v>1880</v>
      </c>
      <c r="AT1129" s="265" t="s">
        <v>214</v>
      </c>
      <c r="AU1129" s="265" t="s">
        <v>87</v>
      </c>
      <c r="AY1129" s="18" t="s">
        <v>211</v>
      </c>
      <c r="BE1129" s="155">
        <f>IF(N1129="základní",J1129,0)</f>
        <v>0</v>
      </c>
      <c r="BF1129" s="155">
        <f>IF(N1129="snížená",J1129,0)</f>
        <v>0</v>
      </c>
      <c r="BG1129" s="155">
        <f>IF(N1129="zákl. přenesená",J1129,0)</f>
        <v>0</v>
      </c>
      <c r="BH1129" s="155">
        <f>IF(N1129="sníž. přenesená",J1129,0)</f>
        <v>0</v>
      </c>
      <c r="BI1129" s="155">
        <f>IF(N1129="nulová",J1129,0)</f>
        <v>0</v>
      </c>
      <c r="BJ1129" s="18" t="s">
        <v>87</v>
      </c>
      <c r="BK1129" s="155">
        <f>ROUND(I1129*H1129,2)</f>
        <v>0</v>
      </c>
      <c r="BL1129" s="18" t="s">
        <v>1880</v>
      </c>
      <c r="BM1129" s="265" t="s">
        <v>1919</v>
      </c>
    </row>
    <row r="1130" s="13" customFormat="1">
      <c r="A1130" s="13"/>
      <c r="B1130" s="266"/>
      <c r="C1130" s="267"/>
      <c r="D1130" s="268" t="s">
        <v>236</v>
      </c>
      <c r="E1130" s="269" t="s">
        <v>1</v>
      </c>
      <c r="F1130" s="270" t="s">
        <v>1920</v>
      </c>
      <c r="G1130" s="267"/>
      <c r="H1130" s="269" t="s">
        <v>1</v>
      </c>
      <c r="I1130" s="271"/>
      <c r="J1130" s="267"/>
      <c r="K1130" s="267"/>
      <c r="L1130" s="272"/>
      <c r="M1130" s="273"/>
      <c r="N1130" s="274"/>
      <c r="O1130" s="274"/>
      <c r="P1130" s="274"/>
      <c r="Q1130" s="274"/>
      <c r="R1130" s="274"/>
      <c r="S1130" s="274"/>
      <c r="T1130" s="275"/>
      <c r="U1130" s="13"/>
      <c r="V1130" s="13"/>
      <c r="W1130" s="13"/>
      <c r="X1130" s="13"/>
      <c r="Y1130" s="13"/>
      <c r="Z1130" s="13"/>
      <c r="AA1130" s="13"/>
      <c r="AB1130" s="13"/>
      <c r="AC1130" s="13"/>
      <c r="AD1130" s="13"/>
      <c r="AE1130" s="13"/>
      <c r="AT1130" s="276" t="s">
        <v>236</v>
      </c>
      <c r="AU1130" s="276" t="s">
        <v>87</v>
      </c>
      <c r="AV1130" s="13" t="s">
        <v>87</v>
      </c>
      <c r="AW1130" s="13" t="s">
        <v>34</v>
      </c>
      <c r="AX1130" s="13" t="s">
        <v>81</v>
      </c>
      <c r="AY1130" s="276" t="s">
        <v>211</v>
      </c>
    </row>
    <row r="1131" s="13" customFormat="1">
      <c r="A1131" s="13"/>
      <c r="B1131" s="266"/>
      <c r="C1131" s="267"/>
      <c r="D1131" s="268" t="s">
        <v>236</v>
      </c>
      <c r="E1131" s="269" t="s">
        <v>1</v>
      </c>
      <c r="F1131" s="270" t="s">
        <v>1229</v>
      </c>
      <c r="G1131" s="267"/>
      <c r="H1131" s="269" t="s">
        <v>1</v>
      </c>
      <c r="I1131" s="271"/>
      <c r="J1131" s="267"/>
      <c r="K1131" s="267"/>
      <c r="L1131" s="272"/>
      <c r="M1131" s="273"/>
      <c r="N1131" s="274"/>
      <c r="O1131" s="274"/>
      <c r="P1131" s="274"/>
      <c r="Q1131" s="274"/>
      <c r="R1131" s="274"/>
      <c r="S1131" s="274"/>
      <c r="T1131" s="275"/>
      <c r="U1131" s="13"/>
      <c r="V1131" s="13"/>
      <c r="W1131" s="13"/>
      <c r="X1131" s="13"/>
      <c r="Y1131" s="13"/>
      <c r="Z1131" s="13"/>
      <c r="AA1131" s="13"/>
      <c r="AB1131" s="13"/>
      <c r="AC1131" s="13"/>
      <c r="AD1131" s="13"/>
      <c r="AE1131" s="13"/>
      <c r="AT1131" s="276" t="s">
        <v>236</v>
      </c>
      <c r="AU1131" s="276" t="s">
        <v>87</v>
      </c>
      <c r="AV1131" s="13" t="s">
        <v>87</v>
      </c>
      <c r="AW1131" s="13" t="s">
        <v>34</v>
      </c>
      <c r="AX1131" s="13" t="s">
        <v>81</v>
      </c>
      <c r="AY1131" s="276" t="s">
        <v>211</v>
      </c>
    </row>
    <row r="1132" s="13" customFormat="1">
      <c r="A1132" s="13"/>
      <c r="B1132" s="266"/>
      <c r="C1132" s="267"/>
      <c r="D1132" s="268" t="s">
        <v>236</v>
      </c>
      <c r="E1132" s="269" t="s">
        <v>1</v>
      </c>
      <c r="F1132" s="270" t="s">
        <v>1921</v>
      </c>
      <c r="G1132" s="267"/>
      <c r="H1132" s="269" t="s">
        <v>1</v>
      </c>
      <c r="I1132" s="271"/>
      <c r="J1132" s="267"/>
      <c r="K1132" s="267"/>
      <c r="L1132" s="272"/>
      <c r="M1132" s="273"/>
      <c r="N1132" s="274"/>
      <c r="O1132" s="274"/>
      <c r="P1132" s="274"/>
      <c r="Q1132" s="274"/>
      <c r="R1132" s="274"/>
      <c r="S1132" s="274"/>
      <c r="T1132" s="275"/>
      <c r="U1132" s="13"/>
      <c r="V1132" s="13"/>
      <c r="W1132" s="13"/>
      <c r="X1132" s="13"/>
      <c r="Y1132" s="13"/>
      <c r="Z1132" s="13"/>
      <c r="AA1132" s="13"/>
      <c r="AB1132" s="13"/>
      <c r="AC1132" s="13"/>
      <c r="AD1132" s="13"/>
      <c r="AE1132" s="13"/>
      <c r="AT1132" s="276" t="s">
        <v>236</v>
      </c>
      <c r="AU1132" s="276" t="s">
        <v>87</v>
      </c>
      <c r="AV1132" s="13" t="s">
        <v>87</v>
      </c>
      <c r="AW1132" s="13" t="s">
        <v>34</v>
      </c>
      <c r="AX1132" s="13" t="s">
        <v>81</v>
      </c>
      <c r="AY1132" s="276" t="s">
        <v>211</v>
      </c>
    </row>
    <row r="1133" s="14" customFormat="1">
      <c r="A1133" s="14"/>
      <c r="B1133" s="277"/>
      <c r="C1133" s="278"/>
      <c r="D1133" s="268" t="s">
        <v>236</v>
      </c>
      <c r="E1133" s="279" t="s">
        <v>1</v>
      </c>
      <c r="F1133" s="280" t="s">
        <v>87</v>
      </c>
      <c r="G1133" s="278"/>
      <c r="H1133" s="281">
        <v>1</v>
      </c>
      <c r="I1133" s="282"/>
      <c r="J1133" s="278"/>
      <c r="K1133" s="278"/>
      <c r="L1133" s="283"/>
      <c r="M1133" s="284"/>
      <c r="N1133" s="285"/>
      <c r="O1133" s="285"/>
      <c r="P1133" s="285"/>
      <c r="Q1133" s="285"/>
      <c r="R1133" s="285"/>
      <c r="S1133" s="285"/>
      <c r="T1133" s="286"/>
      <c r="U1133" s="14"/>
      <c r="V1133" s="14"/>
      <c r="W1133" s="14"/>
      <c r="X1133" s="14"/>
      <c r="Y1133" s="14"/>
      <c r="Z1133" s="14"/>
      <c r="AA1133" s="14"/>
      <c r="AB1133" s="14"/>
      <c r="AC1133" s="14"/>
      <c r="AD1133" s="14"/>
      <c r="AE1133" s="14"/>
      <c r="AT1133" s="287" t="s">
        <v>236</v>
      </c>
      <c r="AU1133" s="287" t="s">
        <v>87</v>
      </c>
      <c r="AV1133" s="14" t="s">
        <v>89</v>
      </c>
      <c r="AW1133" s="14" t="s">
        <v>34</v>
      </c>
      <c r="AX1133" s="14" t="s">
        <v>87</v>
      </c>
      <c r="AY1133" s="287" t="s">
        <v>211</v>
      </c>
    </row>
    <row r="1134" s="2" customFormat="1" ht="16.5" customHeight="1">
      <c r="A1134" s="41"/>
      <c r="B1134" s="42"/>
      <c r="C1134" s="253" t="s">
        <v>1922</v>
      </c>
      <c r="D1134" s="253" t="s">
        <v>214</v>
      </c>
      <c r="E1134" s="254" t="s">
        <v>1923</v>
      </c>
      <c r="F1134" s="255" t="s">
        <v>1924</v>
      </c>
      <c r="G1134" s="256" t="s">
        <v>217</v>
      </c>
      <c r="H1134" s="257">
        <v>1</v>
      </c>
      <c r="I1134" s="258"/>
      <c r="J1134" s="259">
        <f>ROUND(I1134*H1134,2)</f>
        <v>0</v>
      </c>
      <c r="K1134" s="260"/>
      <c r="L1134" s="44"/>
      <c r="M1134" s="261" t="s">
        <v>1</v>
      </c>
      <c r="N1134" s="262" t="s">
        <v>46</v>
      </c>
      <c r="O1134" s="94"/>
      <c r="P1134" s="263">
        <f>O1134*H1134</f>
        <v>0</v>
      </c>
      <c r="Q1134" s="263">
        <v>0</v>
      </c>
      <c r="R1134" s="263">
        <f>Q1134*H1134</f>
        <v>0</v>
      </c>
      <c r="S1134" s="263">
        <v>0</v>
      </c>
      <c r="T1134" s="264">
        <f>S1134*H1134</f>
        <v>0</v>
      </c>
      <c r="U1134" s="41"/>
      <c r="V1134" s="41"/>
      <c r="W1134" s="41"/>
      <c r="X1134" s="41"/>
      <c r="Y1134" s="41"/>
      <c r="Z1134" s="41"/>
      <c r="AA1134" s="41"/>
      <c r="AB1134" s="41"/>
      <c r="AC1134" s="41"/>
      <c r="AD1134" s="41"/>
      <c r="AE1134" s="41"/>
      <c r="AR1134" s="265" t="s">
        <v>1880</v>
      </c>
      <c r="AT1134" s="265" t="s">
        <v>214</v>
      </c>
      <c r="AU1134" s="265" t="s">
        <v>87</v>
      </c>
      <c r="AY1134" s="18" t="s">
        <v>211</v>
      </c>
      <c r="BE1134" s="155">
        <f>IF(N1134="základní",J1134,0)</f>
        <v>0</v>
      </c>
      <c r="BF1134" s="155">
        <f>IF(N1134="snížená",J1134,0)</f>
        <v>0</v>
      </c>
      <c r="BG1134" s="155">
        <f>IF(N1134="zákl. přenesená",J1134,0)</f>
        <v>0</v>
      </c>
      <c r="BH1134" s="155">
        <f>IF(N1134="sníž. přenesená",J1134,0)</f>
        <v>0</v>
      </c>
      <c r="BI1134" s="155">
        <f>IF(N1134="nulová",J1134,0)</f>
        <v>0</v>
      </c>
      <c r="BJ1134" s="18" t="s">
        <v>87</v>
      </c>
      <c r="BK1134" s="155">
        <f>ROUND(I1134*H1134,2)</f>
        <v>0</v>
      </c>
      <c r="BL1134" s="18" t="s">
        <v>1880</v>
      </c>
      <c r="BM1134" s="265" t="s">
        <v>1925</v>
      </c>
    </row>
    <row r="1135" s="13" customFormat="1">
      <c r="A1135" s="13"/>
      <c r="B1135" s="266"/>
      <c r="C1135" s="267"/>
      <c r="D1135" s="268" t="s">
        <v>236</v>
      </c>
      <c r="E1135" s="269" t="s">
        <v>1</v>
      </c>
      <c r="F1135" s="270" t="s">
        <v>1926</v>
      </c>
      <c r="G1135" s="267"/>
      <c r="H1135" s="269" t="s">
        <v>1</v>
      </c>
      <c r="I1135" s="271"/>
      <c r="J1135" s="267"/>
      <c r="K1135" s="267"/>
      <c r="L1135" s="272"/>
      <c r="M1135" s="273"/>
      <c r="N1135" s="274"/>
      <c r="O1135" s="274"/>
      <c r="P1135" s="274"/>
      <c r="Q1135" s="274"/>
      <c r="R1135" s="274"/>
      <c r="S1135" s="274"/>
      <c r="T1135" s="275"/>
      <c r="U1135" s="13"/>
      <c r="V1135" s="13"/>
      <c r="W1135" s="13"/>
      <c r="X1135" s="13"/>
      <c r="Y1135" s="13"/>
      <c r="Z1135" s="13"/>
      <c r="AA1135" s="13"/>
      <c r="AB1135" s="13"/>
      <c r="AC1135" s="13"/>
      <c r="AD1135" s="13"/>
      <c r="AE1135" s="13"/>
      <c r="AT1135" s="276" t="s">
        <v>236</v>
      </c>
      <c r="AU1135" s="276" t="s">
        <v>87</v>
      </c>
      <c r="AV1135" s="13" t="s">
        <v>87</v>
      </c>
      <c r="AW1135" s="13" t="s">
        <v>34</v>
      </c>
      <c r="AX1135" s="13" t="s">
        <v>81</v>
      </c>
      <c r="AY1135" s="276" t="s">
        <v>211</v>
      </c>
    </row>
    <row r="1136" s="13" customFormat="1">
      <c r="A1136" s="13"/>
      <c r="B1136" s="266"/>
      <c r="C1136" s="267"/>
      <c r="D1136" s="268" t="s">
        <v>236</v>
      </c>
      <c r="E1136" s="269" t="s">
        <v>1</v>
      </c>
      <c r="F1136" s="270" t="s">
        <v>1927</v>
      </c>
      <c r="G1136" s="267"/>
      <c r="H1136" s="269" t="s">
        <v>1</v>
      </c>
      <c r="I1136" s="271"/>
      <c r="J1136" s="267"/>
      <c r="K1136" s="267"/>
      <c r="L1136" s="272"/>
      <c r="M1136" s="273"/>
      <c r="N1136" s="274"/>
      <c r="O1136" s="274"/>
      <c r="P1136" s="274"/>
      <c r="Q1136" s="274"/>
      <c r="R1136" s="274"/>
      <c r="S1136" s="274"/>
      <c r="T1136" s="275"/>
      <c r="U1136" s="13"/>
      <c r="V1136" s="13"/>
      <c r="W1136" s="13"/>
      <c r="X1136" s="13"/>
      <c r="Y1136" s="13"/>
      <c r="Z1136" s="13"/>
      <c r="AA1136" s="13"/>
      <c r="AB1136" s="13"/>
      <c r="AC1136" s="13"/>
      <c r="AD1136" s="13"/>
      <c r="AE1136" s="13"/>
      <c r="AT1136" s="276" t="s">
        <v>236</v>
      </c>
      <c r="AU1136" s="276" t="s">
        <v>87</v>
      </c>
      <c r="AV1136" s="13" t="s">
        <v>87</v>
      </c>
      <c r="AW1136" s="13" t="s">
        <v>34</v>
      </c>
      <c r="AX1136" s="13" t="s">
        <v>81</v>
      </c>
      <c r="AY1136" s="276" t="s">
        <v>211</v>
      </c>
    </row>
    <row r="1137" s="13" customFormat="1">
      <c r="A1137" s="13"/>
      <c r="B1137" s="266"/>
      <c r="C1137" s="267"/>
      <c r="D1137" s="268" t="s">
        <v>236</v>
      </c>
      <c r="E1137" s="269" t="s">
        <v>1</v>
      </c>
      <c r="F1137" s="270" t="s">
        <v>1928</v>
      </c>
      <c r="G1137" s="267"/>
      <c r="H1137" s="269" t="s">
        <v>1</v>
      </c>
      <c r="I1137" s="271"/>
      <c r="J1137" s="267"/>
      <c r="K1137" s="267"/>
      <c r="L1137" s="272"/>
      <c r="M1137" s="273"/>
      <c r="N1137" s="274"/>
      <c r="O1137" s="274"/>
      <c r="P1137" s="274"/>
      <c r="Q1137" s="274"/>
      <c r="R1137" s="274"/>
      <c r="S1137" s="274"/>
      <c r="T1137" s="275"/>
      <c r="U1137" s="13"/>
      <c r="V1137" s="13"/>
      <c r="W1137" s="13"/>
      <c r="X1137" s="13"/>
      <c r="Y1137" s="13"/>
      <c r="Z1137" s="13"/>
      <c r="AA1137" s="13"/>
      <c r="AB1137" s="13"/>
      <c r="AC1137" s="13"/>
      <c r="AD1137" s="13"/>
      <c r="AE1137" s="13"/>
      <c r="AT1137" s="276" t="s">
        <v>236</v>
      </c>
      <c r="AU1137" s="276" t="s">
        <v>87</v>
      </c>
      <c r="AV1137" s="13" t="s">
        <v>87</v>
      </c>
      <c r="AW1137" s="13" t="s">
        <v>34</v>
      </c>
      <c r="AX1137" s="13" t="s">
        <v>81</v>
      </c>
      <c r="AY1137" s="276" t="s">
        <v>211</v>
      </c>
    </row>
    <row r="1138" s="13" customFormat="1">
      <c r="A1138" s="13"/>
      <c r="B1138" s="266"/>
      <c r="C1138" s="267"/>
      <c r="D1138" s="268" t="s">
        <v>236</v>
      </c>
      <c r="E1138" s="269" t="s">
        <v>1</v>
      </c>
      <c r="F1138" s="270" t="s">
        <v>1929</v>
      </c>
      <c r="G1138" s="267"/>
      <c r="H1138" s="269" t="s">
        <v>1</v>
      </c>
      <c r="I1138" s="271"/>
      <c r="J1138" s="267"/>
      <c r="K1138" s="267"/>
      <c r="L1138" s="272"/>
      <c r="M1138" s="273"/>
      <c r="N1138" s="274"/>
      <c r="O1138" s="274"/>
      <c r="P1138" s="274"/>
      <c r="Q1138" s="274"/>
      <c r="R1138" s="274"/>
      <c r="S1138" s="274"/>
      <c r="T1138" s="275"/>
      <c r="U1138" s="13"/>
      <c r="V1138" s="13"/>
      <c r="W1138" s="13"/>
      <c r="X1138" s="13"/>
      <c r="Y1138" s="13"/>
      <c r="Z1138" s="13"/>
      <c r="AA1138" s="13"/>
      <c r="AB1138" s="13"/>
      <c r="AC1138" s="13"/>
      <c r="AD1138" s="13"/>
      <c r="AE1138" s="13"/>
      <c r="AT1138" s="276" t="s">
        <v>236</v>
      </c>
      <c r="AU1138" s="276" t="s">
        <v>87</v>
      </c>
      <c r="AV1138" s="13" t="s">
        <v>87</v>
      </c>
      <c r="AW1138" s="13" t="s">
        <v>34</v>
      </c>
      <c r="AX1138" s="13" t="s">
        <v>81</v>
      </c>
      <c r="AY1138" s="276" t="s">
        <v>211</v>
      </c>
    </row>
    <row r="1139" s="14" customFormat="1">
      <c r="A1139" s="14"/>
      <c r="B1139" s="277"/>
      <c r="C1139" s="278"/>
      <c r="D1139" s="268" t="s">
        <v>236</v>
      </c>
      <c r="E1139" s="279" t="s">
        <v>1</v>
      </c>
      <c r="F1139" s="280" t="s">
        <v>87</v>
      </c>
      <c r="G1139" s="278"/>
      <c r="H1139" s="281">
        <v>1</v>
      </c>
      <c r="I1139" s="282"/>
      <c r="J1139" s="278"/>
      <c r="K1139" s="278"/>
      <c r="L1139" s="283"/>
      <c r="M1139" s="328"/>
      <c r="N1139" s="329"/>
      <c r="O1139" s="329"/>
      <c r="P1139" s="329"/>
      <c r="Q1139" s="329"/>
      <c r="R1139" s="329"/>
      <c r="S1139" s="329"/>
      <c r="T1139" s="330"/>
      <c r="U1139" s="14"/>
      <c r="V1139" s="14"/>
      <c r="W1139" s="14"/>
      <c r="X1139" s="14"/>
      <c r="Y1139" s="14"/>
      <c r="Z1139" s="14"/>
      <c r="AA1139" s="14"/>
      <c r="AB1139" s="14"/>
      <c r="AC1139" s="14"/>
      <c r="AD1139" s="14"/>
      <c r="AE1139" s="14"/>
      <c r="AT1139" s="287" t="s">
        <v>236</v>
      </c>
      <c r="AU1139" s="287" t="s">
        <v>87</v>
      </c>
      <c r="AV1139" s="14" t="s">
        <v>89</v>
      </c>
      <c r="AW1139" s="14" t="s">
        <v>34</v>
      </c>
      <c r="AX1139" s="14" t="s">
        <v>87</v>
      </c>
      <c r="AY1139" s="287" t="s">
        <v>211</v>
      </c>
    </row>
    <row r="1140" s="2" customFormat="1" ht="6.96" customHeight="1">
      <c r="A1140" s="41"/>
      <c r="B1140" s="69"/>
      <c r="C1140" s="70"/>
      <c r="D1140" s="70"/>
      <c r="E1140" s="70"/>
      <c r="F1140" s="70"/>
      <c r="G1140" s="70"/>
      <c r="H1140" s="70"/>
      <c r="I1140" s="70"/>
      <c r="J1140" s="70"/>
      <c r="K1140" s="70"/>
      <c r="L1140" s="44"/>
      <c r="M1140" s="41"/>
      <c r="O1140" s="41"/>
      <c r="P1140" s="41"/>
      <c r="Q1140" s="41"/>
      <c r="R1140" s="41"/>
      <c r="S1140" s="41"/>
      <c r="T1140" s="41"/>
      <c r="U1140" s="41"/>
      <c r="V1140" s="41"/>
      <c r="W1140" s="41"/>
      <c r="X1140" s="41"/>
      <c r="Y1140" s="41"/>
      <c r="Z1140" s="41"/>
      <c r="AA1140" s="41"/>
      <c r="AB1140" s="41"/>
      <c r="AC1140" s="41"/>
      <c r="AD1140" s="41"/>
      <c r="AE1140" s="41"/>
    </row>
  </sheetData>
  <sheetProtection sheet="1" autoFilter="0" formatColumns="0" formatRows="0" objects="1" scenarios="1" spinCount="100000" saltValue="f5imPUDugofMfXQoCxO79E25U9KtQtAc+A8GGX1cdvPT1wPpsbTo0D9zV+6RTvKcARfhEGlqAnKD9EKRBBnBIw==" hashValue="EyIBHhiMfrm64ADt2wdqJa8akkn6cTEf16zUoAqe8mzDjedHEJgXitmBJmtuZtsW9bniDWCtg6pxyQYx3mBanw==" algorithmName="SHA-512" password="CC35"/>
  <autoFilter ref="C156:K1139"/>
  <mergeCells count="20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D127:F127"/>
    <mergeCell ref="D128:F128"/>
    <mergeCell ref="D129:F129"/>
    <mergeCell ref="D130:F130"/>
    <mergeCell ref="D131:F131"/>
    <mergeCell ref="E143:H143"/>
    <mergeCell ref="E147:H147"/>
    <mergeCell ref="E145:H145"/>
    <mergeCell ref="E149:H14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112</v>
      </c>
      <c r="AZ2" s="293" t="s">
        <v>1930</v>
      </c>
      <c r="BA2" s="293" t="s">
        <v>1931</v>
      </c>
      <c r="BB2" s="293" t="s">
        <v>269</v>
      </c>
      <c r="BC2" s="293" t="s">
        <v>1932</v>
      </c>
      <c r="BD2" s="293" t="s">
        <v>89</v>
      </c>
    </row>
    <row r="3" s="1" customFormat="1" ht="6.96" customHeight="1">
      <c r="B3" s="162"/>
      <c r="C3" s="163"/>
      <c r="D3" s="163"/>
      <c r="E3" s="163"/>
      <c r="F3" s="163"/>
      <c r="G3" s="163"/>
      <c r="H3" s="163"/>
      <c r="I3" s="163"/>
      <c r="J3" s="163"/>
      <c r="K3" s="163"/>
      <c r="L3" s="21"/>
      <c r="AT3" s="18" t="s">
        <v>89</v>
      </c>
      <c r="AZ3" s="293" t="s">
        <v>1933</v>
      </c>
      <c r="BA3" s="293" t="s">
        <v>1934</v>
      </c>
      <c r="BB3" s="293" t="s">
        <v>269</v>
      </c>
      <c r="BC3" s="293" t="s">
        <v>1935</v>
      </c>
      <c r="BD3" s="293" t="s">
        <v>89</v>
      </c>
    </row>
    <row r="4" s="1" customFormat="1" ht="24.96" customHeight="1">
      <c r="B4" s="21"/>
      <c r="D4" s="164" t="s">
        <v>170</v>
      </c>
      <c r="L4" s="21"/>
      <c r="M4" s="165" t="s">
        <v>10</v>
      </c>
      <c r="AT4" s="18" t="s">
        <v>4</v>
      </c>
      <c r="AZ4" s="293" t="s">
        <v>1936</v>
      </c>
      <c r="BA4" s="293" t="s">
        <v>1937</v>
      </c>
      <c r="BB4" s="293" t="s">
        <v>269</v>
      </c>
      <c r="BC4" s="293" t="s">
        <v>1938</v>
      </c>
      <c r="BD4" s="293" t="s">
        <v>89</v>
      </c>
    </row>
    <row r="5" s="1" customFormat="1" ht="6.96" customHeight="1">
      <c r="B5" s="21"/>
      <c r="L5" s="21"/>
      <c r="AZ5" s="293" t="s">
        <v>312</v>
      </c>
      <c r="BA5" s="293" t="s">
        <v>313</v>
      </c>
      <c r="BB5" s="293" t="s">
        <v>269</v>
      </c>
      <c r="BC5" s="293" t="s">
        <v>1939</v>
      </c>
      <c r="BD5" s="293" t="s">
        <v>89</v>
      </c>
    </row>
    <row r="6" s="1" customFormat="1" ht="12" customHeight="1">
      <c r="B6" s="21"/>
      <c r="D6" s="166" t="s">
        <v>16</v>
      </c>
      <c r="L6" s="21"/>
      <c r="AZ6" s="293" t="s">
        <v>321</v>
      </c>
      <c r="BA6" s="293" t="s">
        <v>322</v>
      </c>
      <c r="BB6" s="293" t="s">
        <v>307</v>
      </c>
      <c r="BC6" s="293" t="s">
        <v>323</v>
      </c>
      <c r="BD6" s="293" t="s">
        <v>96</v>
      </c>
    </row>
    <row r="7" s="1" customFormat="1" ht="16.5" customHeight="1">
      <c r="B7" s="21"/>
      <c r="E7" s="167" t="str">
        <f>'Rekapitulace stavby'!K6</f>
        <v>Komunitní centrum Jahodnice - rozdělení do etap .I.etapa</v>
      </c>
      <c r="F7" s="166"/>
      <c r="G7" s="166"/>
      <c r="H7" s="166"/>
      <c r="L7" s="21"/>
      <c r="AZ7" s="293" t="s">
        <v>1940</v>
      </c>
      <c r="BA7" s="293" t="s">
        <v>1941</v>
      </c>
      <c r="BB7" s="293" t="s">
        <v>269</v>
      </c>
      <c r="BC7" s="293" t="s">
        <v>1942</v>
      </c>
      <c r="BD7" s="293" t="s">
        <v>89</v>
      </c>
    </row>
    <row r="8">
      <c r="B8" s="21"/>
      <c r="D8" s="166" t="s">
        <v>171</v>
      </c>
      <c r="L8" s="21"/>
      <c r="AZ8" s="293" t="s">
        <v>1943</v>
      </c>
      <c r="BA8" s="293" t="s">
        <v>1944</v>
      </c>
      <c r="BB8" s="293" t="s">
        <v>269</v>
      </c>
      <c r="BC8" s="293" t="s">
        <v>1945</v>
      </c>
      <c r="BD8" s="293" t="s">
        <v>89</v>
      </c>
    </row>
    <row r="9" s="1" customFormat="1" ht="23.25" customHeight="1">
      <c r="B9" s="21"/>
      <c r="E9" s="167" t="s">
        <v>172</v>
      </c>
      <c r="F9" s="1"/>
      <c r="G9" s="1"/>
      <c r="H9" s="1"/>
      <c r="L9" s="21"/>
      <c r="AZ9" s="293" t="s">
        <v>1946</v>
      </c>
      <c r="BA9" s="293" t="s">
        <v>1947</v>
      </c>
      <c r="BB9" s="293" t="s">
        <v>269</v>
      </c>
      <c r="BC9" s="293" t="s">
        <v>1948</v>
      </c>
      <c r="BD9" s="293" t="s">
        <v>89</v>
      </c>
    </row>
    <row r="10" s="1" customFormat="1" ht="12" customHeight="1">
      <c r="B10" s="21"/>
      <c r="D10" s="166" t="s">
        <v>173</v>
      </c>
      <c r="L10" s="21"/>
      <c r="AZ10" s="293" t="s">
        <v>1949</v>
      </c>
      <c r="BA10" s="293" t="s">
        <v>1950</v>
      </c>
      <c r="BB10" s="293" t="s">
        <v>269</v>
      </c>
      <c r="BC10" s="293" t="s">
        <v>1951</v>
      </c>
      <c r="BD10" s="293" t="s">
        <v>89</v>
      </c>
    </row>
    <row r="11" s="2" customFormat="1" ht="16.5" customHeight="1">
      <c r="A11" s="41"/>
      <c r="B11" s="44"/>
      <c r="C11" s="41"/>
      <c r="D11" s="41"/>
      <c r="E11" s="168" t="s">
        <v>174</v>
      </c>
      <c r="F11" s="41"/>
      <c r="G11" s="41"/>
      <c r="H11" s="41"/>
      <c r="I11" s="41"/>
      <c r="J11" s="41"/>
      <c r="K11" s="41"/>
      <c r="L11" s="66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Z11" s="293" t="s">
        <v>1952</v>
      </c>
      <c r="BA11" s="293" t="s">
        <v>1953</v>
      </c>
      <c r="BB11" s="293" t="s">
        <v>269</v>
      </c>
      <c r="BC11" s="293" t="s">
        <v>1954</v>
      </c>
      <c r="BD11" s="293" t="s">
        <v>89</v>
      </c>
    </row>
    <row r="12" s="2" customFormat="1" ht="12" customHeight="1">
      <c r="A12" s="41"/>
      <c r="B12" s="44"/>
      <c r="C12" s="41"/>
      <c r="D12" s="166" t="s">
        <v>175</v>
      </c>
      <c r="E12" s="41"/>
      <c r="F12" s="41"/>
      <c r="G12" s="41"/>
      <c r="H12" s="41"/>
      <c r="I12" s="41"/>
      <c r="J12" s="41"/>
      <c r="K12" s="41"/>
      <c r="L12" s="66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Z12" s="293" t="s">
        <v>1955</v>
      </c>
      <c r="BA12" s="293" t="s">
        <v>1956</v>
      </c>
      <c r="BB12" s="293" t="s">
        <v>695</v>
      </c>
      <c r="BC12" s="293" t="s">
        <v>253</v>
      </c>
      <c r="BD12" s="293" t="s">
        <v>89</v>
      </c>
    </row>
    <row r="13" s="2" customFormat="1" ht="16.5" customHeight="1">
      <c r="A13" s="41"/>
      <c r="B13" s="44"/>
      <c r="C13" s="41"/>
      <c r="D13" s="41"/>
      <c r="E13" s="169" t="s">
        <v>1957</v>
      </c>
      <c r="F13" s="41"/>
      <c r="G13" s="41"/>
      <c r="H13" s="41"/>
      <c r="I13" s="41"/>
      <c r="J13" s="41"/>
      <c r="K13" s="41"/>
      <c r="L13" s="66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Z13" s="293" t="s">
        <v>1958</v>
      </c>
      <c r="BA13" s="293" t="s">
        <v>1959</v>
      </c>
      <c r="BB13" s="293" t="s">
        <v>695</v>
      </c>
      <c r="BC13" s="293" t="s">
        <v>7</v>
      </c>
      <c r="BD13" s="293" t="s">
        <v>89</v>
      </c>
    </row>
    <row r="14" s="2" customFormat="1">
      <c r="A14" s="41"/>
      <c r="B14" s="44"/>
      <c r="C14" s="41"/>
      <c r="D14" s="41"/>
      <c r="E14" s="41"/>
      <c r="F14" s="41"/>
      <c r="G14" s="41"/>
      <c r="H14" s="41"/>
      <c r="I14" s="41"/>
      <c r="J14" s="41"/>
      <c r="K14" s="41"/>
      <c r="L14" s="66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Z14" s="293" t="s">
        <v>1960</v>
      </c>
      <c r="BA14" s="293" t="s">
        <v>1961</v>
      </c>
      <c r="BB14" s="293" t="s">
        <v>1198</v>
      </c>
      <c r="BC14" s="293" t="s">
        <v>89</v>
      </c>
      <c r="BD14" s="293" t="s">
        <v>89</v>
      </c>
    </row>
    <row r="15" s="2" customFormat="1" ht="12" customHeight="1">
      <c r="A15" s="41"/>
      <c r="B15" s="44"/>
      <c r="C15" s="41"/>
      <c r="D15" s="166" t="s">
        <v>18</v>
      </c>
      <c r="E15" s="41"/>
      <c r="F15" s="144" t="s">
        <v>1</v>
      </c>
      <c r="G15" s="41"/>
      <c r="H15" s="41"/>
      <c r="I15" s="166" t="s">
        <v>19</v>
      </c>
      <c r="J15" s="144" t="s">
        <v>1</v>
      </c>
      <c r="K15" s="41"/>
      <c r="L15" s="66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4"/>
      <c r="C16" s="41"/>
      <c r="D16" s="166" t="s">
        <v>20</v>
      </c>
      <c r="E16" s="41"/>
      <c r="F16" s="144" t="s">
        <v>21</v>
      </c>
      <c r="G16" s="41"/>
      <c r="H16" s="41"/>
      <c r="I16" s="166" t="s">
        <v>22</v>
      </c>
      <c r="J16" s="170" t="str">
        <f>'Rekapitulace stavby'!AN8</f>
        <v>14. 7. 2021</v>
      </c>
      <c r="K16" s="41"/>
      <c r="L16" s="66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0.8" customHeight="1">
      <c r="A17" s="41"/>
      <c r="B17" s="44"/>
      <c r="C17" s="41"/>
      <c r="D17" s="41"/>
      <c r="E17" s="41"/>
      <c r="F17" s="41"/>
      <c r="G17" s="41"/>
      <c r="H17" s="41"/>
      <c r="I17" s="41"/>
      <c r="J17" s="41"/>
      <c r="K17" s="41"/>
      <c r="L17" s="66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2" customHeight="1">
      <c r="A18" s="41"/>
      <c r="B18" s="44"/>
      <c r="C18" s="41"/>
      <c r="D18" s="166" t="s">
        <v>24</v>
      </c>
      <c r="E18" s="41"/>
      <c r="F18" s="41"/>
      <c r="G18" s="41"/>
      <c r="H18" s="41"/>
      <c r="I18" s="166" t="s">
        <v>25</v>
      </c>
      <c r="J18" s="144" t="s">
        <v>26</v>
      </c>
      <c r="K18" s="41"/>
      <c r="L18" s="66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8" customHeight="1">
      <c r="A19" s="41"/>
      <c r="B19" s="44"/>
      <c r="C19" s="41"/>
      <c r="D19" s="41"/>
      <c r="E19" s="144" t="s">
        <v>27</v>
      </c>
      <c r="F19" s="41"/>
      <c r="G19" s="41"/>
      <c r="H19" s="41"/>
      <c r="I19" s="166" t="s">
        <v>28</v>
      </c>
      <c r="J19" s="144" t="s">
        <v>1</v>
      </c>
      <c r="K19" s="41"/>
      <c r="L19" s="66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6.96" customHeight="1">
      <c r="A20" s="41"/>
      <c r="B20" s="44"/>
      <c r="C20" s="41"/>
      <c r="D20" s="41"/>
      <c r="E20" s="41"/>
      <c r="F20" s="41"/>
      <c r="G20" s="41"/>
      <c r="H20" s="41"/>
      <c r="I20" s="41"/>
      <c r="J20" s="41"/>
      <c r="K20" s="41"/>
      <c r="L20" s="66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2" customHeight="1">
      <c r="A21" s="41"/>
      <c r="B21" s="44"/>
      <c r="C21" s="41"/>
      <c r="D21" s="166" t="s">
        <v>29</v>
      </c>
      <c r="E21" s="41"/>
      <c r="F21" s="41"/>
      <c r="G21" s="41"/>
      <c r="H21" s="41"/>
      <c r="I21" s="166" t="s">
        <v>25</v>
      </c>
      <c r="J21" s="34" t="str">
        <f>'Rekapitulace stavby'!AN13</f>
        <v>Vyplň údaj</v>
      </c>
      <c r="K21" s="41"/>
      <c r="L21" s="66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8" customHeight="1">
      <c r="A22" s="41"/>
      <c r="B22" s="44"/>
      <c r="C22" s="41"/>
      <c r="D22" s="41"/>
      <c r="E22" s="34" t="str">
        <f>'Rekapitulace stavby'!E14</f>
        <v>Vyplň údaj</v>
      </c>
      <c r="F22" s="144"/>
      <c r="G22" s="144"/>
      <c r="H22" s="144"/>
      <c r="I22" s="166" t="s">
        <v>28</v>
      </c>
      <c r="J22" s="34" t="str">
        <f>'Rekapitulace stavby'!AN14</f>
        <v>Vyplň údaj</v>
      </c>
      <c r="K22" s="41"/>
      <c r="L22" s="66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6.96" customHeight="1">
      <c r="A23" s="41"/>
      <c r="B23" s="44"/>
      <c r="C23" s="41"/>
      <c r="D23" s="41"/>
      <c r="E23" s="41"/>
      <c r="F23" s="41"/>
      <c r="G23" s="41"/>
      <c r="H23" s="41"/>
      <c r="I23" s="41"/>
      <c r="J23" s="41"/>
      <c r="K23" s="41"/>
      <c r="L23" s="66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2" customHeight="1">
      <c r="A24" s="41"/>
      <c r="B24" s="44"/>
      <c r="C24" s="41"/>
      <c r="D24" s="166" t="s">
        <v>31</v>
      </c>
      <c r="E24" s="41"/>
      <c r="F24" s="41"/>
      <c r="G24" s="41"/>
      <c r="H24" s="41"/>
      <c r="I24" s="166" t="s">
        <v>25</v>
      </c>
      <c r="J24" s="144" t="s">
        <v>32</v>
      </c>
      <c r="K24" s="41"/>
      <c r="L24" s="66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8" customHeight="1">
      <c r="A25" s="41"/>
      <c r="B25" s="44"/>
      <c r="C25" s="41"/>
      <c r="D25" s="41"/>
      <c r="E25" s="144" t="s">
        <v>33</v>
      </c>
      <c r="F25" s="41"/>
      <c r="G25" s="41"/>
      <c r="H25" s="41"/>
      <c r="I25" s="166" t="s">
        <v>28</v>
      </c>
      <c r="J25" s="144" t="s">
        <v>1</v>
      </c>
      <c r="K25" s="41"/>
      <c r="L25" s="66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6.96" customHeight="1">
      <c r="A26" s="41"/>
      <c r="B26" s="44"/>
      <c r="C26" s="41"/>
      <c r="D26" s="41"/>
      <c r="E26" s="41"/>
      <c r="F26" s="41"/>
      <c r="G26" s="41"/>
      <c r="H26" s="41"/>
      <c r="I26" s="41"/>
      <c r="J26" s="41"/>
      <c r="K26" s="41"/>
      <c r="L26" s="66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12" customHeight="1">
      <c r="A27" s="41"/>
      <c r="B27" s="44"/>
      <c r="C27" s="41"/>
      <c r="D27" s="166" t="s">
        <v>35</v>
      </c>
      <c r="E27" s="41"/>
      <c r="F27" s="41"/>
      <c r="G27" s="41"/>
      <c r="H27" s="41"/>
      <c r="I27" s="166" t="s">
        <v>25</v>
      </c>
      <c r="J27" s="144" t="s">
        <v>36</v>
      </c>
      <c r="K27" s="41"/>
      <c r="L27" s="66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8" customHeight="1">
      <c r="A28" s="41"/>
      <c r="B28" s="44"/>
      <c r="C28" s="41"/>
      <c r="D28" s="41"/>
      <c r="E28" s="144" t="s">
        <v>37</v>
      </c>
      <c r="F28" s="41"/>
      <c r="G28" s="41"/>
      <c r="H28" s="41"/>
      <c r="I28" s="166" t="s">
        <v>28</v>
      </c>
      <c r="J28" s="144" t="s">
        <v>1</v>
      </c>
      <c r="K28" s="41"/>
      <c r="L28" s="66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4"/>
      <c r="C29" s="41"/>
      <c r="D29" s="41"/>
      <c r="E29" s="41"/>
      <c r="F29" s="41"/>
      <c r="G29" s="41"/>
      <c r="H29" s="41"/>
      <c r="I29" s="41"/>
      <c r="J29" s="41"/>
      <c r="K29" s="41"/>
      <c r="L29" s="66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12" customHeight="1">
      <c r="A30" s="41"/>
      <c r="B30" s="44"/>
      <c r="C30" s="41"/>
      <c r="D30" s="166" t="s">
        <v>38</v>
      </c>
      <c r="E30" s="41"/>
      <c r="F30" s="41"/>
      <c r="G30" s="41"/>
      <c r="H30" s="41"/>
      <c r="I30" s="41"/>
      <c r="J30" s="41"/>
      <c r="K30" s="41"/>
      <c r="L30" s="66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8" customFormat="1" ht="71.25" customHeight="1">
      <c r="A31" s="171"/>
      <c r="B31" s="172"/>
      <c r="C31" s="171"/>
      <c r="D31" s="171"/>
      <c r="E31" s="173" t="s">
        <v>177</v>
      </c>
      <c r="F31" s="173"/>
      <c r="G31" s="173"/>
      <c r="H31" s="173"/>
      <c r="I31" s="171"/>
      <c r="J31" s="171"/>
      <c r="K31" s="171"/>
      <c r="L31" s="174"/>
      <c r="S31" s="171"/>
      <c r="T31" s="171"/>
      <c r="U31" s="171"/>
      <c r="V31" s="171"/>
      <c r="W31" s="171"/>
      <c r="X31" s="171"/>
      <c r="Y31" s="171"/>
      <c r="Z31" s="171"/>
      <c r="AA31" s="171"/>
      <c r="AB31" s="171"/>
      <c r="AC31" s="171"/>
      <c r="AD31" s="171"/>
      <c r="AE31" s="171"/>
    </row>
    <row r="32" s="2" customFormat="1" ht="6.96" customHeight="1">
      <c r="A32" s="41"/>
      <c r="B32" s="44"/>
      <c r="C32" s="41"/>
      <c r="D32" s="41"/>
      <c r="E32" s="41"/>
      <c r="F32" s="41"/>
      <c r="G32" s="41"/>
      <c r="H32" s="41"/>
      <c r="I32" s="41"/>
      <c r="J32" s="41"/>
      <c r="K32" s="41"/>
      <c r="L32" s="66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4"/>
      <c r="C33" s="41"/>
      <c r="D33" s="175"/>
      <c r="E33" s="175"/>
      <c r="F33" s="175"/>
      <c r="G33" s="175"/>
      <c r="H33" s="175"/>
      <c r="I33" s="175"/>
      <c r="J33" s="175"/>
      <c r="K33" s="175"/>
      <c r="L33" s="66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4"/>
      <c r="C34" s="41"/>
      <c r="D34" s="144" t="s">
        <v>178</v>
      </c>
      <c r="E34" s="41"/>
      <c r="F34" s="41"/>
      <c r="G34" s="41"/>
      <c r="H34" s="41"/>
      <c r="I34" s="41"/>
      <c r="J34" s="176">
        <f>J100</f>
        <v>0</v>
      </c>
      <c r="K34" s="41"/>
      <c r="L34" s="66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4"/>
      <c r="C35" s="41"/>
      <c r="D35" s="177" t="s">
        <v>164</v>
      </c>
      <c r="E35" s="41"/>
      <c r="F35" s="41"/>
      <c r="G35" s="41"/>
      <c r="H35" s="41"/>
      <c r="I35" s="41"/>
      <c r="J35" s="176">
        <f>J115</f>
        <v>0</v>
      </c>
      <c r="K35" s="41"/>
      <c r="L35" s="66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25.44" customHeight="1">
      <c r="A36" s="41"/>
      <c r="B36" s="44"/>
      <c r="C36" s="41"/>
      <c r="D36" s="178" t="s">
        <v>41</v>
      </c>
      <c r="E36" s="41"/>
      <c r="F36" s="41"/>
      <c r="G36" s="41"/>
      <c r="H36" s="41"/>
      <c r="I36" s="41"/>
      <c r="J36" s="179">
        <f>ROUND(J34 + J35, 2)</f>
        <v>0</v>
      </c>
      <c r="K36" s="41"/>
      <c r="L36" s="66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s="2" customFormat="1" ht="6.96" customHeight="1">
      <c r="A37" s="41"/>
      <c r="B37" s="44"/>
      <c r="C37" s="41"/>
      <c r="D37" s="175"/>
      <c r="E37" s="175"/>
      <c r="F37" s="175"/>
      <c r="G37" s="175"/>
      <c r="H37" s="175"/>
      <c r="I37" s="175"/>
      <c r="J37" s="175"/>
      <c r="K37" s="175"/>
      <c r="L37" s="66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14.4" customHeight="1">
      <c r="A38" s="41"/>
      <c r="B38" s="44"/>
      <c r="C38" s="41"/>
      <c r="D38" s="41"/>
      <c r="E38" s="41"/>
      <c r="F38" s="180" t="s">
        <v>43</v>
      </c>
      <c r="G38" s="41"/>
      <c r="H38" s="41"/>
      <c r="I38" s="180" t="s">
        <v>42</v>
      </c>
      <c r="J38" s="180" t="s">
        <v>44</v>
      </c>
      <c r="K38" s="41"/>
      <c r="L38" s="66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14.4" customHeight="1">
      <c r="A39" s="41"/>
      <c r="B39" s="44"/>
      <c r="C39" s="41"/>
      <c r="D39" s="168" t="s">
        <v>45</v>
      </c>
      <c r="E39" s="166" t="s">
        <v>46</v>
      </c>
      <c r="F39" s="181">
        <f>ROUND((SUM(BE115:BE122) + SUM(BE146:BE845)),  2)</f>
        <v>0</v>
      </c>
      <c r="G39" s="41"/>
      <c r="H39" s="41"/>
      <c r="I39" s="182">
        <v>0.20999999999999999</v>
      </c>
      <c r="J39" s="181">
        <f>ROUND(((SUM(BE115:BE122) + SUM(BE146:BE845))*I39),  2)</f>
        <v>0</v>
      </c>
      <c r="K39" s="41"/>
      <c r="L39" s="66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44"/>
      <c r="C40" s="41"/>
      <c r="D40" s="41"/>
      <c r="E40" s="166" t="s">
        <v>47</v>
      </c>
      <c r="F40" s="181">
        <f>ROUND((SUM(BF115:BF122) + SUM(BF146:BF845)),  2)</f>
        <v>0</v>
      </c>
      <c r="G40" s="41"/>
      <c r="H40" s="41"/>
      <c r="I40" s="182">
        <v>0.14999999999999999</v>
      </c>
      <c r="J40" s="181">
        <f>ROUND(((SUM(BF115:BF122) + SUM(BF146:BF845))*I40),  2)</f>
        <v>0</v>
      </c>
      <c r="K40" s="41"/>
      <c r="L40" s="66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hidden="1" s="2" customFormat="1" ht="14.4" customHeight="1">
      <c r="A41" s="41"/>
      <c r="B41" s="44"/>
      <c r="C41" s="41"/>
      <c r="D41" s="41"/>
      <c r="E41" s="166" t="s">
        <v>48</v>
      </c>
      <c r="F41" s="181">
        <f>ROUND((SUM(BG115:BG122) + SUM(BG146:BG845)),  2)</f>
        <v>0</v>
      </c>
      <c r="G41" s="41"/>
      <c r="H41" s="41"/>
      <c r="I41" s="182">
        <v>0.20999999999999999</v>
      </c>
      <c r="J41" s="181">
        <f>0</f>
        <v>0</v>
      </c>
      <c r="K41" s="41"/>
      <c r="L41" s="66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hidden="1" s="2" customFormat="1" ht="14.4" customHeight="1">
      <c r="A42" s="41"/>
      <c r="B42" s="44"/>
      <c r="C42" s="41"/>
      <c r="D42" s="41"/>
      <c r="E42" s="166" t="s">
        <v>49</v>
      </c>
      <c r="F42" s="181">
        <f>ROUND((SUM(BH115:BH122) + SUM(BH146:BH845)),  2)</f>
        <v>0</v>
      </c>
      <c r="G42" s="41"/>
      <c r="H42" s="41"/>
      <c r="I42" s="182">
        <v>0.14999999999999999</v>
      </c>
      <c r="J42" s="181">
        <f>0</f>
        <v>0</v>
      </c>
      <c r="K42" s="41"/>
      <c r="L42" s="66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hidden="1" s="2" customFormat="1" ht="14.4" customHeight="1">
      <c r="A43" s="41"/>
      <c r="B43" s="44"/>
      <c r="C43" s="41"/>
      <c r="D43" s="41"/>
      <c r="E43" s="166" t="s">
        <v>50</v>
      </c>
      <c r="F43" s="181">
        <f>ROUND((SUM(BI115:BI122) + SUM(BI146:BI845)),  2)</f>
        <v>0</v>
      </c>
      <c r="G43" s="41"/>
      <c r="H43" s="41"/>
      <c r="I43" s="182">
        <v>0</v>
      </c>
      <c r="J43" s="181">
        <f>0</f>
        <v>0</v>
      </c>
      <c r="K43" s="41"/>
      <c r="L43" s="66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</row>
    <row r="44" s="2" customFormat="1" ht="6.96" customHeight="1">
      <c r="A44" s="41"/>
      <c r="B44" s="44"/>
      <c r="C44" s="41"/>
      <c r="D44" s="41"/>
      <c r="E44" s="41"/>
      <c r="F44" s="41"/>
      <c r="G44" s="41"/>
      <c r="H44" s="41"/>
      <c r="I44" s="41"/>
      <c r="J44" s="41"/>
      <c r="K44" s="41"/>
      <c r="L44" s="66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5.44" customHeight="1">
      <c r="A45" s="41"/>
      <c r="B45" s="44"/>
      <c r="C45" s="183"/>
      <c r="D45" s="184" t="s">
        <v>51</v>
      </c>
      <c r="E45" s="185"/>
      <c r="F45" s="185"/>
      <c r="G45" s="186" t="s">
        <v>52</v>
      </c>
      <c r="H45" s="187" t="s">
        <v>53</v>
      </c>
      <c r="I45" s="185"/>
      <c r="J45" s="188">
        <f>SUM(J36:J43)</f>
        <v>0</v>
      </c>
      <c r="K45" s="189"/>
      <c r="L45" s="66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14.4" customHeight="1">
      <c r="A46" s="41"/>
      <c r="B46" s="44"/>
      <c r="C46" s="41"/>
      <c r="D46" s="41"/>
      <c r="E46" s="41"/>
      <c r="F46" s="41"/>
      <c r="G46" s="41"/>
      <c r="H46" s="41"/>
      <c r="I46" s="41"/>
      <c r="J46" s="41"/>
      <c r="K46" s="41"/>
      <c r="L46" s="66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6"/>
      <c r="D50" s="190" t="s">
        <v>54</v>
      </c>
      <c r="E50" s="191"/>
      <c r="F50" s="191"/>
      <c r="G50" s="190" t="s">
        <v>55</v>
      </c>
      <c r="H50" s="191"/>
      <c r="I50" s="191"/>
      <c r="J50" s="191"/>
      <c r="K50" s="191"/>
      <c r="L50" s="66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1"/>
      <c r="B61" s="44"/>
      <c r="C61" s="41"/>
      <c r="D61" s="192" t="s">
        <v>56</v>
      </c>
      <c r="E61" s="193"/>
      <c r="F61" s="194" t="s">
        <v>57</v>
      </c>
      <c r="G61" s="192" t="s">
        <v>56</v>
      </c>
      <c r="H61" s="193"/>
      <c r="I61" s="193"/>
      <c r="J61" s="195" t="s">
        <v>57</v>
      </c>
      <c r="K61" s="193"/>
      <c r="L61" s="66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1"/>
      <c r="B65" s="44"/>
      <c r="C65" s="41"/>
      <c r="D65" s="190" t="s">
        <v>58</v>
      </c>
      <c r="E65" s="196"/>
      <c r="F65" s="196"/>
      <c r="G65" s="190" t="s">
        <v>59</v>
      </c>
      <c r="H65" s="196"/>
      <c r="I65" s="196"/>
      <c r="J65" s="196"/>
      <c r="K65" s="196"/>
      <c r="L65" s="66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1"/>
      <c r="B76" s="44"/>
      <c r="C76" s="41"/>
      <c r="D76" s="192" t="s">
        <v>56</v>
      </c>
      <c r="E76" s="193"/>
      <c r="F76" s="194" t="s">
        <v>57</v>
      </c>
      <c r="G76" s="192" t="s">
        <v>56</v>
      </c>
      <c r="H76" s="193"/>
      <c r="I76" s="193"/>
      <c r="J76" s="195" t="s">
        <v>57</v>
      </c>
      <c r="K76" s="193"/>
      <c r="L76" s="66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4.4" customHeight="1">
      <c r="A77" s="41"/>
      <c r="B77" s="197"/>
      <c r="C77" s="198"/>
      <c r="D77" s="198"/>
      <c r="E77" s="198"/>
      <c r="F77" s="198"/>
      <c r="G77" s="198"/>
      <c r="H77" s="198"/>
      <c r="I77" s="198"/>
      <c r="J77" s="198"/>
      <c r="K77" s="198"/>
      <c r="L77" s="66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81" s="2" customFormat="1" ht="6.96" customHeight="1">
      <c r="A81" s="41"/>
      <c r="B81" s="199"/>
      <c r="C81" s="200"/>
      <c r="D81" s="200"/>
      <c r="E81" s="200"/>
      <c r="F81" s="200"/>
      <c r="G81" s="200"/>
      <c r="H81" s="200"/>
      <c r="I81" s="200"/>
      <c r="J81" s="200"/>
      <c r="K81" s="200"/>
      <c r="L81" s="66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24.96" customHeight="1">
      <c r="A82" s="41"/>
      <c r="B82" s="42"/>
      <c r="C82" s="24" t="s">
        <v>179</v>
      </c>
      <c r="D82" s="43"/>
      <c r="E82" s="43"/>
      <c r="F82" s="43"/>
      <c r="G82" s="43"/>
      <c r="H82" s="43"/>
      <c r="I82" s="43"/>
      <c r="J82" s="43"/>
      <c r="K82" s="43"/>
      <c r="L82" s="66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66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3" t="s">
        <v>16</v>
      </c>
      <c r="D84" s="43"/>
      <c r="E84" s="43"/>
      <c r="F84" s="43"/>
      <c r="G84" s="43"/>
      <c r="H84" s="43"/>
      <c r="I84" s="43"/>
      <c r="J84" s="43"/>
      <c r="K84" s="43"/>
      <c r="L84" s="66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6.5" customHeight="1">
      <c r="A85" s="41"/>
      <c r="B85" s="42"/>
      <c r="C85" s="43"/>
      <c r="D85" s="43"/>
      <c r="E85" s="201" t="str">
        <f>E7</f>
        <v>Komunitní centrum Jahodnice - rozdělení do etap .I.etapa</v>
      </c>
      <c r="F85" s="33"/>
      <c r="G85" s="33"/>
      <c r="H85" s="33"/>
      <c r="I85" s="43"/>
      <c r="J85" s="43"/>
      <c r="K85" s="43"/>
      <c r="L85" s="66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1" customFormat="1" ht="12" customHeight="1">
      <c r="B86" s="22"/>
      <c r="C86" s="33" t="s">
        <v>171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23.25" customHeight="1">
      <c r="B87" s="22"/>
      <c r="C87" s="23"/>
      <c r="D87" s="23"/>
      <c r="E87" s="201" t="s">
        <v>172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173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41"/>
      <c r="B89" s="42"/>
      <c r="C89" s="43"/>
      <c r="D89" s="43"/>
      <c r="E89" s="202" t="s">
        <v>174</v>
      </c>
      <c r="F89" s="43"/>
      <c r="G89" s="43"/>
      <c r="H89" s="43"/>
      <c r="I89" s="43"/>
      <c r="J89" s="43"/>
      <c r="K89" s="43"/>
      <c r="L89" s="66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12" customHeight="1">
      <c r="A90" s="41"/>
      <c r="B90" s="42"/>
      <c r="C90" s="33" t="s">
        <v>175</v>
      </c>
      <c r="D90" s="43"/>
      <c r="E90" s="43"/>
      <c r="F90" s="43"/>
      <c r="G90" s="43"/>
      <c r="H90" s="43"/>
      <c r="I90" s="43"/>
      <c r="J90" s="43"/>
      <c r="K90" s="43"/>
      <c r="L90" s="66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6.5" customHeight="1">
      <c r="A91" s="41"/>
      <c r="B91" s="42"/>
      <c r="C91" s="43"/>
      <c r="D91" s="43"/>
      <c r="E91" s="79" t="str">
        <f>E13</f>
        <v>222/2021/Kcep - Profese</v>
      </c>
      <c r="F91" s="43"/>
      <c r="G91" s="43"/>
      <c r="H91" s="43"/>
      <c r="I91" s="43"/>
      <c r="J91" s="43"/>
      <c r="K91" s="43"/>
      <c r="L91" s="66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6.96" customHeight="1">
      <c r="A92" s="41"/>
      <c r="B92" s="42"/>
      <c r="C92" s="43"/>
      <c r="D92" s="43"/>
      <c r="E92" s="43"/>
      <c r="F92" s="43"/>
      <c r="G92" s="43"/>
      <c r="H92" s="43"/>
      <c r="I92" s="43"/>
      <c r="J92" s="43"/>
      <c r="K92" s="43"/>
      <c r="L92" s="66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2" customHeight="1">
      <c r="A93" s="41"/>
      <c r="B93" s="42"/>
      <c r="C93" s="33" t="s">
        <v>20</v>
      </c>
      <c r="D93" s="43"/>
      <c r="E93" s="43"/>
      <c r="F93" s="28" t="str">
        <f>F16</f>
        <v>Baštýřská 67/2,19800 Praha 14</v>
      </c>
      <c r="G93" s="43"/>
      <c r="H93" s="43"/>
      <c r="I93" s="33" t="s">
        <v>22</v>
      </c>
      <c r="J93" s="82" t="str">
        <f>IF(J16="","",J16)</f>
        <v>14. 7. 2021</v>
      </c>
      <c r="K93" s="43"/>
      <c r="L93" s="66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6.96" customHeight="1">
      <c r="A94" s="41"/>
      <c r="B94" s="42"/>
      <c r="C94" s="43"/>
      <c r="D94" s="43"/>
      <c r="E94" s="43"/>
      <c r="F94" s="43"/>
      <c r="G94" s="43"/>
      <c r="H94" s="43"/>
      <c r="I94" s="43"/>
      <c r="J94" s="43"/>
      <c r="K94" s="43"/>
      <c r="L94" s="66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25.65" customHeight="1">
      <c r="A95" s="41"/>
      <c r="B95" s="42"/>
      <c r="C95" s="33" t="s">
        <v>24</v>
      </c>
      <c r="D95" s="43"/>
      <c r="E95" s="43"/>
      <c r="F95" s="28" t="str">
        <f>E19</f>
        <v>Městská část Praha 14,Br.Venclíků 1073,Praha 14</v>
      </c>
      <c r="G95" s="43"/>
      <c r="H95" s="43"/>
      <c r="I95" s="33" t="s">
        <v>31</v>
      </c>
      <c r="J95" s="37" t="str">
        <f>E25</f>
        <v>a3atelier s.r.o.,Praha 1</v>
      </c>
      <c r="K95" s="43"/>
      <c r="L95" s="66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15.15" customHeight="1">
      <c r="A96" s="41"/>
      <c r="B96" s="42"/>
      <c r="C96" s="33" t="s">
        <v>29</v>
      </c>
      <c r="D96" s="43"/>
      <c r="E96" s="43"/>
      <c r="F96" s="28" t="str">
        <f>IF(E22="","",E22)</f>
        <v>Vyplň údaj</v>
      </c>
      <c r="G96" s="43"/>
      <c r="H96" s="43"/>
      <c r="I96" s="33" t="s">
        <v>35</v>
      </c>
      <c r="J96" s="37" t="str">
        <f>E28</f>
        <v>Ing.Myšík Petr</v>
      </c>
      <c r="K96" s="43"/>
      <c r="L96" s="66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97" s="2" customFormat="1" ht="10.32" customHeight="1">
      <c r="A97" s="41"/>
      <c r="B97" s="42"/>
      <c r="C97" s="43"/>
      <c r="D97" s="43"/>
      <c r="E97" s="43"/>
      <c r="F97" s="43"/>
      <c r="G97" s="43"/>
      <c r="H97" s="43"/>
      <c r="I97" s="43"/>
      <c r="J97" s="43"/>
      <c r="K97" s="43"/>
      <c r="L97" s="66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</row>
    <row r="98" s="2" customFormat="1" ht="29.28" customHeight="1">
      <c r="A98" s="41"/>
      <c r="B98" s="42"/>
      <c r="C98" s="203" t="s">
        <v>180</v>
      </c>
      <c r="D98" s="160"/>
      <c r="E98" s="160"/>
      <c r="F98" s="160"/>
      <c r="G98" s="160"/>
      <c r="H98" s="160"/>
      <c r="I98" s="160"/>
      <c r="J98" s="204" t="s">
        <v>181</v>
      </c>
      <c r="K98" s="160"/>
      <c r="L98" s="66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</row>
    <row r="99" s="2" customFormat="1" ht="10.32" customHeight="1">
      <c r="A99" s="41"/>
      <c r="B99" s="42"/>
      <c r="C99" s="43"/>
      <c r="D99" s="43"/>
      <c r="E99" s="43"/>
      <c r="F99" s="43"/>
      <c r="G99" s="43"/>
      <c r="H99" s="43"/>
      <c r="I99" s="43"/>
      <c r="J99" s="43"/>
      <c r="K99" s="43"/>
      <c r="L99" s="66"/>
      <c r="S99" s="41"/>
      <c r="T99" s="41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</row>
    <row r="100" s="2" customFormat="1" ht="22.8" customHeight="1">
      <c r="A100" s="41"/>
      <c r="B100" s="42"/>
      <c r="C100" s="205" t="s">
        <v>182</v>
      </c>
      <c r="D100" s="43"/>
      <c r="E100" s="43"/>
      <c r="F100" s="43"/>
      <c r="G100" s="43"/>
      <c r="H100" s="43"/>
      <c r="I100" s="43"/>
      <c r="J100" s="113">
        <f>J146</f>
        <v>0</v>
      </c>
      <c r="K100" s="43"/>
      <c r="L100" s="66"/>
      <c r="S100" s="41"/>
      <c r="T100" s="41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U100" s="18" t="s">
        <v>183</v>
      </c>
    </row>
    <row r="101" s="9" customFormat="1" ht="24.96" customHeight="1">
      <c r="A101" s="9"/>
      <c r="B101" s="206"/>
      <c r="C101" s="207"/>
      <c r="D101" s="208" t="s">
        <v>399</v>
      </c>
      <c r="E101" s="209"/>
      <c r="F101" s="209"/>
      <c r="G101" s="209"/>
      <c r="H101" s="209"/>
      <c r="I101" s="209"/>
      <c r="J101" s="210">
        <f>J147</f>
        <v>0</v>
      </c>
      <c r="K101" s="207"/>
      <c r="L101" s="211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212"/>
      <c r="C102" s="135"/>
      <c r="D102" s="213" t="s">
        <v>405</v>
      </c>
      <c r="E102" s="214"/>
      <c r="F102" s="214"/>
      <c r="G102" s="214"/>
      <c r="H102" s="214"/>
      <c r="I102" s="214"/>
      <c r="J102" s="215">
        <f>J148</f>
        <v>0</v>
      </c>
      <c r="K102" s="135"/>
      <c r="L102" s="216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212"/>
      <c r="C103" s="135"/>
      <c r="D103" s="213" t="s">
        <v>409</v>
      </c>
      <c r="E103" s="214"/>
      <c r="F103" s="214"/>
      <c r="G103" s="214"/>
      <c r="H103" s="214"/>
      <c r="I103" s="214"/>
      <c r="J103" s="215">
        <f>J187</f>
        <v>0</v>
      </c>
      <c r="K103" s="135"/>
      <c r="L103" s="216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206"/>
      <c r="C104" s="207"/>
      <c r="D104" s="208" t="s">
        <v>410</v>
      </c>
      <c r="E104" s="209"/>
      <c r="F104" s="209"/>
      <c r="G104" s="209"/>
      <c r="H104" s="209"/>
      <c r="I104" s="209"/>
      <c r="J104" s="210">
        <f>J190</f>
        <v>0</v>
      </c>
      <c r="K104" s="207"/>
      <c r="L104" s="211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10" customFormat="1" ht="19.92" customHeight="1">
      <c r="A105" s="10"/>
      <c r="B105" s="212"/>
      <c r="C105" s="135"/>
      <c r="D105" s="213" t="s">
        <v>1962</v>
      </c>
      <c r="E105" s="214"/>
      <c r="F105" s="214"/>
      <c r="G105" s="214"/>
      <c r="H105" s="214"/>
      <c r="I105" s="214"/>
      <c r="J105" s="215">
        <f>J191</f>
        <v>0</v>
      </c>
      <c r="K105" s="135"/>
      <c r="L105" s="216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212"/>
      <c r="C106" s="135"/>
      <c r="D106" s="213" t="s">
        <v>1963</v>
      </c>
      <c r="E106" s="214"/>
      <c r="F106" s="214"/>
      <c r="G106" s="214"/>
      <c r="H106" s="214"/>
      <c r="I106" s="214"/>
      <c r="J106" s="215">
        <f>J324</f>
        <v>0</v>
      </c>
      <c r="K106" s="135"/>
      <c r="L106" s="216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212"/>
      <c r="C107" s="135"/>
      <c r="D107" s="213" t="s">
        <v>420</v>
      </c>
      <c r="E107" s="214"/>
      <c r="F107" s="214"/>
      <c r="G107" s="214"/>
      <c r="H107" s="214"/>
      <c r="I107" s="214"/>
      <c r="J107" s="215">
        <f>J507</f>
        <v>0</v>
      </c>
      <c r="K107" s="135"/>
      <c r="L107" s="216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212"/>
      <c r="C108" s="135"/>
      <c r="D108" s="213" t="s">
        <v>1964</v>
      </c>
      <c r="E108" s="214"/>
      <c r="F108" s="214"/>
      <c r="G108" s="214"/>
      <c r="H108" s="214"/>
      <c r="I108" s="214"/>
      <c r="J108" s="215">
        <f>J720</f>
        <v>0</v>
      </c>
      <c r="K108" s="135"/>
      <c r="L108" s="216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212"/>
      <c r="C109" s="135"/>
      <c r="D109" s="213" t="s">
        <v>1965</v>
      </c>
      <c r="E109" s="214"/>
      <c r="F109" s="214"/>
      <c r="G109" s="214"/>
      <c r="H109" s="214"/>
      <c r="I109" s="214"/>
      <c r="J109" s="215">
        <f>J746</f>
        <v>0</v>
      </c>
      <c r="K109" s="135"/>
      <c r="L109" s="216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212"/>
      <c r="C110" s="135"/>
      <c r="D110" s="213" t="s">
        <v>1966</v>
      </c>
      <c r="E110" s="214"/>
      <c r="F110" s="214"/>
      <c r="G110" s="214"/>
      <c r="H110" s="214"/>
      <c r="I110" s="214"/>
      <c r="J110" s="215">
        <f>J767</f>
        <v>0</v>
      </c>
      <c r="K110" s="135"/>
      <c r="L110" s="216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212"/>
      <c r="C111" s="135"/>
      <c r="D111" s="213" t="s">
        <v>1967</v>
      </c>
      <c r="E111" s="214"/>
      <c r="F111" s="214"/>
      <c r="G111" s="214"/>
      <c r="H111" s="214"/>
      <c r="I111" s="214"/>
      <c r="J111" s="215">
        <f>J818</f>
        <v>0</v>
      </c>
      <c r="K111" s="135"/>
      <c r="L111" s="216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212"/>
      <c r="C112" s="135"/>
      <c r="D112" s="213" t="s">
        <v>1968</v>
      </c>
      <c r="E112" s="214"/>
      <c r="F112" s="214"/>
      <c r="G112" s="214"/>
      <c r="H112" s="214"/>
      <c r="I112" s="214"/>
      <c r="J112" s="215">
        <f>J833</f>
        <v>0</v>
      </c>
      <c r="K112" s="135"/>
      <c r="L112" s="216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2" customFormat="1" ht="21.84" customHeight="1">
      <c r="A113" s="41"/>
      <c r="B113" s="42"/>
      <c r="C113" s="43"/>
      <c r="D113" s="43"/>
      <c r="E113" s="43"/>
      <c r="F113" s="43"/>
      <c r="G113" s="43"/>
      <c r="H113" s="43"/>
      <c r="I113" s="43"/>
      <c r="J113" s="43"/>
      <c r="K113" s="43"/>
      <c r="L113" s="66"/>
      <c r="S113" s="41"/>
      <c r="T113" s="41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</row>
    <row r="114" s="2" customFormat="1" ht="6.96" customHeight="1">
      <c r="A114" s="41"/>
      <c r="B114" s="42"/>
      <c r="C114" s="43"/>
      <c r="D114" s="43"/>
      <c r="E114" s="43"/>
      <c r="F114" s="43"/>
      <c r="G114" s="43"/>
      <c r="H114" s="43"/>
      <c r="I114" s="43"/>
      <c r="J114" s="43"/>
      <c r="K114" s="43"/>
      <c r="L114" s="66"/>
      <c r="S114" s="41"/>
      <c r="T114" s="41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</row>
    <row r="115" s="2" customFormat="1" ht="29.28" customHeight="1">
      <c r="A115" s="41"/>
      <c r="B115" s="42"/>
      <c r="C115" s="205" t="s">
        <v>189</v>
      </c>
      <c r="D115" s="43"/>
      <c r="E115" s="43"/>
      <c r="F115" s="43"/>
      <c r="G115" s="43"/>
      <c r="H115" s="43"/>
      <c r="I115" s="43"/>
      <c r="J115" s="217">
        <f>ROUND(J116 + J117 + J118 + J119 + J120 + J121,2)</f>
        <v>0</v>
      </c>
      <c r="K115" s="43"/>
      <c r="L115" s="66"/>
      <c r="N115" s="218" t="s">
        <v>45</v>
      </c>
      <c r="S115" s="41"/>
      <c r="T115" s="41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</row>
    <row r="116" s="2" customFormat="1" ht="18" customHeight="1">
      <c r="A116" s="41"/>
      <c r="B116" s="42"/>
      <c r="C116" s="43"/>
      <c r="D116" s="156" t="s">
        <v>190</v>
      </c>
      <c r="E116" s="151"/>
      <c r="F116" s="151"/>
      <c r="G116" s="43"/>
      <c r="H116" s="43"/>
      <c r="I116" s="43"/>
      <c r="J116" s="152">
        <v>0</v>
      </c>
      <c r="K116" s="43"/>
      <c r="L116" s="219"/>
      <c r="M116" s="220"/>
      <c r="N116" s="221" t="s">
        <v>46</v>
      </c>
      <c r="O116" s="220"/>
      <c r="P116" s="220"/>
      <c r="Q116" s="220"/>
      <c r="R116" s="220"/>
      <c r="S116" s="222"/>
      <c r="T116" s="222"/>
      <c r="U116" s="222"/>
      <c r="V116" s="222"/>
      <c r="W116" s="222"/>
      <c r="X116" s="222"/>
      <c r="Y116" s="222"/>
      <c r="Z116" s="222"/>
      <c r="AA116" s="222"/>
      <c r="AB116" s="222"/>
      <c r="AC116" s="222"/>
      <c r="AD116" s="222"/>
      <c r="AE116" s="222"/>
      <c r="AF116" s="220"/>
      <c r="AG116" s="220"/>
      <c r="AH116" s="220"/>
      <c r="AI116" s="220"/>
      <c r="AJ116" s="220"/>
      <c r="AK116" s="220"/>
      <c r="AL116" s="220"/>
      <c r="AM116" s="220"/>
      <c r="AN116" s="220"/>
      <c r="AO116" s="220"/>
      <c r="AP116" s="220"/>
      <c r="AQ116" s="220"/>
      <c r="AR116" s="220"/>
      <c r="AS116" s="220"/>
      <c r="AT116" s="220"/>
      <c r="AU116" s="220"/>
      <c r="AV116" s="220"/>
      <c r="AW116" s="220"/>
      <c r="AX116" s="220"/>
      <c r="AY116" s="223" t="s">
        <v>104</v>
      </c>
      <c r="AZ116" s="220"/>
      <c r="BA116" s="220"/>
      <c r="BB116" s="220"/>
      <c r="BC116" s="220"/>
      <c r="BD116" s="220"/>
      <c r="BE116" s="224">
        <f>IF(N116="základní",J116,0)</f>
        <v>0</v>
      </c>
      <c r="BF116" s="224">
        <f>IF(N116="snížená",J116,0)</f>
        <v>0</v>
      </c>
      <c r="BG116" s="224">
        <f>IF(N116="zákl. přenesená",J116,0)</f>
        <v>0</v>
      </c>
      <c r="BH116" s="224">
        <f>IF(N116="sníž. přenesená",J116,0)</f>
        <v>0</v>
      </c>
      <c r="BI116" s="224">
        <f>IF(N116="nulová",J116,0)</f>
        <v>0</v>
      </c>
      <c r="BJ116" s="223" t="s">
        <v>87</v>
      </c>
      <c r="BK116" s="220"/>
      <c r="BL116" s="220"/>
      <c r="BM116" s="220"/>
    </row>
    <row r="117" s="2" customFormat="1" ht="18" customHeight="1">
      <c r="A117" s="41"/>
      <c r="B117" s="42"/>
      <c r="C117" s="43"/>
      <c r="D117" s="156" t="s">
        <v>191</v>
      </c>
      <c r="E117" s="151"/>
      <c r="F117" s="151"/>
      <c r="G117" s="43"/>
      <c r="H117" s="43"/>
      <c r="I117" s="43"/>
      <c r="J117" s="152">
        <v>0</v>
      </c>
      <c r="K117" s="43"/>
      <c r="L117" s="219"/>
      <c r="M117" s="220"/>
      <c r="N117" s="221" t="s">
        <v>46</v>
      </c>
      <c r="O117" s="220"/>
      <c r="P117" s="220"/>
      <c r="Q117" s="220"/>
      <c r="R117" s="220"/>
      <c r="S117" s="222"/>
      <c r="T117" s="222"/>
      <c r="U117" s="222"/>
      <c r="V117" s="222"/>
      <c r="W117" s="222"/>
      <c r="X117" s="222"/>
      <c r="Y117" s="222"/>
      <c r="Z117" s="222"/>
      <c r="AA117" s="222"/>
      <c r="AB117" s="222"/>
      <c r="AC117" s="222"/>
      <c r="AD117" s="222"/>
      <c r="AE117" s="222"/>
      <c r="AF117" s="220"/>
      <c r="AG117" s="220"/>
      <c r="AH117" s="220"/>
      <c r="AI117" s="220"/>
      <c r="AJ117" s="220"/>
      <c r="AK117" s="220"/>
      <c r="AL117" s="220"/>
      <c r="AM117" s="220"/>
      <c r="AN117" s="220"/>
      <c r="AO117" s="220"/>
      <c r="AP117" s="220"/>
      <c r="AQ117" s="220"/>
      <c r="AR117" s="220"/>
      <c r="AS117" s="220"/>
      <c r="AT117" s="220"/>
      <c r="AU117" s="220"/>
      <c r="AV117" s="220"/>
      <c r="AW117" s="220"/>
      <c r="AX117" s="220"/>
      <c r="AY117" s="223" t="s">
        <v>104</v>
      </c>
      <c r="AZ117" s="220"/>
      <c r="BA117" s="220"/>
      <c r="BB117" s="220"/>
      <c r="BC117" s="220"/>
      <c r="BD117" s="220"/>
      <c r="BE117" s="224">
        <f>IF(N117="základní",J117,0)</f>
        <v>0</v>
      </c>
      <c r="BF117" s="224">
        <f>IF(N117="snížená",J117,0)</f>
        <v>0</v>
      </c>
      <c r="BG117" s="224">
        <f>IF(N117="zákl. přenesená",J117,0)</f>
        <v>0</v>
      </c>
      <c r="BH117" s="224">
        <f>IF(N117="sníž. přenesená",J117,0)</f>
        <v>0</v>
      </c>
      <c r="BI117" s="224">
        <f>IF(N117="nulová",J117,0)</f>
        <v>0</v>
      </c>
      <c r="BJ117" s="223" t="s">
        <v>87</v>
      </c>
      <c r="BK117" s="220"/>
      <c r="BL117" s="220"/>
      <c r="BM117" s="220"/>
    </row>
    <row r="118" s="2" customFormat="1" ht="18" customHeight="1">
      <c r="A118" s="41"/>
      <c r="B118" s="42"/>
      <c r="C118" s="43"/>
      <c r="D118" s="156" t="s">
        <v>192</v>
      </c>
      <c r="E118" s="151"/>
      <c r="F118" s="151"/>
      <c r="G118" s="43"/>
      <c r="H118" s="43"/>
      <c r="I118" s="43"/>
      <c r="J118" s="152">
        <v>0</v>
      </c>
      <c r="K118" s="43"/>
      <c r="L118" s="219"/>
      <c r="M118" s="220"/>
      <c r="N118" s="221" t="s">
        <v>46</v>
      </c>
      <c r="O118" s="220"/>
      <c r="P118" s="220"/>
      <c r="Q118" s="220"/>
      <c r="R118" s="220"/>
      <c r="S118" s="222"/>
      <c r="T118" s="222"/>
      <c r="U118" s="222"/>
      <c r="V118" s="222"/>
      <c r="W118" s="222"/>
      <c r="X118" s="222"/>
      <c r="Y118" s="222"/>
      <c r="Z118" s="222"/>
      <c r="AA118" s="222"/>
      <c r="AB118" s="222"/>
      <c r="AC118" s="222"/>
      <c r="AD118" s="222"/>
      <c r="AE118" s="222"/>
      <c r="AF118" s="220"/>
      <c r="AG118" s="220"/>
      <c r="AH118" s="220"/>
      <c r="AI118" s="220"/>
      <c r="AJ118" s="220"/>
      <c r="AK118" s="220"/>
      <c r="AL118" s="220"/>
      <c r="AM118" s="220"/>
      <c r="AN118" s="220"/>
      <c r="AO118" s="220"/>
      <c r="AP118" s="220"/>
      <c r="AQ118" s="220"/>
      <c r="AR118" s="220"/>
      <c r="AS118" s="220"/>
      <c r="AT118" s="220"/>
      <c r="AU118" s="220"/>
      <c r="AV118" s="220"/>
      <c r="AW118" s="220"/>
      <c r="AX118" s="220"/>
      <c r="AY118" s="223" t="s">
        <v>104</v>
      </c>
      <c r="AZ118" s="220"/>
      <c r="BA118" s="220"/>
      <c r="BB118" s="220"/>
      <c r="BC118" s="220"/>
      <c r="BD118" s="220"/>
      <c r="BE118" s="224">
        <f>IF(N118="základní",J118,0)</f>
        <v>0</v>
      </c>
      <c r="BF118" s="224">
        <f>IF(N118="snížená",J118,0)</f>
        <v>0</v>
      </c>
      <c r="BG118" s="224">
        <f>IF(N118="zákl. přenesená",J118,0)</f>
        <v>0</v>
      </c>
      <c r="BH118" s="224">
        <f>IF(N118="sníž. přenesená",J118,0)</f>
        <v>0</v>
      </c>
      <c r="BI118" s="224">
        <f>IF(N118="nulová",J118,0)</f>
        <v>0</v>
      </c>
      <c r="BJ118" s="223" t="s">
        <v>87</v>
      </c>
      <c r="BK118" s="220"/>
      <c r="BL118" s="220"/>
      <c r="BM118" s="220"/>
    </row>
    <row r="119" s="2" customFormat="1" ht="18" customHeight="1">
      <c r="A119" s="41"/>
      <c r="B119" s="42"/>
      <c r="C119" s="43"/>
      <c r="D119" s="156" t="s">
        <v>193</v>
      </c>
      <c r="E119" s="151"/>
      <c r="F119" s="151"/>
      <c r="G119" s="43"/>
      <c r="H119" s="43"/>
      <c r="I119" s="43"/>
      <c r="J119" s="152">
        <v>0</v>
      </c>
      <c r="K119" s="43"/>
      <c r="L119" s="219"/>
      <c r="M119" s="220"/>
      <c r="N119" s="221" t="s">
        <v>46</v>
      </c>
      <c r="O119" s="220"/>
      <c r="P119" s="220"/>
      <c r="Q119" s="220"/>
      <c r="R119" s="220"/>
      <c r="S119" s="222"/>
      <c r="T119" s="222"/>
      <c r="U119" s="222"/>
      <c r="V119" s="222"/>
      <c r="W119" s="222"/>
      <c r="X119" s="222"/>
      <c r="Y119" s="222"/>
      <c r="Z119" s="222"/>
      <c r="AA119" s="222"/>
      <c r="AB119" s="222"/>
      <c r="AC119" s="222"/>
      <c r="AD119" s="222"/>
      <c r="AE119" s="222"/>
      <c r="AF119" s="220"/>
      <c r="AG119" s="220"/>
      <c r="AH119" s="220"/>
      <c r="AI119" s="220"/>
      <c r="AJ119" s="220"/>
      <c r="AK119" s="220"/>
      <c r="AL119" s="220"/>
      <c r="AM119" s="220"/>
      <c r="AN119" s="220"/>
      <c r="AO119" s="220"/>
      <c r="AP119" s="220"/>
      <c r="AQ119" s="220"/>
      <c r="AR119" s="220"/>
      <c r="AS119" s="220"/>
      <c r="AT119" s="220"/>
      <c r="AU119" s="220"/>
      <c r="AV119" s="220"/>
      <c r="AW119" s="220"/>
      <c r="AX119" s="220"/>
      <c r="AY119" s="223" t="s">
        <v>104</v>
      </c>
      <c r="AZ119" s="220"/>
      <c r="BA119" s="220"/>
      <c r="BB119" s="220"/>
      <c r="BC119" s="220"/>
      <c r="BD119" s="220"/>
      <c r="BE119" s="224">
        <f>IF(N119="základní",J119,0)</f>
        <v>0</v>
      </c>
      <c r="BF119" s="224">
        <f>IF(N119="snížená",J119,0)</f>
        <v>0</v>
      </c>
      <c r="BG119" s="224">
        <f>IF(N119="zákl. přenesená",J119,0)</f>
        <v>0</v>
      </c>
      <c r="BH119" s="224">
        <f>IF(N119="sníž. přenesená",J119,0)</f>
        <v>0</v>
      </c>
      <c r="BI119" s="224">
        <f>IF(N119="nulová",J119,0)</f>
        <v>0</v>
      </c>
      <c r="BJ119" s="223" t="s">
        <v>87</v>
      </c>
      <c r="BK119" s="220"/>
      <c r="BL119" s="220"/>
      <c r="BM119" s="220"/>
    </row>
    <row r="120" s="2" customFormat="1" ht="18" customHeight="1">
      <c r="A120" s="41"/>
      <c r="B120" s="42"/>
      <c r="C120" s="43"/>
      <c r="D120" s="156" t="s">
        <v>194</v>
      </c>
      <c r="E120" s="151"/>
      <c r="F120" s="151"/>
      <c r="G120" s="43"/>
      <c r="H120" s="43"/>
      <c r="I120" s="43"/>
      <c r="J120" s="152">
        <v>0</v>
      </c>
      <c r="K120" s="43"/>
      <c r="L120" s="219"/>
      <c r="M120" s="220"/>
      <c r="N120" s="221" t="s">
        <v>46</v>
      </c>
      <c r="O120" s="220"/>
      <c r="P120" s="220"/>
      <c r="Q120" s="220"/>
      <c r="R120" s="220"/>
      <c r="S120" s="222"/>
      <c r="T120" s="222"/>
      <c r="U120" s="222"/>
      <c r="V120" s="222"/>
      <c r="W120" s="222"/>
      <c r="X120" s="222"/>
      <c r="Y120" s="222"/>
      <c r="Z120" s="222"/>
      <c r="AA120" s="222"/>
      <c r="AB120" s="222"/>
      <c r="AC120" s="222"/>
      <c r="AD120" s="222"/>
      <c r="AE120" s="222"/>
      <c r="AF120" s="220"/>
      <c r="AG120" s="220"/>
      <c r="AH120" s="220"/>
      <c r="AI120" s="220"/>
      <c r="AJ120" s="220"/>
      <c r="AK120" s="220"/>
      <c r="AL120" s="220"/>
      <c r="AM120" s="220"/>
      <c r="AN120" s="220"/>
      <c r="AO120" s="220"/>
      <c r="AP120" s="220"/>
      <c r="AQ120" s="220"/>
      <c r="AR120" s="220"/>
      <c r="AS120" s="220"/>
      <c r="AT120" s="220"/>
      <c r="AU120" s="220"/>
      <c r="AV120" s="220"/>
      <c r="AW120" s="220"/>
      <c r="AX120" s="220"/>
      <c r="AY120" s="223" t="s">
        <v>104</v>
      </c>
      <c r="AZ120" s="220"/>
      <c r="BA120" s="220"/>
      <c r="BB120" s="220"/>
      <c r="BC120" s="220"/>
      <c r="BD120" s="220"/>
      <c r="BE120" s="224">
        <f>IF(N120="základní",J120,0)</f>
        <v>0</v>
      </c>
      <c r="BF120" s="224">
        <f>IF(N120="snížená",J120,0)</f>
        <v>0</v>
      </c>
      <c r="BG120" s="224">
        <f>IF(N120="zákl. přenesená",J120,0)</f>
        <v>0</v>
      </c>
      <c r="BH120" s="224">
        <f>IF(N120="sníž. přenesená",J120,0)</f>
        <v>0</v>
      </c>
      <c r="BI120" s="224">
        <f>IF(N120="nulová",J120,0)</f>
        <v>0</v>
      </c>
      <c r="BJ120" s="223" t="s">
        <v>87</v>
      </c>
      <c r="BK120" s="220"/>
      <c r="BL120" s="220"/>
      <c r="BM120" s="220"/>
    </row>
    <row r="121" s="2" customFormat="1" ht="18" customHeight="1">
      <c r="A121" s="41"/>
      <c r="B121" s="42"/>
      <c r="C121" s="43"/>
      <c r="D121" s="151" t="s">
        <v>195</v>
      </c>
      <c r="E121" s="43"/>
      <c r="F121" s="43"/>
      <c r="G121" s="43"/>
      <c r="H121" s="43"/>
      <c r="I121" s="43"/>
      <c r="J121" s="152">
        <f>ROUND(J34*T121,2)</f>
        <v>0</v>
      </c>
      <c r="K121" s="43"/>
      <c r="L121" s="219"/>
      <c r="M121" s="220"/>
      <c r="N121" s="221" t="s">
        <v>46</v>
      </c>
      <c r="O121" s="220"/>
      <c r="P121" s="220"/>
      <c r="Q121" s="220"/>
      <c r="R121" s="220"/>
      <c r="S121" s="222"/>
      <c r="T121" s="222"/>
      <c r="U121" s="222"/>
      <c r="V121" s="222"/>
      <c r="W121" s="222"/>
      <c r="X121" s="222"/>
      <c r="Y121" s="222"/>
      <c r="Z121" s="222"/>
      <c r="AA121" s="222"/>
      <c r="AB121" s="222"/>
      <c r="AC121" s="222"/>
      <c r="AD121" s="222"/>
      <c r="AE121" s="222"/>
      <c r="AF121" s="220"/>
      <c r="AG121" s="220"/>
      <c r="AH121" s="220"/>
      <c r="AI121" s="220"/>
      <c r="AJ121" s="220"/>
      <c r="AK121" s="220"/>
      <c r="AL121" s="220"/>
      <c r="AM121" s="220"/>
      <c r="AN121" s="220"/>
      <c r="AO121" s="220"/>
      <c r="AP121" s="220"/>
      <c r="AQ121" s="220"/>
      <c r="AR121" s="220"/>
      <c r="AS121" s="220"/>
      <c r="AT121" s="220"/>
      <c r="AU121" s="220"/>
      <c r="AV121" s="220"/>
      <c r="AW121" s="220"/>
      <c r="AX121" s="220"/>
      <c r="AY121" s="223" t="s">
        <v>196</v>
      </c>
      <c r="AZ121" s="220"/>
      <c r="BA121" s="220"/>
      <c r="BB121" s="220"/>
      <c r="BC121" s="220"/>
      <c r="BD121" s="220"/>
      <c r="BE121" s="224">
        <f>IF(N121="základní",J121,0)</f>
        <v>0</v>
      </c>
      <c r="BF121" s="224">
        <f>IF(N121="snížená",J121,0)</f>
        <v>0</v>
      </c>
      <c r="BG121" s="224">
        <f>IF(N121="zákl. přenesená",J121,0)</f>
        <v>0</v>
      </c>
      <c r="BH121" s="224">
        <f>IF(N121="sníž. přenesená",J121,0)</f>
        <v>0</v>
      </c>
      <c r="BI121" s="224">
        <f>IF(N121="nulová",J121,0)</f>
        <v>0</v>
      </c>
      <c r="BJ121" s="223" t="s">
        <v>87</v>
      </c>
      <c r="BK121" s="220"/>
      <c r="BL121" s="220"/>
      <c r="BM121" s="220"/>
    </row>
    <row r="122" s="2" customFormat="1">
      <c r="A122" s="41"/>
      <c r="B122" s="42"/>
      <c r="C122" s="43"/>
      <c r="D122" s="43"/>
      <c r="E122" s="43"/>
      <c r="F122" s="43"/>
      <c r="G122" s="43"/>
      <c r="H122" s="43"/>
      <c r="I122" s="43"/>
      <c r="J122" s="43"/>
      <c r="K122" s="43"/>
      <c r="L122" s="66"/>
      <c r="S122" s="41"/>
      <c r="T122" s="41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</row>
    <row r="123" s="2" customFormat="1" ht="29.28" customHeight="1">
      <c r="A123" s="41"/>
      <c r="B123" s="42"/>
      <c r="C123" s="159" t="s">
        <v>169</v>
      </c>
      <c r="D123" s="160"/>
      <c r="E123" s="160"/>
      <c r="F123" s="160"/>
      <c r="G123" s="160"/>
      <c r="H123" s="160"/>
      <c r="I123" s="160"/>
      <c r="J123" s="161">
        <f>ROUND(J100+J115,2)</f>
        <v>0</v>
      </c>
      <c r="K123" s="160"/>
      <c r="L123" s="66"/>
      <c r="S123" s="41"/>
      <c r="T123" s="41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</row>
    <row r="124" s="2" customFormat="1" ht="6.96" customHeight="1">
      <c r="A124" s="41"/>
      <c r="B124" s="69"/>
      <c r="C124" s="70"/>
      <c r="D124" s="70"/>
      <c r="E124" s="70"/>
      <c r="F124" s="70"/>
      <c r="G124" s="70"/>
      <c r="H124" s="70"/>
      <c r="I124" s="70"/>
      <c r="J124" s="70"/>
      <c r="K124" s="70"/>
      <c r="L124" s="66"/>
      <c r="S124" s="41"/>
      <c r="T124" s="41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</row>
    <row r="128" s="2" customFormat="1" ht="6.96" customHeight="1">
      <c r="A128" s="41"/>
      <c r="B128" s="71"/>
      <c r="C128" s="72"/>
      <c r="D128" s="72"/>
      <c r="E128" s="72"/>
      <c r="F128" s="72"/>
      <c r="G128" s="72"/>
      <c r="H128" s="72"/>
      <c r="I128" s="72"/>
      <c r="J128" s="72"/>
      <c r="K128" s="72"/>
      <c r="L128" s="66"/>
      <c r="S128" s="41"/>
      <c r="T128" s="41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</row>
    <row r="129" s="2" customFormat="1" ht="24.96" customHeight="1">
      <c r="A129" s="41"/>
      <c r="B129" s="42"/>
      <c r="C129" s="24" t="s">
        <v>197</v>
      </c>
      <c r="D129" s="43"/>
      <c r="E129" s="43"/>
      <c r="F129" s="43"/>
      <c r="G129" s="43"/>
      <c r="H129" s="43"/>
      <c r="I129" s="43"/>
      <c r="J129" s="43"/>
      <c r="K129" s="43"/>
      <c r="L129" s="66"/>
      <c r="S129" s="41"/>
      <c r="T129" s="41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</row>
    <row r="130" s="2" customFormat="1" ht="6.96" customHeight="1">
      <c r="A130" s="41"/>
      <c r="B130" s="42"/>
      <c r="C130" s="43"/>
      <c r="D130" s="43"/>
      <c r="E130" s="43"/>
      <c r="F130" s="43"/>
      <c r="G130" s="43"/>
      <c r="H130" s="43"/>
      <c r="I130" s="43"/>
      <c r="J130" s="43"/>
      <c r="K130" s="43"/>
      <c r="L130" s="66"/>
      <c r="S130" s="41"/>
      <c r="T130" s="41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</row>
    <row r="131" s="2" customFormat="1" ht="12" customHeight="1">
      <c r="A131" s="41"/>
      <c r="B131" s="42"/>
      <c r="C131" s="33" t="s">
        <v>16</v>
      </c>
      <c r="D131" s="43"/>
      <c r="E131" s="43"/>
      <c r="F131" s="43"/>
      <c r="G131" s="43"/>
      <c r="H131" s="43"/>
      <c r="I131" s="43"/>
      <c r="J131" s="43"/>
      <c r="K131" s="43"/>
      <c r="L131" s="66"/>
      <c r="S131" s="41"/>
      <c r="T131" s="41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</row>
    <row r="132" s="2" customFormat="1" ht="16.5" customHeight="1">
      <c r="A132" s="41"/>
      <c r="B132" s="42"/>
      <c r="C132" s="43"/>
      <c r="D132" s="43"/>
      <c r="E132" s="201" t="str">
        <f>E7</f>
        <v>Komunitní centrum Jahodnice - rozdělení do etap .I.etapa</v>
      </c>
      <c r="F132" s="33"/>
      <c r="G132" s="33"/>
      <c r="H132" s="33"/>
      <c r="I132" s="43"/>
      <c r="J132" s="43"/>
      <c r="K132" s="43"/>
      <c r="L132" s="66"/>
      <c r="S132" s="41"/>
      <c r="T132" s="41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</row>
    <row r="133" s="1" customFormat="1" ht="12" customHeight="1">
      <c r="B133" s="22"/>
      <c r="C133" s="33" t="s">
        <v>171</v>
      </c>
      <c r="D133" s="23"/>
      <c r="E133" s="23"/>
      <c r="F133" s="23"/>
      <c r="G133" s="23"/>
      <c r="H133" s="23"/>
      <c r="I133" s="23"/>
      <c r="J133" s="23"/>
      <c r="K133" s="23"/>
      <c r="L133" s="21"/>
    </row>
    <row r="134" s="1" customFormat="1" ht="23.25" customHeight="1">
      <c r="B134" s="22"/>
      <c r="C134" s="23"/>
      <c r="D134" s="23"/>
      <c r="E134" s="201" t="s">
        <v>172</v>
      </c>
      <c r="F134" s="23"/>
      <c r="G134" s="23"/>
      <c r="H134" s="23"/>
      <c r="I134" s="23"/>
      <c r="J134" s="23"/>
      <c r="K134" s="23"/>
      <c r="L134" s="21"/>
    </row>
    <row r="135" s="1" customFormat="1" ht="12" customHeight="1">
      <c r="B135" s="22"/>
      <c r="C135" s="33" t="s">
        <v>173</v>
      </c>
      <c r="D135" s="23"/>
      <c r="E135" s="23"/>
      <c r="F135" s="23"/>
      <c r="G135" s="23"/>
      <c r="H135" s="23"/>
      <c r="I135" s="23"/>
      <c r="J135" s="23"/>
      <c r="K135" s="23"/>
      <c r="L135" s="21"/>
    </row>
    <row r="136" s="2" customFormat="1" ht="16.5" customHeight="1">
      <c r="A136" s="41"/>
      <c r="B136" s="42"/>
      <c r="C136" s="43"/>
      <c r="D136" s="43"/>
      <c r="E136" s="202" t="s">
        <v>174</v>
      </c>
      <c r="F136" s="43"/>
      <c r="G136" s="43"/>
      <c r="H136" s="43"/>
      <c r="I136" s="43"/>
      <c r="J136" s="43"/>
      <c r="K136" s="43"/>
      <c r="L136" s="66"/>
      <c r="S136" s="41"/>
      <c r="T136" s="41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</row>
    <row r="137" s="2" customFormat="1" ht="12" customHeight="1">
      <c r="A137" s="41"/>
      <c r="B137" s="42"/>
      <c r="C137" s="33" t="s">
        <v>175</v>
      </c>
      <c r="D137" s="43"/>
      <c r="E137" s="43"/>
      <c r="F137" s="43"/>
      <c r="G137" s="43"/>
      <c r="H137" s="43"/>
      <c r="I137" s="43"/>
      <c r="J137" s="43"/>
      <c r="K137" s="43"/>
      <c r="L137" s="66"/>
      <c r="S137" s="41"/>
      <c r="T137" s="41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</row>
    <row r="138" s="2" customFormat="1" ht="16.5" customHeight="1">
      <c r="A138" s="41"/>
      <c r="B138" s="42"/>
      <c r="C138" s="43"/>
      <c r="D138" s="43"/>
      <c r="E138" s="79" t="str">
        <f>E13</f>
        <v>222/2021/Kcep - Profese</v>
      </c>
      <c r="F138" s="43"/>
      <c r="G138" s="43"/>
      <c r="H138" s="43"/>
      <c r="I138" s="43"/>
      <c r="J138" s="43"/>
      <c r="K138" s="43"/>
      <c r="L138" s="66"/>
      <c r="S138" s="41"/>
      <c r="T138" s="41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</row>
    <row r="139" s="2" customFormat="1" ht="6.96" customHeight="1">
      <c r="A139" s="41"/>
      <c r="B139" s="42"/>
      <c r="C139" s="43"/>
      <c r="D139" s="43"/>
      <c r="E139" s="43"/>
      <c r="F139" s="43"/>
      <c r="G139" s="43"/>
      <c r="H139" s="43"/>
      <c r="I139" s="43"/>
      <c r="J139" s="43"/>
      <c r="K139" s="43"/>
      <c r="L139" s="66"/>
      <c r="S139" s="41"/>
      <c r="T139" s="41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</row>
    <row r="140" s="2" customFormat="1" ht="12" customHeight="1">
      <c r="A140" s="41"/>
      <c r="B140" s="42"/>
      <c r="C140" s="33" t="s">
        <v>20</v>
      </c>
      <c r="D140" s="43"/>
      <c r="E140" s="43"/>
      <c r="F140" s="28" t="str">
        <f>F16</f>
        <v>Baštýřská 67/2,19800 Praha 14</v>
      </c>
      <c r="G140" s="43"/>
      <c r="H140" s="43"/>
      <c r="I140" s="33" t="s">
        <v>22</v>
      </c>
      <c r="J140" s="82" t="str">
        <f>IF(J16="","",J16)</f>
        <v>14. 7. 2021</v>
      </c>
      <c r="K140" s="43"/>
      <c r="L140" s="66"/>
      <c r="S140" s="41"/>
      <c r="T140" s="41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</row>
    <row r="141" s="2" customFormat="1" ht="6.96" customHeight="1">
      <c r="A141" s="41"/>
      <c r="B141" s="42"/>
      <c r="C141" s="43"/>
      <c r="D141" s="43"/>
      <c r="E141" s="43"/>
      <c r="F141" s="43"/>
      <c r="G141" s="43"/>
      <c r="H141" s="43"/>
      <c r="I141" s="43"/>
      <c r="J141" s="43"/>
      <c r="K141" s="43"/>
      <c r="L141" s="66"/>
      <c r="S141" s="41"/>
      <c r="T141" s="41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</row>
    <row r="142" s="2" customFormat="1" ht="25.65" customHeight="1">
      <c r="A142" s="41"/>
      <c r="B142" s="42"/>
      <c r="C142" s="33" t="s">
        <v>24</v>
      </c>
      <c r="D142" s="43"/>
      <c r="E142" s="43"/>
      <c r="F142" s="28" t="str">
        <f>E19</f>
        <v>Městská část Praha 14,Br.Venclíků 1073,Praha 14</v>
      </c>
      <c r="G142" s="43"/>
      <c r="H142" s="43"/>
      <c r="I142" s="33" t="s">
        <v>31</v>
      </c>
      <c r="J142" s="37" t="str">
        <f>E25</f>
        <v>a3atelier s.r.o.,Praha 1</v>
      </c>
      <c r="K142" s="43"/>
      <c r="L142" s="66"/>
      <c r="S142" s="41"/>
      <c r="T142" s="41"/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</row>
    <row r="143" s="2" customFormat="1" ht="15.15" customHeight="1">
      <c r="A143" s="41"/>
      <c r="B143" s="42"/>
      <c r="C143" s="33" t="s">
        <v>29</v>
      </c>
      <c r="D143" s="43"/>
      <c r="E143" s="43"/>
      <c r="F143" s="28" t="str">
        <f>IF(E22="","",E22)</f>
        <v>Vyplň údaj</v>
      </c>
      <c r="G143" s="43"/>
      <c r="H143" s="43"/>
      <c r="I143" s="33" t="s">
        <v>35</v>
      </c>
      <c r="J143" s="37" t="str">
        <f>E28</f>
        <v>Ing.Myšík Petr</v>
      </c>
      <c r="K143" s="43"/>
      <c r="L143" s="66"/>
      <c r="S143" s="41"/>
      <c r="T143" s="41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</row>
    <row r="144" s="2" customFormat="1" ht="10.32" customHeight="1">
      <c r="A144" s="41"/>
      <c r="B144" s="42"/>
      <c r="C144" s="43"/>
      <c r="D144" s="43"/>
      <c r="E144" s="43"/>
      <c r="F144" s="43"/>
      <c r="G144" s="43"/>
      <c r="H144" s="43"/>
      <c r="I144" s="43"/>
      <c r="J144" s="43"/>
      <c r="K144" s="43"/>
      <c r="L144" s="66"/>
      <c r="S144" s="41"/>
      <c r="T144" s="41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</row>
    <row r="145" s="11" customFormat="1" ht="29.28" customHeight="1">
      <c r="A145" s="225"/>
      <c r="B145" s="226"/>
      <c r="C145" s="227" t="s">
        <v>198</v>
      </c>
      <c r="D145" s="228" t="s">
        <v>66</v>
      </c>
      <c r="E145" s="228" t="s">
        <v>62</v>
      </c>
      <c r="F145" s="228" t="s">
        <v>63</v>
      </c>
      <c r="G145" s="228" t="s">
        <v>199</v>
      </c>
      <c r="H145" s="228" t="s">
        <v>200</v>
      </c>
      <c r="I145" s="228" t="s">
        <v>201</v>
      </c>
      <c r="J145" s="229" t="s">
        <v>181</v>
      </c>
      <c r="K145" s="230" t="s">
        <v>202</v>
      </c>
      <c r="L145" s="231"/>
      <c r="M145" s="103" t="s">
        <v>1</v>
      </c>
      <c r="N145" s="104" t="s">
        <v>45</v>
      </c>
      <c r="O145" s="104" t="s">
        <v>203</v>
      </c>
      <c r="P145" s="104" t="s">
        <v>204</v>
      </c>
      <c r="Q145" s="104" t="s">
        <v>205</v>
      </c>
      <c r="R145" s="104" t="s">
        <v>206</v>
      </c>
      <c r="S145" s="104" t="s">
        <v>207</v>
      </c>
      <c r="T145" s="105" t="s">
        <v>208</v>
      </c>
      <c r="U145" s="225"/>
      <c r="V145" s="225"/>
      <c r="W145" s="225"/>
      <c r="X145" s="225"/>
      <c r="Y145" s="225"/>
      <c r="Z145" s="225"/>
      <c r="AA145" s="225"/>
      <c r="AB145" s="225"/>
      <c r="AC145" s="225"/>
      <c r="AD145" s="225"/>
      <c r="AE145" s="225"/>
    </row>
    <row r="146" s="2" customFormat="1" ht="22.8" customHeight="1">
      <c r="A146" s="41"/>
      <c r="B146" s="42"/>
      <c r="C146" s="110" t="s">
        <v>209</v>
      </c>
      <c r="D146" s="43"/>
      <c r="E146" s="43"/>
      <c r="F146" s="43"/>
      <c r="G146" s="43"/>
      <c r="H146" s="43"/>
      <c r="I146" s="43"/>
      <c r="J146" s="232">
        <f>BK146</f>
        <v>0</v>
      </c>
      <c r="K146" s="43"/>
      <c r="L146" s="44"/>
      <c r="M146" s="106"/>
      <c r="N146" s="233"/>
      <c r="O146" s="107"/>
      <c r="P146" s="234">
        <f>P147+P190</f>
        <v>0</v>
      </c>
      <c r="Q146" s="107"/>
      <c r="R146" s="234">
        <f>R147+R190</f>
        <v>30.368141130000001</v>
      </c>
      <c r="S146" s="107"/>
      <c r="T146" s="235">
        <f>T147+T190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T146" s="18" t="s">
        <v>80</v>
      </c>
      <c r="AU146" s="18" t="s">
        <v>183</v>
      </c>
      <c r="BK146" s="236">
        <f>BK147+BK190</f>
        <v>0</v>
      </c>
    </row>
    <row r="147" s="12" customFormat="1" ht="25.92" customHeight="1">
      <c r="A147" s="12"/>
      <c r="B147" s="237"/>
      <c r="C147" s="238"/>
      <c r="D147" s="239" t="s">
        <v>80</v>
      </c>
      <c r="E147" s="240" t="s">
        <v>422</v>
      </c>
      <c r="F147" s="240" t="s">
        <v>423</v>
      </c>
      <c r="G147" s="238"/>
      <c r="H147" s="238"/>
      <c r="I147" s="241"/>
      <c r="J147" s="242">
        <f>BK147</f>
        <v>0</v>
      </c>
      <c r="K147" s="238"/>
      <c r="L147" s="243"/>
      <c r="M147" s="244"/>
      <c r="N147" s="245"/>
      <c r="O147" s="245"/>
      <c r="P147" s="246">
        <f>P148+P187</f>
        <v>0</v>
      </c>
      <c r="Q147" s="245"/>
      <c r="R147" s="246">
        <f>R148+R187</f>
        <v>5.0809600000000001</v>
      </c>
      <c r="S147" s="245"/>
      <c r="T147" s="247">
        <f>T148+T187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48" t="s">
        <v>87</v>
      </c>
      <c r="AT147" s="249" t="s">
        <v>80</v>
      </c>
      <c r="AU147" s="249" t="s">
        <v>81</v>
      </c>
      <c r="AY147" s="248" t="s">
        <v>211</v>
      </c>
      <c r="BK147" s="250">
        <f>BK148+BK187</f>
        <v>0</v>
      </c>
    </row>
    <row r="148" s="12" customFormat="1" ht="22.8" customHeight="1">
      <c r="A148" s="12"/>
      <c r="B148" s="237"/>
      <c r="C148" s="238"/>
      <c r="D148" s="239" t="s">
        <v>80</v>
      </c>
      <c r="E148" s="251" t="s">
        <v>232</v>
      </c>
      <c r="F148" s="251" t="s">
        <v>888</v>
      </c>
      <c r="G148" s="238"/>
      <c r="H148" s="238"/>
      <c r="I148" s="241"/>
      <c r="J148" s="252">
        <f>BK148</f>
        <v>0</v>
      </c>
      <c r="K148" s="238"/>
      <c r="L148" s="243"/>
      <c r="M148" s="244"/>
      <c r="N148" s="245"/>
      <c r="O148" s="245"/>
      <c r="P148" s="246">
        <f>SUM(P149:P186)</f>
        <v>0</v>
      </c>
      <c r="Q148" s="245"/>
      <c r="R148" s="246">
        <f>SUM(R149:R186)</f>
        <v>5.0809600000000001</v>
      </c>
      <c r="S148" s="245"/>
      <c r="T148" s="247">
        <f>SUM(T149:T186)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48" t="s">
        <v>87</v>
      </c>
      <c r="AT148" s="249" t="s">
        <v>80</v>
      </c>
      <c r="AU148" s="249" t="s">
        <v>87</v>
      </c>
      <c r="AY148" s="248" t="s">
        <v>211</v>
      </c>
      <c r="BK148" s="250">
        <f>SUM(BK149:BK186)</f>
        <v>0</v>
      </c>
    </row>
    <row r="149" s="2" customFormat="1" ht="24.15" customHeight="1">
      <c r="A149" s="41"/>
      <c r="B149" s="42"/>
      <c r="C149" s="253" t="s">
        <v>87</v>
      </c>
      <c r="D149" s="253" t="s">
        <v>214</v>
      </c>
      <c r="E149" s="254" t="s">
        <v>1969</v>
      </c>
      <c r="F149" s="255" t="s">
        <v>1970</v>
      </c>
      <c r="G149" s="256" t="s">
        <v>695</v>
      </c>
      <c r="H149" s="257">
        <v>34</v>
      </c>
      <c r="I149" s="258"/>
      <c r="J149" s="259">
        <f>ROUND(I149*H149,2)</f>
        <v>0</v>
      </c>
      <c r="K149" s="260"/>
      <c r="L149" s="44"/>
      <c r="M149" s="261" t="s">
        <v>1</v>
      </c>
      <c r="N149" s="262" t="s">
        <v>46</v>
      </c>
      <c r="O149" s="94"/>
      <c r="P149" s="263">
        <f>O149*H149</f>
        <v>0</v>
      </c>
      <c r="Q149" s="263">
        <v>0.00048000000000000001</v>
      </c>
      <c r="R149" s="263">
        <f>Q149*H149</f>
        <v>0.016320000000000001</v>
      </c>
      <c r="S149" s="263">
        <v>0</v>
      </c>
      <c r="T149" s="264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65" t="s">
        <v>100</v>
      </c>
      <c r="AT149" s="265" t="s">
        <v>214</v>
      </c>
      <c r="AU149" s="265" t="s">
        <v>89</v>
      </c>
      <c r="AY149" s="18" t="s">
        <v>211</v>
      </c>
      <c r="BE149" s="155">
        <f>IF(N149="základní",J149,0)</f>
        <v>0</v>
      </c>
      <c r="BF149" s="155">
        <f>IF(N149="snížená",J149,0)</f>
        <v>0</v>
      </c>
      <c r="BG149" s="155">
        <f>IF(N149="zákl. přenesená",J149,0)</f>
        <v>0</v>
      </c>
      <c r="BH149" s="155">
        <f>IF(N149="sníž. přenesená",J149,0)</f>
        <v>0</v>
      </c>
      <c r="BI149" s="155">
        <f>IF(N149="nulová",J149,0)</f>
        <v>0</v>
      </c>
      <c r="BJ149" s="18" t="s">
        <v>87</v>
      </c>
      <c r="BK149" s="155">
        <f>ROUND(I149*H149,2)</f>
        <v>0</v>
      </c>
      <c r="BL149" s="18" t="s">
        <v>100</v>
      </c>
      <c r="BM149" s="265" t="s">
        <v>1971</v>
      </c>
    </row>
    <row r="150" s="14" customFormat="1">
      <c r="A150" s="14"/>
      <c r="B150" s="277"/>
      <c r="C150" s="278"/>
      <c r="D150" s="268" t="s">
        <v>236</v>
      </c>
      <c r="E150" s="279" t="s">
        <v>1</v>
      </c>
      <c r="F150" s="280" t="s">
        <v>1972</v>
      </c>
      <c r="G150" s="278"/>
      <c r="H150" s="281">
        <v>34</v>
      </c>
      <c r="I150" s="282"/>
      <c r="J150" s="278"/>
      <c r="K150" s="278"/>
      <c r="L150" s="283"/>
      <c r="M150" s="284"/>
      <c r="N150" s="285"/>
      <c r="O150" s="285"/>
      <c r="P150" s="285"/>
      <c r="Q150" s="285"/>
      <c r="R150" s="285"/>
      <c r="S150" s="285"/>
      <c r="T150" s="286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87" t="s">
        <v>236</v>
      </c>
      <c r="AU150" s="287" t="s">
        <v>89</v>
      </c>
      <c r="AV150" s="14" t="s">
        <v>89</v>
      </c>
      <c r="AW150" s="14" t="s">
        <v>34</v>
      </c>
      <c r="AX150" s="14" t="s">
        <v>87</v>
      </c>
      <c r="AY150" s="287" t="s">
        <v>211</v>
      </c>
    </row>
    <row r="151" s="2" customFormat="1" ht="16.5" customHeight="1">
      <c r="A151" s="41"/>
      <c r="B151" s="42"/>
      <c r="C151" s="317" t="s">
        <v>89</v>
      </c>
      <c r="D151" s="317" t="s">
        <v>587</v>
      </c>
      <c r="E151" s="318" t="s">
        <v>1973</v>
      </c>
      <c r="F151" s="319" t="s">
        <v>1974</v>
      </c>
      <c r="G151" s="320" t="s">
        <v>695</v>
      </c>
      <c r="H151" s="321">
        <v>9</v>
      </c>
      <c r="I151" s="322"/>
      <c r="J151" s="323">
        <f>ROUND(I151*H151,2)</f>
        <v>0</v>
      </c>
      <c r="K151" s="324"/>
      <c r="L151" s="325"/>
      <c r="M151" s="326" t="s">
        <v>1</v>
      </c>
      <c r="N151" s="327" t="s">
        <v>46</v>
      </c>
      <c r="O151" s="94"/>
      <c r="P151" s="263">
        <f>O151*H151</f>
        <v>0</v>
      </c>
      <c r="Q151" s="263">
        <v>0.022880000000000001</v>
      </c>
      <c r="R151" s="263">
        <f>Q151*H151</f>
        <v>0.20592000000000002</v>
      </c>
      <c r="S151" s="263">
        <v>0</v>
      </c>
      <c r="T151" s="264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65" t="s">
        <v>247</v>
      </c>
      <c r="AT151" s="265" t="s">
        <v>587</v>
      </c>
      <c r="AU151" s="265" t="s">
        <v>89</v>
      </c>
      <c r="AY151" s="18" t="s">
        <v>211</v>
      </c>
      <c r="BE151" s="155">
        <f>IF(N151="základní",J151,0)</f>
        <v>0</v>
      </c>
      <c r="BF151" s="155">
        <f>IF(N151="snížená",J151,0)</f>
        <v>0</v>
      </c>
      <c r="BG151" s="155">
        <f>IF(N151="zákl. přenesená",J151,0)</f>
        <v>0</v>
      </c>
      <c r="BH151" s="155">
        <f>IF(N151="sníž. přenesená",J151,0)</f>
        <v>0</v>
      </c>
      <c r="BI151" s="155">
        <f>IF(N151="nulová",J151,0)</f>
        <v>0</v>
      </c>
      <c r="BJ151" s="18" t="s">
        <v>87</v>
      </c>
      <c r="BK151" s="155">
        <f>ROUND(I151*H151,2)</f>
        <v>0</v>
      </c>
      <c r="BL151" s="18" t="s">
        <v>100</v>
      </c>
      <c r="BM151" s="265" t="s">
        <v>1975</v>
      </c>
    </row>
    <row r="152" s="14" customFormat="1">
      <c r="A152" s="14"/>
      <c r="B152" s="277"/>
      <c r="C152" s="278"/>
      <c r="D152" s="268" t="s">
        <v>236</v>
      </c>
      <c r="E152" s="279" t="s">
        <v>1</v>
      </c>
      <c r="F152" s="280" t="s">
        <v>1976</v>
      </c>
      <c r="G152" s="278"/>
      <c r="H152" s="281">
        <v>9</v>
      </c>
      <c r="I152" s="282"/>
      <c r="J152" s="278"/>
      <c r="K152" s="278"/>
      <c r="L152" s="283"/>
      <c r="M152" s="284"/>
      <c r="N152" s="285"/>
      <c r="O152" s="285"/>
      <c r="P152" s="285"/>
      <c r="Q152" s="285"/>
      <c r="R152" s="285"/>
      <c r="S152" s="285"/>
      <c r="T152" s="286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87" t="s">
        <v>236</v>
      </c>
      <c r="AU152" s="287" t="s">
        <v>89</v>
      </c>
      <c r="AV152" s="14" t="s">
        <v>89</v>
      </c>
      <c r="AW152" s="14" t="s">
        <v>34</v>
      </c>
      <c r="AX152" s="14" t="s">
        <v>81</v>
      </c>
      <c r="AY152" s="287" t="s">
        <v>211</v>
      </c>
    </row>
    <row r="153" s="15" customFormat="1">
      <c r="A153" s="15"/>
      <c r="B153" s="295"/>
      <c r="C153" s="296"/>
      <c r="D153" s="268" t="s">
        <v>236</v>
      </c>
      <c r="E153" s="297" t="s">
        <v>1955</v>
      </c>
      <c r="F153" s="298" t="s">
        <v>435</v>
      </c>
      <c r="G153" s="296"/>
      <c r="H153" s="299">
        <v>9</v>
      </c>
      <c r="I153" s="300"/>
      <c r="J153" s="296"/>
      <c r="K153" s="296"/>
      <c r="L153" s="301"/>
      <c r="M153" s="302"/>
      <c r="N153" s="303"/>
      <c r="O153" s="303"/>
      <c r="P153" s="303"/>
      <c r="Q153" s="303"/>
      <c r="R153" s="303"/>
      <c r="S153" s="303"/>
      <c r="T153" s="304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T153" s="305" t="s">
        <v>236</v>
      </c>
      <c r="AU153" s="305" t="s">
        <v>89</v>
      </c>
      <c r="AV153" s="15" t="s">
        <v>100</v>
      </c>
      <c r="AW153" s="15" t="s">
        <v>34</v>
      </c>
      <c r="AX153" s="15" t="s">
        <v>87</v>
      </c>
      <c r="AY153" s="305" t="s">
        <v>211</v>
      </c>
    </row>
    <row r="154" s="2" customFormat="1" ht="16.5" customHeight="1">
      <c r="A154" s="41"/>
      <c r="B154" s="42"/>
      <c r="C154" s="317" t="s">
        <v>96</v>
      </c>
      <c r="D154" s="317" t="s">
        <v>587</v>
      </c>
      <c r="E154" s="318" t="s">
        <v>1977</v>
      </c>
      <c r="F154" s="319" t="s">
        <v>1978</v>
      </c>
      <c r="G154" s="320" t="s">
        <v>695</v>
      </c>
      <c r="H154" s="321">
        <v>21</v>
      </c>
      <c r="I154" s="322"/>
      <c r="J154" s="323">
        <f>ROUND(I154*H154,2)</f>
        <v>0</v>
      </c>
      <c r="K154" s="324"/>
      <c r="L154" s="325"/>
      <c r="M154" s="326" t="s">
        <v>1</v>
      </c>
      <c r="N154" s="327" t="s">
        <v>46</v>
      </c>
      <c r="O154" s="94"/>
      <c r="P154" s="263">
        <f>O154*H154</f>
        <v>0</v>
      </c>
      <c r="Q154" s="263">
        <v>0.02333</v>
      </c>
      <c r="R154" s="263">
        <f>Q154*H154</f>
        <v>0.48992999999999998</v>
      </c>
      <c r="S154" s="263">
        <v>0</v>
      </c>
      <c r="T154" s="264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65" t="s">
        <v>247</v>
      </c>
      <c r="AT154" s="265" t="s">
        <v>587</v>
      </c>
      <c r="AU154" s="265" t="s">
        <v>89</v>
      </c>
      <c r="AY154" s="18" t="s">
        <v>211</v>
      </c>
      <c r="BE154" s="155">
        <f>IF(N154="základní",J154,0)</f>
        <v>0</v>
      </c>
      <c r="BF154" s="155">
        <f>IF(N154="snížená",J154,0)</f>
        <v>0</v>
      </c>
      <c r="BG154" s="155">
        <f>IF(N154="zákl. přenesená",J154,0)</f>
        <v>0</v>
      </c>
      <c r="BH154" s="155">
        <f>IF(N154="sníž. přenesená",J154,0)</f>
        <v>0</v>
      </c>
      <c r="BI154" s="155">
        <f>IF(N154="nulová",J154,0)</f>
        <v>0</v>
      </c>
      <c r="BJ154" s="18" t="s">
        <v>87</v>
      </c>
      <c r="BK154" s="155">
        <f>ROUND(I154*H154,2)</f>
        <v>0</v>
      </c>
      <c r="BL154" s="18" t="s">
        <v>100</v>
      </c>
      <c r="BM154" s="265" t="s">
        <v>1979</v>
      </c>
    </row>
    <row r="155" s="13" customFormat="1">
      <c r="A155" s="13"/>
      <c r="B155" s="266"/>
      <c r="C155" s="267"/>
      <c r="D155" s="268" t="s">
        <v>236</v>
      </c>
      <c r="E155" s="269" t="s">
        <v>1</v>
      </c>
      <c r="F155" s="270" t="s">
        <v>1525</v>
      </c>
      <c r="G155" s="267"/>
      <c r="H155" s="269" t="s">
        <v>1</v>
      </c>
      <c r="I155" s="271"/>
      <c r="J155" s="267"/>
      <c r="K155" s="267"/>
      <c r="L155" s="272"/>
      <c r="M155" s="273"/>
      <c r="N155" s="274"/>
      <c r="O155" s="274"/>
      <c r="P155" s="274"/>
      <c r="Q155" s="274"/>
      <c r="R155" s="274"/>
      <c r="S155" s="274"/>
      <c r="T155" s="275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76" t="s">
        <v>236</v>
      </c>
      <c r="AU155" s="276" t="s">
        <v>89</v>
      </c>
      <c r="AV155" s="13" t="s">
        <v>87</v>
      </c>
      <c r="AW155" s="13" t="s">
        <v>34</v>
      </c>
      <c r="AX155" s="13" t="s">
        <v>81</v>
      </c>
      <c r="AY155" s="276" t="s">
        <v>211</v>
      </c>
    </row>
    <row r="156" s="14" customFormat="1">
      <c r="A156" s="14"/>
      <c r="B156" s="277"/>
      <c r="C156" s="278"/>
      <c r="D156" s="268" t="s">
        <v>236</v>
      </c>
      <c r="E156" s="279" t="s">
        <v>1</v>
      </c>
      <c r="F156" s="280" t="s">
        <v>232</v>
      </c>
      <c r="G156" s="278"/>
      <c r="H156" s="281">
        <v>6</v>
      </c>
      <c r="I156" s="282"/>
      <c r="J156" s="278"/>
      <c r="K156" s="278"/>
      <c r="L156" s="283"/>
      <c r="M156" s="284"/>
      <c r="N156" s="285"/>
      <c r="O156" s="285"/>
      <c r="P156" s="285"/>
      <c r="Q156" s="285"/>
      <c r="R156" s="285"/>
      <c r="S156" s="285"/>
      <c r="T156" s="286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87" t="s">
        <v>236</v>
      </c>
      <c r="AU156" s="287" t="s">
        <v>89</v>
      </c>
      <c r="AV156" s="14" t="s">
        <v>89</v>
      </c>
      <c r="AW156" s="14" t="s">
        <v>34</v>
      </c>
      <c r="AX156" s="14" t="s">
        <v>81</v>
      </c>
      <c r="AY156" s="287" t="s">
        <v>211</v>
      </c>
    </row>
    <row r="157" s="13" customFormat="1">
      <c r="A157" s="13"/>
      <c r="B157" s="266"/>
      <c r="C157" s="267"/>
      <c r="D157" s="268" t="s">
        <v>236</v>
      </c>
      <c r="E157" s="269" t="s">
        <v>1</v>
      </c>
      <c r="F157" s="270" t="s">
        <v>1980</v>
      </c>
      <c r="G157" s="267"/>
      <c r="H157" s="269" t="s">
        <v>1</v>
      </c>
      <c r="I157" s="271"/>
      <c r="J157" s="267"/>
      <c r="K157" s="267"/>
      <c r="L157" s="272"/>
      <c r="M157" s="273"/>
      <c r="N157" s="274"/>
      <c r="O157" s="274"/>
      <c r="P157" s="274"/>
      <c r="Q157" s="274"/>
      <c r="R157" s="274"/>
      <c r="S157" s="274"/>
      <c r="T157" s="275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76" t="s">
        <v>236</v>
      </c>
      <c r="AU157" s="276" t="s">
        <v>89</v>
      </c>
      <c r="AV157" s="13" t="s">
        <v>87</v>
      </c>
      <c r="AW157" s="13" t="s">
        <v>34</v>
      </c>
      <c r="AX157" s="13" t="s">
        <v>81</v>
      </c>
      <c r="AY157" s="276" t="s">
        <v>211</v>
      </c>
    </row>
    <row r="158" s="14" customFormat="1">
      <c r="A158" s="14"/>
      <c r="B158" s="277"/>
      <c r="C158" s="278"/>
      <c r="D158" s="268" t="s">
        <v>236</v>
      </c>
      <c r="E158" s="279" t="s">
        <v>1</v>
      </c>
      <c r="F158" s="280" t="s">
        <v>1981</v>
      </c>
      <c r="G158" s="278"/>
      <c r="H158" s="281">
        <v>8</v>
      </c>
      <c r="I158" s="282"/>
      <c r="J158" s="278"/>
      <c r="K158" s="278"/>
      <c r="L158" s="283"/>
      <c r="M158" s="284"/>
      <c r="N158" s="285"/>
      <c r="O158" s="285"/>
      <c r="P158" s="285"/>
      <c r="Q158" s="285"/>
      <c r="R158" s="285"/>
      <c r="S158" s="285"/>
      <c r="T158" s="286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87" t="s">
        <v>236</v>
      </c>
      <c r="AU158" s="287" t="s">
        <v>89</v>
      </c>
      <c r="AV158" s="14" t="s">
        <v>89</v>
      </c>
      <c r="AW158" s="14" t="s">
        <v>34</v>
      </c>
      <c r="AX158" s="14" t="s">
        <v>81</v>
      </c>
      <c r="AY158" s="287" t="s">
        <v>211</v>
      </c>
    </row>
    <row r="159" s="13" customFormat="1">
      <c r="A159" s="13"/>
      <c r="B159" s="266"/>
      <c r="C159" s="267"/>
      <c r="D159" s="268" t="s">
        <v>236</v>
      </c>
      <c r="E159" s="269" t="s">
        <v>1</v>
      </c>
      <c r="F159" s="270" t="s">
        <v>1621</v>
      </c>
      <c r="G159" s="267"/>
      <c r="H159" s="269" t="s">
        <v>1</v>
      </c>
      <c r="I159" s="271"/>
      <c r="J159" s="267"/>
      <c r="K159" s="267"/>
      <c r="L159" s="272"/>
      <c r="M159" s="273"/>
      <c r="N159" s="274"/>
      <c r="O159" s="274"/>
      <c r="P159" s="274"/>
      <c r="Q159" s="274"/>
      <c r="R159" s="274"/>
      <c r="S159" s="274"/>
      <c r="T159" s="275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76" t="s">
        <v>236</v>
      </c>
      <c r="AU159" s="276" t="s">
        <v>89</v>
      </c>
      <c r="AV159" s="13" t="s">
        <v>87</v>
      </c>
      <c r="AW159" s="13" t="s">
        <v>34</v>
      </c>
      <c r="AX159" s="13" t="s">
        <v>81</v>
      </c>
      <c r="AY159" s="276" t="s">
        <v>211</v>
      </c>
    </row>
    <row r="160" s="14" customFormat="1">
      <c r="A160" s="14"/>
      <c r="B160" s="277"/>
      <c r="C160" s="278"/>
      <c r="D160" s="268" t="s">
        <v>236</v>
      </c>
      <c r="E160" s="279" t="s">
        <v>1</v>
      </c>
      <c r="F160" s="280" t="s">
        <v>105</v>
      </c>
      <c r="G160" s="278"/>
      <c r="H160" s="281">
        <v>5</v>
      </c>
      <c r="I160" s="282"/>
      <c r="J160" s="278"/>
      <c r="K160" s="278"/>
      <c r="L160" s="283"/>
      <c r="M160" s="284"/>
      <c r="N160" s="285"/>
      <c r="O160" s="285"/>
      <c r="P160" s="285"/>
      <c r="Q160" s="285"/>
      <c r="R160" s="285"/>
      <c r="S160" s="285"/>
      <c r="T160" s="286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87" t="s">
        <v>236</v>
      </c>
      <c r="AU160" s="287" t="s">
        <v>89</v>
      </c>
      <c r="AV160" s="14" t="s">
        <v>89</v>
      </c>
      <c r="AW160" s="14" t="s">
        <v>34</v>
      </c>
      <c r="AX160" s="14" t="s">
        <v>81</v>
      </c>
      <c r="AY160" s="287" t="s">
        <v>211</v>
      </c>
    </row>
    <row r="161" s="13" customFormat="1">
      <c r="A161" s="13"/>
      <c r="B161" s="266"/>
      <c r="C161" s="267"/>
      <c r="D161" s="268" t="s">
        <v>236</v>
      </c>
      <c r="E161" s="269" t="s">
        <v>1</v>
      </c>
      <c r="F161" s="270" t="s">
        <v>1982</v>
      </c>
      <c r="G161" s="267"/>
      <c r="H161" s="269" t="s">
        <v>1</v>
      </c>
      <c r="I161" s="271"/>
      <c r="J161" s="267"/>
      <c r="K161" s="267"/>
      <c r="L161" s="272"/>
      <c r="M161" s="273"/>
      <c r="N161" s="274"/>
      <c r="O161" s="274"/>
      <c r="P161" s="274"/>
      <c r="Q161" s="274"/>
      <c r="R161" s="274"/>
      <c r="S161" s="274"/>
      <c r="T161" s="275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76" t="s">
        <v>236</v>
      </c>
      <c r="AU161" s="276" t="s">
        <v>89</v>
      </c>
      <c r="AV161" s="13" t="s">
        <v>87</v>
      </c>
      <c r="AW161" s="13" t="s">
        <v>34</v>
      </c>
      <c r="AX161" s="13" t="s">
        <v>81</v>
      </c>
      <c r="AY161" s="276" t="s">
        <v>211</v>
      </c>
    </row>
    <row r="162" s="14" customFormat="1">
      <c r="A162" s="14"/>
      <c r="B162" s="277"/>
      <c r="C162" s="278"/>
      <c r="D162" s="268" t="s">
        <v>236</v>
      </c>
      <c r="E162" s="279" t="s">
        <v>1</v>
      </c>
      <c r="F162" s="280" t="s">
        <v>89</v>
      </c>
      <c r="G162" s="278"/>
      <c r="H162" s="281">
        <v>2</v>
      </c>
      <c r="I162" s="282"/>
      <c r="J162" s="278"/>
      <c r="K162" s="278"/>
      <c r="L162" s="283"/>
      <c r="M162" s="284"/>
      <c r="N162" s="285"/>
      <c r="O162" s="285"/>
      <c r="P162" s="285"/>
      <c r="Q162" s="285"/>
      <c r="R162" s="285"/>
      <c r="S162" s="285"/>
      <c r="T162" s="286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87" t="s">
        <v>236</v>
      </c>
      <c r="AU162" s="287" t="s">
        <v>89</v>
      </c>
      <c r="AV162" s="14" t="s">
        <v>89</v>
      </c>
      <c r="AW162" s="14" t="s">
        <v>34</v>
      </c>
      <c r="AX162" s="14" t="s">
        <v>81</v>
      </c>
      <c r="AY162" s="287" t="s">
        <v>211</v>
      </c>
    </row>
    <row r="163" s="15" customFormat="1">
      <c r="A163" s="15"/>
      <c r="B163" s="295"/>
      <c r="C163" s="296"/>
      <c r="D163" s="268" t="s">
        <v>236</v>
      </c>
      <c r="E163" s="297" t="s">
        <v>1958</v>
      </c>
      <c r="F163" s="298" t="s">
        <v>435</v>
      </c>
      <c r="G163" s="296"/>
      <c r="H163" s="299">
        <v>21</v>
      </c>
      <c r="I163" s="300"/>
      <c r="J163" s="296"/>
      <c r="K163" s="296"/>
      <c r="L163" s="301"/>
      <c r="M163" s="302"/>
      <c r="N163" s="303"/>
      <c r="O163" s="303"/>
      <c r="P163" s="303"/>
      <c r="Q163" s="303"/>
      <c r="R163" s="303"/>
      <c r="S163" s="303"/>
      <c r="T163" s="304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T163" s="305" t="s">
        <v>236</v>
      </c>
      <c r="AU163" s="305" t="s">
        <v>89</v>
      </c>
      <c r="AV163" s="15" t="s">
        <v>100</v>
      </c>
      <c r="AW163" s="15" t="s">
        <v>34</v>
      </c>
      <c r="AX163" s="15" t="s">
        <v>87</v>
      </c>
      <c r="AY163" s="305" t="s">
        <v>211</v>
      </c>
    </row>
    <row r="164" s="2" customFormat="1" ht="16.5" customHeight="1">
      <c r="A164" s="41"/>
      <c r="B164" s="42"/>
      <c r="C164" s="317" t="s">
        <v>100</v>
      </c>
      <c r="D164" s="317" t="s">
        <v>587</v>
      </c>
      <c r="E164" s="318" t="s">
        <v>1983</v>
      </c>
      <c r="F164" s="319" t="s">
        <v>1984</v>
      </c>
      <c r="G164" s="320" t="s">
        <v>695</v>
      </c>
      <c r="H164" s="321">
        <v>2</v>
      </c>
      <c r="I164" s="322"/>
      <c r="J164" s="323">
        <f>ROUND(I164*H164,2)</f>
        <v>0</v>
      </c>
      <c r="K164" s="324"/>
      <c r="L164" s="325"/>
      <c r="M164" s="326" t="s">
        <v>1</v>
      </c>
      <c r="N164" s="327" t="s">
        <v>46</v>
      </c>
      <c r="O164" s="94"/>
      <c r="P164" s="263">
        <f>O164*H164</f>
        <v>0</v>
      </c>
      <c r="Q164" s="263">
        <v>0.023810000000000001</v>
      </c>
      <c r="R164" s="263">
        <f>Q164*H164</f>
        <v>0.047620000000000003</v>
      </c>
      <c r="S164" s="263">
        <v>0</v>
      </c>
      <c r="T164" s="264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65" t="s">
        <v>247</v>
      </c>
      <c r="AT164" s="265" t="s">
        <v>587</v>
      </c>
      <c r="AU164" s="265" t="s">
        <v>89</v>
      </c>
      <c r="AY164" s="18" t="s">
        <v>211</v>
      </c>
      <c r="BE164" s="155">
        <f>IF(N164="základní",J164,0)</f>
        <v>0</v>
      </c>
      <c r="BF164" s="155">
        <f>IF(N164="snížená",J164,0)</f>
        <v>0</v>
      </c>
      <c r="BG164" s="155">
        <f>IF(N164="zákl. přenesená",J164,0)</f>
        <v>0</v>
      </c>
      <c r="BH164" s="155">
        <f>IF(N164="sníž. přenesená",J164,0)</f>
        <v>0</v>
      </c>
      <c r="BI164" s="155">
        <f>IF(N164="nulová",J164,0)</f>
        <v>0</v>
      </c>
      <c r="BJ164" s="18" t="s">
        <v>87</v>
      </c>
      <c r="BK164" s="155">
        <f>ROUND(I164*H164,2)</f>
        <v>0</v>
      </c>
      <c r="BL164" s="18" t="s">
        <v>100</v>
      </c>
      <c r="BM164" s="265" t="s">
        <v>1985</v>
      </c>
    </row>
    <row r="165" s="13" customFormat="1">
      <c r="A165" s="13"/>
      <c r="B165" s="266"/>
      <c r="C165" s="267"/>
      <c r="D165" s="268" t="s">
        <v>236</v>
      </c>
      <c r="E165" s="269" t="s">
        <v>1</v>
      </c>
      <c r="F165" s="270" t="s">
        <v>1525</v>
      </c>
      <c r="G165" s="267"/>
      <c r="H165" s="269" t="s">
        <v>1</v>
      </c>
      <c r="I165" s="271"/>
      <c r="J165" s="267"/>
      <c r="K165" s="267"/>
      <c r="L165" s="272"/>
      <c r="M165" s="273"/>
      <c r="N165" s="274"/>
      <c r="O165" s="274"/>
      <c r="P165" s="274"/>
      <c r="Q165" s="274"/>
      <c r="R165" s="274"/>
      <c r="S165" s="274"/>
      <c r="T165" s="275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76" t="s">
        <v>236</v>
      </c>
      <c r="AU165" s="276" t="s">
        <v>89</v>
      </c>
      <c r="AV165" s="13" t="s">
        <v>87</v>
      </c>
      <c r="AW165" s="13" t="s">
        <v>34</v>
      </c>
      <c r="AX165" s="13" t="s">
        <v>81</v>
      </c>
      <c r="AY165" s="276" t="s">
        <v>211</v>
      </c>
    </row>
    <row r="166" s="14" customFormat="1">
      <c r="A166" s="14"/>
      <c r="B166" s="277"/>
      <c r="C166" s="278"/>
      <c r="D166" s="268" t="s">
        <v>236</v>
      </c>
      <c r="E166" s="279" t="s">
        <v>1</v>
      </c>
      <c r="F166" s="280" t="s">
        <v>87</v>
      </c>
      <c r="G166" s="278"/>
      <c r="H166" s="281">
        <v>1</v>
      </c>
      <c r="I166" s="282"/>
      <c r="J166" s="278"/>
      <c r="K166" s="278"/>
      <c r="L166" s="283"/>
      <c r="M166" s="284"/>
      <c r="N166" s="285"/>
      <c r="O166" s="285"/>
      <c r="P166" s="285"/>
      <c r="Q166" s="285"/>
      <c r="R166" s="285"/>
      <c r="S166" s="285"/>
      <c r="T166" s="286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87" t="s">
        <v>236</v>
      </c>
      <c r="AU166" s="287" t="s">
        <v>89</v>
      </c>
      <c r="AV166" s="14" t="s">
        <v>89</v>
      </c>
      <c r="AW166" s="14" t="s">
        <v>34</v>
      </c>
      <c r="AX166" s="14" t="s">
        <v>81</v>
      </c>
      <c r="AY166" s="287" t="s">
        <v>211</v>
      </c>
    </row>
    <row r="167" s="13" customFormat="1">
      <c r="A167" s="13"/>
      <c r="B167" s="266"/>
      <c r="C167" s="267"/>
      <c r="D167" s="268" t="s">
        <v>236</v>
      </c>
      <c r="E167" s="269" t="s">
        <v>1</v>
      </c>
      <c r="F167" s="270" t="s">
        <v>1980</v>
      </c>
      <c r="G167" s="267"/>
      <c r="H167" s="269" t="s">
        <v>1</v>
      </c>
      <c r="I167" s="271"/>
      <c r="J167" s="267"/>
      <c r="K167" s="267"/>
      <c r="L167" s="272"/>
      <c r="M167" s="273"/>
      <c r="N167" s="274"/>
      <c r="O167" s="274"/>
      <c r="P167" s="274"/>
      <c r="Q167" s="274"/>
      <c r="R167" s="274"/>
      <c r="S167" s="274"/>
      <c r="T167" s="275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76" t="s">
        <v>236</v>
      </c>
      <c r="AU167" s="276" t="s">
        <v>89</v>
      </c>
      <c r="AV167" s="13" t="s">
        <v>87</v>
      </c>
      <c r="AW167" s="13" t="s">
        <v>34</v>
      </c>
      <c r="AX167" s="13" t="s">
        <v>81</v>
      </c>
      <c r="AY167" s="276" t="s">
        <v>211</v>
      </c>
    </row>
    <row r="168" s="14" customFormat="1">
      <c r="A168" s="14"/>
      <c r="B168" s="277"/>
      <c r="C168" s="278"/>
      <c r="D168" s="268" t="s">
        <v>236</v>
      </c>
      <c r="E168" s="279" t="s">
        <v>1</v>
      </c>
      <c r="F168" s="280" t="s">
        <v>81</v>
      </c>
      <c r="G168" s="278"/>
      <c r="H168" s="281">
        <v>0</v>
      </c>
      <c r="I168" s="282"/>
      <c r="J168" s="278"/>
      <c r="K168" s="278"/>
      <c r="L168" s="283"/>
      <c r="M168" s="284"/>
      <c r="N168" s="285"/>
      <c r="O168" s="285"/>
      <c r="P168" s="285"/>
      <c r="Q168" s="285"/>
      <c r="R168" s="285"/>
      <c r="S168" s="285"/>
      <c r="T168" s="286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87" t="s">
        <v>236</v>
      </c>
      <c r="AU168" s="287" t="s">
        <v>89</v>
      </c>
      <c r="AV168" s="14" t="s">
        <v>89</v>
      </c>
      <c r="AW168" s="14" t="s">
        <v>34</v>
      </c>
      <c r="AX168" s="14" t="s">
        <v>81</v>
      </c>
      <c r="AY168" s="287" t="s">
        <v>211</v>
      </c>
    </row>
    <row r="169" s="13" customFormat="1">
      <c r="A169" s="13"/>
      <c r="B169" s="266"/>
      <c r="C169" s="267"/>
      <c r="D169" s="268" t="s">
        <v>236</v>
      </c>
      <c r="E169" s="269" t="s">
        <v>1</v>
      </c>
      <c r="F169" s="270" t="s">
        <v>1982</v>
      </c>
      <c r="G169" s="267"/>
      <c r="H169" s="269" t="s">
        <v>1</v>
      </c>
      <c r="I169" s="271"/>
      <c r="J169" s="267"/>
      <c r="K169" s="267"/>
      <c r="L169" s="272"/>
      <c r="M169" s="273"/>
      <c r="N169" s="274"/>
      <c r="O169" s="274"/>
      <c r="P169" s="274"/>
      <c r="Q169" s="274"/>
      <c r="R169" s="274"/>
      <c r="S169" s="274"/>
      <c r="T169" s="275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76" t="s">
        <v>236</v>
      </c>
      <c r="AU169" s="276" t="s">
        <v>89</v>
      </c>
      <c r="AV169" s="13" t="s">
        <v>87</v>
      </c>
      <c r="AW169" s="13" t="s">
        <v>34</v>
      </c>
      <c r="AX169" s="13" t="s">
        <v>81</v>
      </c>
      <c r="AY169" s="276" t="s">
        <v>211</v>
      </c>
    </row>
    <row r="170" s="14" customFormat="1">
      <c r="A170" s="14"/>
      <c r="B170" s="277"/>
      <c r="C170" s="278"/>
      <c r="D170" s="268" t="s">
        <v>236</v>
      </c>
      <c r="E170" s="279" t="s">
        <v>1</v>
      </c>
      <c r="F170" s="280" t="s">
        <v>1986</v>
      </c>
      <c r="G170" s="278"/>
      <c r="H170" s="281">
        <v>3</v>
      </c>
      <c r="I170" s="282"/>
      <c r="J170" s="278"/>
      <c r="K170" s="278"/>
      <c r="L170" s="283"/>
      <c r="M170" s="284"/>
      <c r="N170" s="285"/>
      <c r="O170" s="285"/>
      <c r="P170" s="285"/>
      <c r="Q170" s="285"/>
      <c r="R170" s="285"/>
      <c r="S170" s="285"/>
      <c r="T170" s="286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87" t="s">
        <v>236</v>
      </c>
      <c r="AU170" s="287" t="s">
        <v>89</v>
      </c>
      <c r="AV170" s="14" t="s">
        <v>89</v>
      </c>
      <c r="AW170" s="14" t="s">
        <v>34</v>
      </c>
      <c r="AX170" s="14" t="s">
        <v>81</v>
      </c>
      <c r="AY170" s="287" t="s">
        <v>211</v>
      </c>
    </row>
    <row r="171" s="13" customFormat="1">
      <c r="A171" s="13"/>
      <c r="B171" s="266"/>
      <c r="C171" s="267"/>
      <c r="D171" s="268" t="s">
        <v>236</v>
      </c>
      <c r="E171" s="269" t="s">
        <v>1</v>
      </c>
      <c r="F171" s="270" t="s">
        <v>1987</v>
      </c>
      <c r="G171" s="267"/>
      <c r="H171" s="269" t="s">
        <v>1</v>
      </c>
      <c r="I171" s="271"/>
      <c r="J171" s="267"/>
      <c r="K171" s="267"/>
      <c r="L171" s="272"/>
      <c r="M171" s="273"/>
      <c r="N171" s="274"/>
      <c r="O171" s="274"/>
      <c r="P171" s="274"/>
      <c r="Q171" s="274"/>
      <c r="R171" s="274"/>
      <c r="S171" s="274"/>
      <c r="T171" s="275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76" t="s">
        <v>236</v>
      </c>
      <c r="AU171" s="276" t="s">
        <v>89</v>
      </c>
      <c r="AV171" s="13" t="s">
        <v>87</v>
      </c>
      <c r="AW171" s="13" t="s">
        <v>34</v>
      </c>
      <c r="AX171" s="13" t="s">
        <v>81</v>
      </c>
      <c r="AY171" s="276" t="s">
        <v>211</v>
      </c>
    </row>
    <row r="172" s="14" customFormat="1">
      <c r="A172" s="14"/>
      <c r="B172" s="277"/>
      <c r="C172" s="278"/>
      <c r="D172" s="268" t="s">
        <v>236</v>
      </c>
      <c r="E172" s="279" t="s">
        <v>1</v>
      </c>
      <c r="F172" s="280" t="s">
        <v>1988</v>
      </c>
      <c r="G172" s="278"/>
      <c r="H172" s="281">
        <v>-2</v>
      </c>
      <c r="I172" s="282"/>
      <c r="J172" s="278"/>
      <c r="K172" s="278"/>
      <c r="L172" s="283"/>
      <c r="M172" s="284"/>
      <c r="N172" s="285"/>
      <c r="O172" s="285"/>
      <c r="P172" s="285"/>
      <c r="Q172" s="285"/>
      <c r="R172" s="285"/>
      <c r="S172" s="285"/>
      <c r="T172" s="286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87" t="s">
        <v>236</v>
      </c>
      <c r="AU172" s="287" t="s">
        <v>89</v>
      </c>
      <c r="AV172" s="14" t="s">
        <v>89</v>
      </c>
      <c r="AW172" s="14" t="s">
        <v>34</v>
      </c>
      <c r="AX172" s="14" t="s">
        <v>81</v>
      </c>
      <c r="AY172" s="287" t="s">
        <v>211</v>
      </c>
    </row>
    <row r="173" s="15" customFormat="1">
      <c r="A173" s="15"/>
      <c r="B173" s="295"/>
      <c r="C173" s="296"/>
      <c r="D173" s="268" t="s">
        <v>236</v>
      </c>
      <c r="E173" s="297" t="s">
        <v>1960</v>
      </c>
      <c r="F173" s="298" t="s">
        <v>435</v>
      </c>
      <c r="G173" s="296"/>
      <c r="H173" s="299">
        <v>2</v>
      </c>
      <c r="I173" s="300"/>
      <c r="J173" s="296"/>
      <c r="K173" s="296"/>
      <c r="L173" s="301"/>
      <c r="M173" s="302"/>
      <c r="N173" s="303"/>
      <c r="O173" s="303"/>
      <c r="P173" s="303"/>
      <c r="Q173" s="303"/>
      <c r="R173" s="303"/>
      <c r="S173" s="303"/>
      <c r="T173" s="304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T173" s="305" t="s">
        <v>236</v>
      </c>
      <c r="AU173" s="305" t="s">
        <v>89</v>
      </c>
      <c r="AV173" s="15" t="s">
        <v>100</v>
      </c>
      <c r="AW173" s="15" t="s">
        <v>34</v>
      </c>
      <c r="AX173" s="15" t="s">
        <v>87</v>
      </c>
      <c r="AY173" s="305" t="s">
        <v>211</v>
      </c>
    </row>
    <row r="174" s="2" customFormat="1" ht="37.8" customHeight="1">
      <c r="A174" s="41"/>
      <c r="B174" s="42"/>
      <c r="C174" s="317" t="s">
        <v>105</v>
      </c>
      <c r="D174" s="317" t="s">
        <v>587</v>
      </c>
      <c r="E174" s="318" t="s">
        <v>1989</v>
      </c>
      <c r="F174" s="319" t="s">
        <v>1990</v>
      </c>
      <c r="G174" s="320" t="s">
        <v>695</v>
      </c>
      <c r="H174" s="321">
        <v>2</v>
      </c>
      <c r="I174" s="322"/>
      <c r="J174" s="323">
        <f>ROUND(I174*H174,2)</f>
        <v>0</v>
      </c>
      <c r="K174" s="324"/>
      <c r="L174" s="325"/>
      <c r="M174" s="326" t="s">
        <v>1</v>
      </c>
      <c r="N174" s="327" t="s">
        <v>46</v>
      </c>
      <c r="O174" s="94"/>
      <c r="P174" s="263">
        <f>O174*H174</f>
        <v>0</v>
      </c>
      <c r="Q174" s="263">
        <v>0.018339999999999999</v>
      </c>
      <c r="R174" s="263">
        <f>Q174*H174</f>
        <v>0.036679999999999997</v>
      </c>
      <c r="S174" s="263">
        <v>0</v>
      </c>
      <c r="T174" s="264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65" t="s">
        <v>247</v>
      </c>
      <c r="AT174" s="265" t="s">
        <v>587</v>
      </c>
      <c r="AU174" s="265" t="s">
        <v>89</v>
      </c>
      <c r="AY174" s="18" t="s">
        <v>211</v>
      </c>
      <c r="BE174" s="155">
        <f>IF(N174="základní",J174,0)</f>
        <v>0</v>
      </c>
      <c r="BF174" s="155">
        <f>IF(N174="snížená",J174,0)</f>
        <v>0</v>
      </c>
      <c r="BG174" s="155">
        <f>IF(N174="zákl. přenesená",J174,0)</f>
        <v>0</v>
      </c>
      <c r="BH174" s="155">
        <f>IF(N174="sníž. přenesená",J174,0)</f>
        <v>0</v>
      </c>
      <c r="BI174" s="155">
        <f>IF(N174="nulová",J174,0)</f>
        <v>0</v>
      </c>
      <c r="BJ174" s="18" t="s">
        <v>87</v>
      </c>
      <c r="BK174" s="155">
        <f>ROUND(I174*H174,2)</f>
        <v>0</v>
      </c>
      <c r="BL174" s="18" t="s">
        <v>100</v>
      </c>
      <c r="BM174" s="265" t="s">
        <v>1991</v>
      </c>
    </row>
    <row r="175" s="14" customFormat="1">
      <c r="A175" s="14"/>
      <c r="B175" s="277"/>
      <c r="C175" s="278"/>
      <c r="D175" s="268" t="s">
        <v>236</v>
      </c>
      <c r="E175" s="279" t="s">
        <v>1</v>
      </c>
      <c r="F175" s="280" t="s">
        <v>89</v>
      </c>
      <c r="G175" s="278"/>
      <c r="H175" s="281">
        <v>2</v>
      </c>
      <c r="I175" s="282"/>
      <c r="J175" s="278"/>
      <c r="K175" s="278"/>
      <c r="L175" s="283"/>
      <c r="M175" s="284"/>
      <c r="N175" s="285"/>
      <c r="O175" s="285"/>
      <c r="P175" s="285"/>
      <c r="Q175" s="285"/>
      <c r="R175" s="285"/>
      <c r="S175" s="285"/>
      <c r="T175" s="286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87" t="s">
        <v>236</v>
      </c>
      <c r="AU175" s="287" t="s">
        <v>89</v>
      </c>
      <c r="AV175" s="14" t="s">
        <v>89</v>
      </c>
      <c r="AW175" s="14" t="s">
        <v>34</v>
      </c>
      <c r="AX175" s="14" t="s">
        <v>87</v>
      </c>
      <c r="AY175" s="287" t="s">
        <v>211</v>
      </c>
    </row>
    <row r="176" s="2" customFormat="1" ht="24.15" customHeight="1">
      <c r="A176" s="41"/>
      <c r="B176" s="42"/>
      <c r="C176" s="253" t="s">
        <v>232</v>
      </c>
      <c r="D176" s="253" t="s">
        <v>214</v>
      </c>
      <c r="E176" s="254" t="s">
        <v>1992</v>
      </c>
      <c r="F176" s="255" t="s">
        <v>1993</v>
      </c>
      <c r="G176" s="256" t="s">
        <v>695</v>
      </c>
      <c r="H176" s="257">
        <v>8</v>
      </c>
      <c r="I176" s="258"/>
      <c r="J176" s="259">
        <f>ROUND(I176*H176,2)</f>
        <v>0</v>
      </c>
      <c r="K176" s="260"/>
      <c r="L176" s="44"/>
      <c r="M176" s="261" t="s">
        <v>1</v>
      </c>
      <c r="N176" s="262" t="s">
        <v>46</v>
      </c>
      <c r="O176" s="94"/>
      <c r="P176" s="263">
        <f>O176*H176</f>
        <v>0</v>
      </c>
      <c r="Q176" s="263">
        <v>0.00096000000000000002</v>
      </c>
      <c r="R176" s="263">
        <f>Q176*H176</f>
        <v>0.0076800000000000002</v>
      </c>
      <c r="S176" s="263">
        <v>0</v>
      </c>
      <c r="T176" s="264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65" t="s">
        <v>100</v>
      </c>
      <c r="AT176" s="265" t="s">
        <v>214</v>
      </c>
      <c r="AU176" s="265" t="s">
        <v>89</v>
      </c>
      <c r="AY176" s="18" t="s">
        <v>211</v>
      </c>
      <c r="BE176" s="155">
        <f>IF(N176="základní",J176,0)</f>
        <v>0</v>
      </c>
      <c r="BF176" s="155">
        <f>IF(N176="snížená",J176,0)</f>
        <v>0</v>
      </c>
      <c r="BG176" s="155">
        <f>IF(N176="zákl. přenesená",J176,0)</f>
        <v>0</v>
      </c>
      <c r="BH176" s="155">
        <f>IF(N176="sníž. přenesená",J176,0)</f>
        <v>0</v>
      </c>
      <c r="BI176" s="155">
        <f>IF(N176="nulová",J176,0)</f>
        <v>0</v>
      </c>
      <c r="BJ176" s="18" t="s">
        <v>87</v>
      </c>
      <c r="BK176" s="155">
        <f>ROUND(I176*H176,2)</f>
        <v>0</v>
      </c>
      <c r="BL176" s="18" t="s">
        <v>100</v>
      </c>
      <c r="BM176" s="265" t="s">
        <v>1994</v>
      </c>
    </row>
    <row r="177" s="13" customFormat="1">
      <c r="A177" s="13"/>
      <c r="B177" s="266"/>
      <c r="C177" s="267"/>
      <c r="D177" s="268" t="s">
        <v>236</v>
      </c>
      <c r="E177" s="269" t="s">
        <v>1</v>
      </c>
      <c r="F177" s="270" t="s">
        <v>1995</v>
      </c>
      <c r="G177" s="267"/>
      <c r="H177" s="269" t="s">
        <v>1</v>
      </c>
      <c r="I177" s="271"/>
      <c r="J177" s="267"/>
      <c r="K177" s="267"/>
      <c r="L177" s="272"/>
      <c r="M177" s="273"/>
      <c r="N177" s="274"/>
      <c r="O177" s="274"/>
      <c r="P177" s="274"/>
      <c r="Q177" s="274"/>
      <c r="R177" s="274"/>
      <c r="S177" s="274"/>
      <c r="T177" s="275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76" t="s">
        <v>236</v>
      </c>
      <c r="AU177" s="276" t="s">
        <v>89</v>
      </c>
      <c r="AV177" s="13" t="s">
        <v>87</v>
      </c>
      <c r="AW177" s="13" t="s">
        <v>34</v>
      </c>
      <c r="AX177" s="13" t="s">
        <v>81</v>
      </c>
      <c r="AY177" s="276" t="s">
        <v>211</v>
      </c>
    </row>
    <row r="178" s="14" customFormat="1">
      <c r="A178" s="14"/>
      <c r="B178" s="277"/>
      <c r="C178" s="278"/>
      <c r="D178" s="268" t="s">
        <v>236</v>
      </c>
      <c r="E178" s="279" t="s">
        <v>1</v>
      </c>
      <c r="F178" s="280" t="s">
        <v>247</v>
      </c>
      <c r="G178" s="278"/>
      <c r="H178" s="281">
        <v>8</v>
      </c>
      <c r="I178" s="282"/>
      <c r="J178" s="278"/>
      <c r="K178" s="278"/>
      <c r="L178" s="283"/>
      <c r="M178" s="284"/>
      <c r="N178" s="285"/>
      <c r="O178" s="285"/>
      <c r="P178" s="285"/>
      <c r="Q178" s="285"/>
      <c r="R178" s="285"/>
      <c r="S178" s="285"/>
      <c r="T178" s="286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87" t="s">
        <v>236</v>
      </c>
      <c r="AU178" s="287" t="s">
        <v>89</v>
      </c>
      <c r="AV178" s="14" t="s">
        <v>89</v>
      </c>
      <c r="AW178" s="14" t="s">
        <v>34</v>
      </c>
      <c r="AX178" s="14" t="s">
        <v>87</v>
      </c>
      <c r="AY178" s="287" t="s">
        <v>211</v>
      </c>
    </row>
    <row r="179" s="2" customFormat="1" ht="16.5" customHeight="1">
      <c r="A179" s="41"/>
      <c r="B179" s="42"/>
      <c r="C179" s="317" t="s">
        <v>243</v>
      </c>
      <c r="D179" s="317" t="s">
        <v>587</v>
      </c>
      <c r="E179" s="318" t="s">
        <v>1996</v>
      </c>
      <c r="F179" s="319" t="s">
        <v>1997</v>
      </c>
      <c r="G179" s="320" t="s">
        <v>695</v>
      </c>
      <c r="H179" s="321">
        <v>8</v>
      </c>
      <c r="I179" s="322"/>
      <c r="J179" s="323">
        <f>ROUND(I179*H179,2)</f>
        <v>0</v>
      </c>
      <c r="K179" s="324"/>
      <c r="L179" s="325"/>
      <c r="M179" s="326" t="s">
        <v>1</v>
      </c>
      <c r="N179" s="327" t="s">
        <v>46</v>
      </c>
      <c r="O179" s="94"/>
      <c r="P179" s="263">
        <f>O179*H179</f>
        <v>0</v>
      </c>
      <c r="Q179" s="263">
        <v>0.03005</v>
      </c>
      <c r="R179" s="263">
        <f>Q179*H179</f>
        <v>0.2404</v>
      </c>
      <c r="S179" s="263">
        <v>0</v>
      </c>
      <c r="T179" s="264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65" t="s">
        <v>247</v>
      </c>
      <c r="AT179" s="265" t="s">
        <v>587</v>
      </c>
      <c r="AU179" s="265" t="s">
        <v>89</v>
      </c>
      <c r="AY179" s="18" t="s">
        <v>211</v>
      </c>
      <c r="BE179" s="155">
        <f>IF(N179="základní",J179,0)</f>
        <v>0</v>
      </c>
      <c r="BF179" s="155">
        <f>IF(N179="snížená",J179,0)</f>
        <v>0</v>
      </c>
      <c r="BG179" s="155">
        <f>IF(N179="zákl. přenesená",J179,0)</f>
        <v>0</v>
      </c>
      <c r="BH179" s="155">
        <f>IF(N179="sníž. přenesená",J179,0)</f>
        <v>0</v>
      </c>
      <c r="BI179" s="155">
        <f>IF(N179="nulová",J179,0)</f>
        <v>0</v>
      </c>
      <c r="BJ179" s="18" t="s">
        <v>87</v>
      </c>
      <c r="BK179" s="155">
        <f>ROUND(I179*H179,2)</f>
        <v>0</v>
      </c>
      <c r="BL179" s="18" t="s">
        <v>100</v>
      </c>
      <c r="BM179" s="265" t="s">
        <v>1998</v>
      </c>
    </row>
    <row r="180" s="14" customFormat="1">
      <c r="A180" s="14"/>
      <c r="B180" s="277"/>
      <c r="C180" s="278"/>
      <c r="D180" s="268" t="s">
        <v>236</v>
      </c>
      <c r="E180" s="279" t="s">
        <v>1</v>
      </c>
      <c r="F180" s="280" t="s">
        <v>247</v>
      </c>
      <c r="G180" s="278"/>
      <c r="H180" s="281">
        <v>8</v>
      </c>
      <c r="I180" s="282"/>
      <c r="J180" s="278"/>
      <c r="K180" s="278"/>
      <c r="L180" s="283"/>
      <c r="M180" s="284"/>
      <c r="N180" s="285"/>
      <c r="O180" s="285"/>
      <c r="P180" s="285"/>
      <c r="Q180" s="285"/>
      <c r="R180" s="285"/>
      <c r="S180" s="285"/>
      <c r="T180" s="286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87" t="s">
        <v>236</v>
      </c>
      <c r="AU180" s="287" t="s">
        <v>89</v>
      </c>
      <c r="AV180" s="14" t="s">
        <v>89</v>
      </c>
      <c r="AW180" s="14" t="s">
        <v>34</v>
      </c>
      <c r="AX180" s="14" t="s">
        <v>87</v>
      </c>
      <c r="AY180" s="287" t="s">
        <v>211</v>
      </c>
    </row>
    <row r="181" s="2" customFormat="1" ht="24.15" customHeight="1">
      <c r="A181" s="41"/>
      <c r="B181" s="42"/>
      <c r="C181" s="253" t="s">
        <v>247</v>
      </c>
      <c r="D181" s="253" t="s">
        <v>214</v>
      </c>
      <c r="E181" s="254" t="s">
        <v>1999</v>
      </c>
      <c r="F181" s="255" t="s">
        <v>2000</v>
      </c>
      <c r="G181" s="256" t="s">
        <v>695</v>
      </c>
      <c r="H181" s="257">
        <v>7</v>
      </c>
      <c r="I181" s="258"/>
      <c r="J181" s="259">
        <f>ROUND(I181*H181,2)</f>
        <v>0</v>
      </c>
      <c r="K181" s="260"/>
      <c r="L181" s="44"/>
      <c r="M181" s="261" t="s">
        <v>1</v>
      </c>
      <c r="N181" s="262" t="s">
        <v>46</v>
      </c>
      <c r="O181" s="94"/>
      <c r="P181" s="263">
        <f>O181*H181</f>
        <v>0</v>
      </c>
      <c r="Q181" s="263">
        <v>0.54769000000000001</v>
      </c>
      <c r="R181" s="263">
        <f>Q181*H181</f>
        <v>3.8338299999999998</v>
      </c>
      <c r="S181" s="263">
        <v>0</v>
      </c>
      <c r="T181" s="264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65" t="s">
        <v>100</v>
      </c>
      <c r="AT181" s="265" t="s">
        <v>214</v>
      </c>
      <c r="AU181" s="265" t="s">
        <v>89</v>
      </c>
      <c r="AY181" s="18" t="s">
        <v>211</v>
      </c>
      <c r="BE181" s="155">
        <f>IF(N181="základní",J181,0)</f>
        <v>0</v>
      </c>
      <c r="BF181" s="155">
        <f>IF(N181="snížená",J181,0)</f>
        <v>0</v>
      </c>
      <c r="BG181" s="155">
        <f>IF(N181="zákl. přenesená",J181,0)</f>
        <v>0</v>
      </c>
      <c r="BH181" s="155">
        <f>IF(N181="sníž. přenesená",J181,0)</f>
        <v>0</v>
      </c>
      <c r="BI181" s="155">
        <f>IF(N181="nulová",J181,0)</f>
        <v>0</v>
      </c>
      <c r="BJ181" s="18" t="s">
        <v>87</v>
      </c>
      <c r="BK181" s="155">
        <f>ROUND(I181*H181,2)</f>
        <v>0</v>
      </c>
      <c r="BL181" s="18" t="s">
        <v>100</v>
      </c>
      <c r="BM181" s="265" t="s">
        <v>2001</v>
      </c>
    </row>
    <row r="182" s="13" customFormat="1">
      <c r="A182" s="13"/>
      <c r="B182" s="266"/>
      <c r="C182" s="267"/>
      <c r="D182" s="268" t="s">
        <v>236</v>
      </c>
      <c r="E182" s="269" t="s">
        <v>1</v>
      </c>
      <c r="F182" s="270" t="s">
        <v>1995</v>
      </c>
      <c r="G182" s="267"/>
      <c r="H182" s="269" t="s">
        <v>1</v>
      </c>
      <c r="I182" s="271"/>
      <c r="J182" s="267"/>
      <c r="K182" s="267"/>
      <c r="L182" s="272"/>
      <c r="M182" s="273"/>
      <c r="N182" s="274"/>
      <c r="O182" s="274"/>
      <c r="P182" s="274"/>
      <c r="Q182" s="274"/>
      <c r="R182" s="274"/>
      <c r="S182" s="274"/>
      <c r="T182" s="275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76" t="s">
        <v>236</v>
      </c>
      <c r="AU182" s="276" t="s">
        <v>89</v>
      </c>
      <c r="AV182" s="13" t="s">
        <v>87</v>
      </c>
      <c r="AW182" s="13" t="s">
        <v>34</v>
      </c>
      <c r="AX182" s="13" t="s">
        <v>81</v>
      </c>
      <c r="AY182" s="276" t="s">
        <v>211</v>
      </c>
    </row>
    <row r="183" s="14" customFormat="1">
      <c r="A183" s="14"/>
      <c r="B183" s="277"/>
      <c r="C183" s="278"/>
      <c r="D183" s="268" t="s">
        <v>236</v>
      </c>
      <c r="E183" s="279" t="s">
        <v>1</v>
      </c>
      <c r="F183" s="280" t="s">
        <v>243</v>
      </c>
      <c r="G183" s="278"/>
      <c r="H183" s="281">
        <v>7</v>
      </c>
      <c r="I183" s="282"/>
      <c r="J183" s="278"/>
      <c r="K183" s="278"/>
      <c r="L183" s="283"/>
      <c r="M183" s="284"/>
      <c r="N183" s="285"/>
      <c r="O183" s="285"/>
      <c r="P183" s="285"/>
      <c r="Q183" s="285"/>
      <c r="R183" s="285"/>
      <c r="S183" s="285"/>
      <c r="T183" s="286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87" t="s">
        <v>236</v>
      </c>
      <c r="AU183" s="287" t="s">
        <v>89</v>
      </c>
      <c r="AV183" s="14" t="s">
        <v>89</v>
      </c>
      <c r="AW183" s="14" t="s">
        <v>34</v>
      </c>
      <c r="AX183" s="14" t="s">
        <v>87</v>
      </c>
      <c r="AY183" s="287" t="s">
        <v>211</v>
      </c>
    </row>
    <row r="184" s="2" customFormat="1" ht="24.15" customHeight="1">
      <c r="A184" s="41"/>
      <c r="B184" s="42"/>
      <c r="C184" s="317" t="s">
        <v>253</v>
      </c>
      <c r="D184" s="317" t="s">
        <v>587</v>
      </c>
      <c r="E184" s="318" t="s">
        <v>2002</v>
      </c>
      <c r="F184" s="319" t="s">
        <v>2003</v>
      </c>
      <c r="G184" s="320" t="s">
        <v>695</v>
      </c>
      <c r="H184" s="321">
        <v>7</v>
      </c>
      <c r="I184" s="322"/>
      <c r="J184" s="323">
        <f>ROUND(I184*H184,2)</f>
        <v>0</v>
      </c>
      <c r="K184" s="324"/>
      <c r="L184" s="325"/>
      <c r="M184" s="326" t="s">
        <v>1</v>
      </c>
      <c r="N184" s="327" t="s">
        <v>46</v>
      </c>
      <c r="O184" s="94"/>
      <c r="P184" s="263">
        <f>O184*H184</f>
        <v>0</v>
      </c>
      <c r="Q184" s="263">
        <v>0.02894</v>
      </c>
      <c r="R184" s="263">
        <f>Q184*H184</f>
        <v>0.20258000000000001</v>
      </c>
      <c r="S184" s="263">
        <v>0</v>
      </c>
      <c r="T184" s="264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65" t="s">
        <v>247</v>
      </c>
      <c r="AT184" s="265" t="s">
        <v>587</v>
      </c>
      <c r="AU184" s="265" t="s">
        <v>89</v>
      </c>
      <c r="AY184" s="18" t="s">
        <v>211</v>
      </c>
      <c r="BE184" s="155">
        <f>IF(N184="základní",J184,0)</f>
        <v>0</v>
      </c>
      <c r="BF184" s="155">
        <f>IF(N184="snížená",J184,0)</f>
        <v>0</v>
      </c>
      <c r="BG184" s="155">
        <f>IF(N184="zákl. přenesená",J184,0)</f>
        <v>0</v>
      </c>
      <c r="BH184" s="155">
        <f>IF(N184="sníž. přenesená",J184,0)</f>
        <v>0</v>
      </c>
      <c r="BI184" s="155">
        <f>IF(N184="nulová",J184,0)</f>
        <v>0</v>
      </c>
      <c r="BJ184" s="18" t="s">
        <v>87</v>
      </c>
      <c r="BK184" s="155">
        <f>ROUND(I184*H184,2)</f>
        <v>0</v>
      </c>
      <c r="BL184" s="18" t="s">
        <v>100</v>
      </c>
      <c r="BM184" s="265" t="s">
        <v>2004</v>
      </c>
    </row>
    <row r="185" s="13" customFormat="1">
      <c r="A185" s="13"/>
      <c r="B185" s="266"/>
      <c r="C185" s="267"/>
      <c r="D185" s="268" t="s">
        <v>236</v>
      </c>
      <c r="E185" s="269" t="s">
        <v>1</v>
      </c>
      <c r="F185" s="270" t="s">
        <v>1995</v>
      </c>
      <c r="G185" s="267"/>
      <c r="H185" s="269" t="s">
        <v>1</v>
      </c>
      <c r="I185" s="271"/>
      <c r="J185" s="267"/>
      <c r="K185" s="267"/>
      <c r="L185" s="272"/>
      <c r="M185" s="273"/>
      <c r="N185" s="274"/>
      <c r="O185" s="274"/>
      <c r="P185" s="274"/>
      <c r="Q185" s="274"/>
      <c r="R185" s="274"/>
      <c r="S185" s="274"/>
      <c r="T185" s="275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76" t="s">
        <v>236</v>
      </c>
      <c r="AU185" s="276" t="s">
        <v>89</v>
      </c>
      <c r="AV185" s="13" t="s">
        <v>87</v>
      </c>
      <c r="AW185" s="13" t="s">
        <v>34</v>
      </c>
      <c r="AX185" s="13" t="s">
        <v>81</v>
      </c>
      <c r="AY185" s="276" t="s">
        <v>211</v>
      </c>
    </row>
    <row r="186" s="14" customFormat="1">
      <c r="A186" s="14"/>
      <c r="B186" s="277"/>
      <c r="C186" s="278"/>
      <c r="D186" s="268" t="s">
        <v>236</v>
      </c>
      <c r="E186" s="279" t="s">
        <v>1</v>
      </c>
      <c r="F186" s="280" t="s">
        <v>243</v>
      </c>
      <c r="G186" s="278"/>
      <c r="H186" s="281">
        <v>7</v>
      </c>
      <c r="I186" s="282"/>
      <c r="J186" s="278"/>
      <c r="K186" s="278"/>
      <c r="L186" s="283"/>
      <c r="M186" s="284"/>
      <c r="N186" s="285"/>
      <c r="O186" s="285"/>
      <c r="P186" s="285"/>
      <c r="Q186" s="285"/>
      <c r="R186" s="285"/>
      <c r="S186" s="285"/>
      <c r="T186" s="286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87" t="s">
        <v>236</v>
      </c>
      <c r="AU186" s="287" t="s">
        <v>89</v>
      </c>
      <c r="AV186" s="14" t="s">
        <v>89</v>
      </c>
      <c r="AW186" s="14" t="s">
        <v>34</v>
      </c>
      <c r="AX186" s="14" t="s">
        <v>87</v>
      </c>
      <c r="AY186" s="287" t="s">
        <v>211</v>
      </c>
    </row>
    <row r="187" s="12" customFormat="1" ht="22.8" customHeight="1">
      <c r="A187" s="12"/>
      <c r="B187" s="237"/>
      <c r="C187" s="238"/>
      <c r="D187" s="239" t="s">
        <v>80</v>
      </c>
      <c r="E187" s="251" t="s">
        <v>1071</v>
      </c>
      <c r="F187" s="251" t="s">
        <v>1072</v>
      </c>
      <c r="G187" s="238"/>
      <c r="H187" s="238"/>
      <c r="I187" s="241"/>
      <c r="J187" s="252">
        <f>BK187</f>
        <v>0</v>
      </c>
      <c r="K187" s="238"/>
      <c r="L187" s="243"/>
      <c r="M187" s="244"/>
      <c r="N187" s="245"/>
      <c r="O187" s="245"/>
      <c r="P187" s="246">
        <f>SUM(P188:P189)</f>
        <v>0</v>
      </c>
      <c r="Q187" s="245"/>
      <c r="R187" s="246">
        <f>SUM(R188:R189)</f>
        <v>0</v>
      </c>
      <c r="S187" s="245"/>
      <c r="T187" s="247">
        <f>SUM(T188:T189)</f>
        <v>0</v>
      </c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R187" s="248" t="s">
        <v>87</v>
      </c>
      <c r="AT187" s="249" t="s">
        <v>80</v>
      </c>
      <c r="AU187" s="249" t="s">
        <v>87</v>
      </c>
      <c r="AY187" s="248" t="s">
        <v>211</v>
      </c>
      <c r="BK187" s="250">
        <f>SUM(BK188:BK189)</f>
        <v>0</v>
      </c>
    </row>
    <row r="188" s="2" customFormat="1" ht="16.5" customHeight="1">
      <c r="A188" s="41"/>
      <c r="B188" s="42"/>
      <c r="C188" s="253" t="s">
        <v>257</v>
      </c>
      <c r="D188" s="253" t="s">
        <v>214</v>
      </c>
      <c r="E188" s="254" t="s">
        <v>1074</v>
      </c>
      <c r="F188" s="255" t="s">
        <v>1075</v>
      </c>
      <c r="G188" s="256" t="s">
        <v>505</v>
      </c>
      <c r="H188" s="257">
        <v>5.2000000000000002</v>
      </c>
      <c r="I188" s="258"/>
      <c r="J188" s="259">
        <f>ROUND(I188*H188,2)</f>
        <v>0</v>
      </c>
      <c r="K188" s="260"/>
      <c r="L188" s="44"/>
      <c r="M188" s="261" t="s">
        <v>1</v>
      </c>
      <c r="N188" s="262" t="s">
        <v>46</v>
      </c>
      <c r="O188" s="94"/>
      <c r="P188" s="263">
        <f>O188*H188</f>
        <v>0</v>
      </c>
      <c r="Q188" s="263">
        <v>0</v>
      </c>
      <c r="R188" s="263">
        <f>Q188*H188</f>
        <v>0</v>
      </c>
      <c r="S188" s="263">
        <v>0</v>
      </c>
      <c r="T188" s="264">
        <f>S188*H188</f>
        <v>0</v>
      </c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R188" s="265" t="s">
        <v>100</v>
      </c>
      <c r="AT188" s="265" t="s">
        <v>214</v>
      </c>
      <c r="AU188" s="265" t="s">
        <v>89</v>
      </c>
      <c r="AY188" s="18" t="s">
        <v>211</v>
      </c>
      <c r="BE188" s="155">
        <f>IF(N188="základní",J188,0)</f>
        <v>0</v>
      </c>
      <c r="BF188" s="155">
        <f>IF(N188="snížená",J188,0)</f>
        <v>0</v>
      </c>
      <c r="BG188" s="155">
        <f>IF(N188="zákl. přenesená",J188,0)</f>
        <v>0</v>
      </c>
      <c r="BH188" s="155">
        <f>IF(N188="sníž. přenesená",J188,0)</f>
        <v>0</v>
      </c>
      <c r="BI188" s="155">
        <f>IF(N188="nulová",J188,0)</f>
        <v>0</v>
      </c>
      <c r="BJ188" s="18" t="s">
        <v>87</v>
      </c>
      <c r="BK188" s="155">
        <f>ROUND(I188*H188,2)</f>
        <v>0</v>
      </c>
      <c r="BL188" s="18" t="s">
        <v>100</v>
      </c>
      <c r="BM188" s="265" t="s">
        <v>2005</v>
      </c>
    </row>
    <row r="189" s="2" customFormat="1" ht="24.15" customHeight="1">
      <c r="A189" s="41"/>
      <c r="B189" s="42"/>
      <c r="C189" s="253" t="s">
        <v>263</v>
      </c>
      <c r="D189" s="253" t="s">
        <v>214</v>
      </c>
      <c r="E189" s="254" t="s">
        <v>2006</v>
      </c>
      <c r="F189" s="255" t="s">
        <v>2007</v>
      </c>
      <c r="G189" s="256" t="s">
        <v>505</v>
      </c>
      <c r="H189" s="257">
        <v>5.2000000000000002</v>
      </c>
      <c r="I189" s="258"/>
      <c r="J189" s="259">
        <f>ROUND(I189*H189,2)</f>
        <v>0</v>
      </c>
      <c r="K189" s="260"/>
      <c r="L189" s="44"/>
      <c r="M189" s="261" t="s">
        <v>1</v>
      </c>
      <c r="N189" s="262" t="s">
        <v>46</v>
      </c>
      <c r="O189" s="94"/>
      <c r="P189" s="263">
        <f>O189*H189</f>
        <v>0</v>
      </c>
      <c r="Q189" s="263">
        <v>0</v>
      </c>
      <c r="R189" s="263">
        <f>Q189*H189</f>
        <v>0</v>
      </c>
      <c r="S189" s="263">
        <v>0</v>
      </c>
      <c r="T189" s="264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65" t="s">
        <v>100</v>
      </c>
      <c r="AT189" s="265" t="s">
        <v>214</v>
      </c>
      <c r="AU189" s="265" t="s">
        <v>89</v>
      </c>
      <c r="AY189" s="18" t="s">
        <v>211</v>
      </c>
      <c r="BE189" s="155">
        <f>IF(N189="základní",J189,0)</f>
        <v>0</v>
      </c>
      <c r="BF189" s="155">
        <f>IF(N189="snížená",J189,0)</f>
        <v>0</v>
      </c>
      <c r="BG189" s="155">
        <f>IF(N189="zákl. přenesená",J189,0)</f>
        <v>0</v>
      </c>
      <c r="BH189" s="155">
        <f>IF(N189="sníž. přenesená",J189,0)</f>
        <v>0</v>
      </c>
      <c r="BI189" s="155">
        <f>IF(N189="nulová",J189,0)</f>
        <v>0</v>
      </c>
      <c r="BJ189" s="18" t="s">
        <v>87</v>
      </c>
      <c r="BK189" s="155">
        <f>ROUND(I189*H189,2)</f>
        <v>0</v>
      </c>
      <c r="BL189" s="18" t="s">
        <v>100</v>
      </c>
      <c r="BM189" s="265" t="s">
        <v>2008</v>
      </c>
    </row>
    <row r="190" s="12" customFormat="1" ht="25.92" customHeight="1">
      <c r="A190" s="12"/>
      <c r="B190" s="237"/>
      <c r="C190" s="238"/>
      <c r="D190" s="239" t="s">
        <v>80</v>
      </c>
      <c r="E190" s="240" t="s">
        <v>1077</v>
      </c>
      <c r="F190" s="240" t="s">
        <v>1078</v>
      </c>
      <c r="G190" s="238"/>
      <c r="H190" s="238"/>
      <c r="I190" s="241"/>
      <c r="J190" s="242">
        <f>BK190</f>
        <v>0</v>
      </c>
      <c r="K190" s="238"/>
      <c r="L190" s="243"/>
      <c r="M190" s="244"/>
      <c r="N190" s="245"/>
      <c r="O190" s="245"/>
      <c r="P190" s="246">
        <f>P191+P324+P507+P720+P746+P767+P818+P833</f>
        <v>0</v>
      </c>
      <c r="Q190" s="245"/>
      <c r="R190" s="246">
        <f>R191+R324+R507+R720+R746+R767+R818+R833</f>
        <v>25.28718113</v>
      </c>
      <c r="S190" s="245"/>
      <c r="T190" s="247">
        <f>T191+T324+T507+T720+T746+T767+T818+T833</f>
        <v>0</v>
      </c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R190" s="248" t="s">
        <v>89</v>
      </c>
      <c r="AT190" s="249" t="s">
        <v>80</v>
      </c>
      <c r="AU190" s="249" t="s">
        <v>81</v>
      </c>
      <c r="AY190" s="248" t="s">
        <v>211</v>
      </c>
      <c r="BK190" s="250">
        <f>BK191+BK324+BK507+BK720+BK746+BK767+BK818+BK833</f>
        <v>0</v>
      </c>
    </row>
    <row r="191" s="12" customFormat="1" ht="22.8" customHeight="1">
      <c r="A191" s="12"/>
      <c r="B191" s="237"/>
      <c r="C191" s="238"/>
      <c r="D191" s="239" t="s">
        <v>80</v>
      </c>
      <c r="E191" s="251" t="s">
        <v>2009</v>
      </c>
      <c r="F191" s="251" t="s">
        <v>2010</v>
      </c>
      <c r="G191" s="238"/>
      <c r="H191" s="238"/>
      <c r="I191" s="241"/>
      <c r="J191" s="252">
        <f>BK191</f>
        <v>0</v>
      </c>
      <c r="K191" s="238"/>
      <c r="L191" s="243"/>
      <c r="M191" s="244"/>
      <c r="N191" s="245"/>
      <c r="O191" s="245"/>
      <c r="P191" s="246">
        <f>SUM(P192:P323)</f>
        <v>0</v>
      </c>
      <c r="Q191" s="245"/>
      <c r="R191" s="246">
        <f>SUM(R192:R323)</f>
        <v>1.6539683999999997</v>
      </c>
      <c r="S191" s="245"/>
      <c r="T191" s="247">
        <f>SUM(T192:T323)</f>
        <v>0</v>
      </c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R191" s="248" t="s">
        <v>89</v>
      </c>
      <c r="AT191" s="249" t="s">
        <v>80</v>
      </c>
      <c r="AU191" s="249" t="s">
        <v>87</v>
      </c>
      <c r="AY191" s="248" t="s">
        <v>211</v>
      </c>
      <c r="BK191" s="250">
        <f>SUM(BK192:BK323)</f>
        <v>0</v>
      </c>
    </row>
    <row r="192" s="2" customFormat="1" ht="24.15" customHeight="1">
      <c r="A192" s="41"/>
      <c r="B192" s="42"/>
      <c r="C192" s="253" t="s">
        <v>490</v>
      </c>
      <c r="D192" s="253" t="s">
        <v>214</v>
      </c>
      <c r="E192" s="254" t="s">
        <v>2011</v>
      </c>
      <c r="F192" s="255" t="s">
        <v>2012</v>
      </c>
      <c r="G192" s="256" t="s">
        <v>695</v>
      </c>
      <c r="H192" s="257">
        <v>1</v>
      </c>
      <c r="I192" s="258"/>
      <c r="J192" s="259">
        <f>ROUND(I192*H192,2)</f>
        <v>0</v>
      </c>
      <c r="K192" s="260"/>
      <c r="L192" s="44"/>
      <c r="M192" s="261" t="s">
        <v>1</v>
      </c>
      <c r="N192" s="262" t="s">
        <v>46</v>
      </c>
      <c r="O192" s="94"/>
      <c r="P192" s="263">
        <f>O192*H192</f>
        <v>0</v>
      </c>
      <c r="Q192" s="263">
        <v>5.0000000000000002E-05</v>
      </c>
      <c r="R192" s="263">
        <f>Q192*H192</f>
        <v>5.0000000000000002E-05</v>
      </c>
      <c r="S192" s="263">
        <v>0</v>
      </c>
      <c r="T192" s="264">
        <f>S192*H192</f>
        <v>0</v>
      </c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R192" s="265" t="s">
        <v>526</v>
      </c>
      <c r="AT192" s="265" t="s">
        <v>214</v>
      </c>
      <c r="AU192" s="265" t="s">
        <v>89</v>
      </c>
      <c r="AY192" s="18" t="s">
        <v>211</v>
      </c>
      <c r="BE192" s="155">
        <f>IF(N192="základní",J192,0)</f>
        <v>0</v>
      </c>
      <c r="BF192" s="155">
        <f>IF(N192="snížená",J192,0)</f>
        <v>0</v>
      </c>
      <c r="BG192" s="155">
        <f>IF(N192="zákl. přenesená",J192,0)</f>
        <v>0</v>
      </c>
      <c r="BH192" s="155">
        <f>IF(N192="sníž. přenesená",J192,0)</f>
        <v>0</v>
      </c>
      <c r="BI192" s="155">
        <f>IF(N192="nulová",J192,0)</f>
        <v>0</v>
      </c>
      <c r="BJ192" s="18" t="s">
        <v>87</v>
      </c>
      <c r="BK192" s="155">
        <f>ROUND(I192*H192,2)</f>
        <v>0</v>
      </c>
      <c r="BL192" s="18" t="s">
        <v>526</v>
      </c>
      <c r="BM192" s="265" t="s">
        <v>2013</v>
      </c>
    </row>
    <row r="193" s="13" customFormat="1">
      <c r="A193" s="13"/>
      <c r="B193" s="266"/>
      <c r="C193" s="267"/>
      <c r="D193" s="268" t="s">
        <v>236</v>
      </c>
      <c r="E193" s="269" t="s">
        <v>1</v>
      </c>
      <c r="F193" s="270" t="s">
        <v>2014</v>
      </c>
      <c r="G193" s="267"/>
      <c r="H193" s="269" t="s">
        <v>1</v>
      </c>
      <c r="I193" s="271"/>
      <c r="J193" s="267"/>
      <c r="K193" s="267"/>
      <c r="L193" s="272"/>
      <c r="M193" s="273"/>
      <c r="N193" s="274"/>
      <c r="O193" s="274"/>
      <c r="P193" s="274"/>
      <c r="Q193" s="274"/>
      <c r="R193" s="274"/>
      <c r="S193" s="274"/>
      <c r="T193" s="275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76" t="s">
        <v>236</v>
      </c>
      <c r="AU193" s="276" t="s">
        <v>89</v>
      </c>
      <c r="AV193" s="13" t="s">
        <v>87</v>
      </c>
      <c r="AW193" s="13" t="s">
        <v>34</v>
      </c>
      <c r="AX193" s="13" t="s">
        <v>81</v>
      </c>
      <c r="AY193" s="276" t="s">
        <v>211</v>
      </c>
    </row>
    <row r="194" s="14" customFormat="1">
      <c r="A194" s="14"/>
      <c r="B194" s="277"/>
      <c r="C194" s="278"/>
      <c r="D194" s="268" t="s">
        <v>236</v>
      </c>
      <c r="E194" s="279" t="s">
        <v>1</v>
      </c>
      <c r="F194" s="280" t="s">
        <v>87</v>
      </c>
      <c r="G194" s="278"/>
      <c r="H194" s="281">
        <v>1</v>
      </c>
      <c r="I194" s="282"/>
      <c r="J194" s="278"/>
      <c r="K194" s="278"/>
      <c r="L194" s="283"/>
      <c r="M194" s="284"/>
      <c r="N194" s="285"/>
      <c r="O194" s="285"/>
      <c r="P194" s="285"/>
      <c r="Q194" s="285"/>
      <c r="R194" s="285"/>
      <c r="S194" s="285"/>
      <c r="T194" s="286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87" t="s">
        <v>236</v>
      </c>
      <c r="AU194" s="287" t="s">
        <v>89</v>
      </c>
      <c r="AV194" s="14" t="s">
        <v>89</v>
      </c>
      <c r="AW194" s="14" t="s">
        <v>34</v>
      </c>
      <c r="AX194" s="14" t="s">
        <v>87</v>
      </c>
      <c r="AY194" s="287" t="s">
        <v>211</v>
      </c>
    </row>
    <row r="195" s="2" customFormat="1" ht="16.5" customHeight="1">
      <c r="A195" s="41"/>
      <c r="B195" s="42"/>
      <c r="C195" s="317" t="s">
        <v>498</v>
      </c>
      <c r="D195" s="317" t="s">
        <v>587</v>
      </c>
      <c r="E195" s="318" t="s">
        <v>2015</v>
      </c>
      <c r="F195" s="319" t="s">
        <v>2016</v>
      </c>
      <c r="G195" s="320" t="s">
        <v>695</v>
      </c>
      <c r="H195" s="321">
        <v>1</v>
      </c>
      <c r="I195" s="322"/>
      <c r="J195" s="323">
        <f>ROUND(I195*H195,2)</f>
        <v>0</v>
      </c>
      <c r="K195" s="324"/>
      <c r="L195" s="325"/>
      <c r="M195" s="326" t="s">
        <v>1</v>
      </c>
      <c r="N195" s="327" t="s">
        <v>46</v>
      </c>
      <c r="O195" s="94"/>
      <c r="P195" s="263">
        <f>O195*H195</f>
        <v>0</v>
      </c>
      <c r="Q195" s="263">
        <v>0.001</v>
      </c>
      <c r="R195" s="263">
        <f>Q195*H195</f>
        <v>0.001</v>
      </c>
      <c r="S195" s="263">
        <v>0</v>
      </c>
      <c r="T195" s="264">
        <f>S195*H195</f>
        <v>0</v>
      </c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R195" s="265" t="s">
        <v>632</v>
      </c>
      <c r="AT195" s="265" t="s">
        <v>587</v>
      </c>
      <c r="AU195" s="265" t="s">
        <v>89</v>
      </c>
      <c r="AY195" s="18" t="s">
        <v>211</v>
      </c>
      <c r="BE195" s="155">
        <f>IF(N195="základní",J195,0)</f>
        <v>0</v>
      </c>
      <c r="BF195" s="155">
        <f>IF(N195="snížená",J195,0)</f>
        <v>0</v>
      </c>
      <c r="BG195" s="155">
        <f>IF(N195="zákl. přenesená",J195,0)</f>
        <v>0</v>
      </c>
      <c r="BH195" s="155">
        <f>IF(N195="sníž. přenesená",J195,0)</f>
        <v>0</v>
      </c>
      <c r="BI195" s="155">
        <f>IF(N195="nulová",J195,0)</f>
        <v>0</v>
      </c>
      <c r="BJ195" s="18" t="s">
        <v>87</v>
      </c>
      <c r="BK195" s="155">
        <f>ROUND(I195*H195,2)</f>
        <v>0</v>
      </c>
      <c r="BL195" s="18" t="s">
        <v>526</v>
      </c>
      <c r="BM195" s="265" t="s">
        <v>2017</v>
      </c>
    </row>
    <row r="196" s="2" customFormat="1" ht="24.15" customHeight="1">
      <c r="A196" s="41"/>
      <c r="B196" s="42"/>
      <c r="C196" s="253" t="s">
        <v>502</v>
      </c>
      <c r="D196" s="253" t="s">
        <v>214</v>
      </c>
      <c r="E196" s="254" t="s">
        <v>2018</v>
      </c>
      <c r="F196" s="255" t="s">
        <v>2019</v>
      </c>
      <c r="G196" s="256" t="s">
        <v>695</v>
      </c>
      <c r="H196" s="257">
        <v>1</v>
      </c>
      <c r="I196" s="258"/>
      <c r="J196" s="259">
        <f>ROUND(I196*H196,2)</f>
        <v>0</v>
      </c>
      <c r="K196" s="260"/>
      <c r="L196" s="44"/>
      <c r="M196" s="261" t="s">
        <v>1</v>
      </c>
      <c r="N196" s="262" t="s">
        <v>46</v>
      </c>
      <c r="O196" s="94"/>
      <c r="P196" s="263">
        <f>O196*H196</f>
        <v>0</v>
      </c>
      <c r="Q196" s="263">
        <v>0.00010000000000000001</v>
      </c>
      <c r="R196" s="263">
        <f>Q196*H196</f>
        <v>0.00010000000000000001</v>
      </c>
      <c r="S196" s="263">
        <v>0</v>
      </c>
      <c r="T196" s="264">
        <f>S196*H196</f>
        <v>0</v>
      </c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R196" s="265" t="s">
        <v>526</v>
      </c>
      <c r="AT196" s="265" t="s">
        <v>214</v>
      </c>
      <c r="AU196" s="265" t="s">
        <v>89</v>
      </c>
      <c r="AY196" s="18" t="s">
        <v>211</v>
      </c>
      <c r="BE196" s="155">
        <f>IF(N196="základní",J196,0)</f>
        <v>0</v>
      </c>
      <c r="BF196" s="155">
        <f>IF(N196="snížená",J196,0)</f>
        <v>0</v>
      </c>
      <c r="BG196" s="155">
        <f>IF(N196="zákl. přenesená",J196,0)</f>
        <v>0</v>
      </c>
      <c r="BH196" s="155">
        <f>IF(N196="sníž. přenesená",J196,0)</f>
        <v>0</v>
      </c>
      <c r="BI196" s="155">
        <f>IF(N196="nulová",J196,0)</f>
        <v>0</v>
      </c>
      <c r="BJ196" s="18" t="s">
        <v>87</v>
      </c>
      <c r="BK196" s="155">
        <f>ROUND(I196*H196,2)</f>
        <v>0</v>
      </c>
      <c r="BL196" s="18" t="s">
        <v>526</v>
      </c>
      <c r="BM196" s="265" t="s">
        <v>2020</v>
      </c>
    </row>
    <row r="197" s="13" customFormat="1">
      <c r="A197" s="13"/>
      <c r="B197" s="266"/>
      <c r="C197" s="267"/>
      <c r="D197" s="268" t="s">
        <v>236</v>
      </c>
      <c r="E197" s="269" t="s">
        <v>1</v>
      </c>
      <c r="F197" s="270" t="s">
        <v>2021</v>
      </c>
      <c r="G197" s="267"/>
      <c r="H197" s="269" t="s">
        <v>1</v>
      </c>
      <c r="I197" s="271"/>
      <c r="J197" s="267"/>
      <c r="K197" s="267"/>
      <c r="L197" s="272"/>
      <c r="M197" s="273"/>
      <c r="N197" s="274"/>
      <c r="O197" s="274"/>
      <c r="P197" s="274"/>
      <c r="Q197" s="274"/>
      <c r="R197" s="274"/>
      <c r="S197" s="274"/>
      <c r="T197" s="275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76" t="s">
        <v>236</v>
      </c>
      <c r="AU197" s="276" t="s">
        <v>89</v>
      </c>
      <c r="AV197" s="13" t="s">
        <v>87</v>
      </c>
      <c r="AW197" s="13" t="s">
        <v>34</v>
      </c>
      <c r="AX197" s="13" t="s">
        <v>81</v>
      </c>
      <c r="AY197" s="276" t="s">
        <v>211</v>
      </c>
    </row>
    <row r="198" s="14" customFormat="1">
      <c r="A198" s="14"/>
      <c r="B198" s="277"/>
      <c r="C198" s="278"/>
      <c r="D198" s="268" t="s">
        <v>236</v>
      </c>
      <c r="E198" s="279" t="s">
        <v>1</v>
      </c>
      <c r="F198" s="280" t="s">
        <v>87</v>
      </c>
      <c r="G198" s="278"/>
      <c r="H198" s="281">
        <v>1</v>
      </c>
      <c r="I198" s="282"/>
      <c r="J198" s="278"/>
      <c r="K198" s="278"/>
      <c r="L198" s="283"/>
      <c r="M198" s="284"/>
      <c r="N198" s="285"/>
      <c r="O198" s="285"/>
      <c r="P198" s="285"/>
      <c r="Q198" s="285"/>
      <c r="R198" s="285"/>
      <c r="S198" s="285"/>
      <c r="T198" s="286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87" t="s">
        <v>236</v>
      </c>
      <c r="AU198" s="287" t="s">
        <v>89</v>
      </c>
      <c r="AV198" s="14" t="s">
        <v>89</v>
      </c>
      <c r="AW198" s="14" t="s">
        <v>34</v>
      </c>
      <c r="AX198" s="14" t="s">
        <v>87</v>
      </c>
      <c r="AY198" s="287" t="s">
        <v>211</v>
      </c>
    </row>
    <row r="199" s="2" customFormat="1" ht="16.5" customHeight="1">
      <c r="A199" s="41"/>
      <c r="B199" s="42"/>
      <c r="C199" s="317" t="s">
        <v>8</v>
      </c>
      <c r="D199" s="317" t="s">
        <v>587</v>
      </c>
      <c r="E199" s="318" t="s">
        <v>1279</v>
      </c>
      <c r="F199" s="319" t="s">
        <v>2022</v>
      </c>
      <c r="G199" s="320" t="s">
        <v>695</v>
      </c>
      <c r="H199" s="321">
        <v>1</v>
      </c>
      <c r="I199" s="322"/>
      <c r="J199" s="323">
        <f>ROUND(I199*H199,2)</f>
        <v>0</v>
      </c>
      <c r="K199" s="324"/>
      <c r="L199" s="325"/>
      <c r="M199" s="326" t="s">
        <v>1</v>
      </c>
      <c r="N199" s="327" t="s">
        <v>46</v>
      </c>
      <c r="O199" s="94"/>
      <c r="P199" s="263">
        <f>O199*H199</f>
        <v>0</v>
      </c>
      <c r="Q199" s="263">
        <v>0.001</v>
      </c>
      <c r="R199" s="263">
        <f>Q199*H199</f>
        <v>0.001</v>
      </c>
      <c r="S199" s="263">
        <v>0</v>
      </c>
      <c r="T199" s="264">
        <f>S199*H199</f>
        <v>0</v>
      </c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R199" s="265" t="s">
        <v>632</v>
      </c>
      <c r="AT199" s="265" t="s">
        <v>587</v>
      </c>
      <c r="AU199" s="265" t="s">
        <v>89</v>
      </c>
      <c r="AY199" s="18" t="s">
        <v>211</v>
      </c>
      <c r="BE199" s="155">
        <f>IF(N199="základní",J199,0)</f>
        <v>0</v>
      </c>
      <c r="BF199" s="155">
        <f>IF(N199="snížená",J199,0)</f>
        <v>0</v>
      </c>
      <c r="BG199" s="155">
        <f>IF(N199="zákl. přenesená",J199,0)</f>
        <v>0</v>
      </c>
      <c r="BH199" s="155">
        <f>IF(N199="sníž. přenesená",J199,0)</f>
        <v>0</v>
      </c>
      <c r="BI199" s="155">
        <f>IF(N199="nulová",J199,0)</f>
        <v>0</v>
      </c>
      <c r="BJ199" s="18" t="s">
        <v>87</v>
      </c>
      <c r="BK199" s="155">
        <f>ROUND(I199*H199,2)</f>
        <v>0</v>
      </c>
      <c r="BL199" s="18" t="s">
        <v>526</v>
      </c>
      <c r="BM199" s="265" t="s">
        <v>2023</v>
      </c>
    </row>
    <row r="200" s="2" customFormat="1" ht="24.15" customHeight="1">
      <c r="A200" s="41"/>
      <c r="B200" s="42"/>
      <c r="C200" s="253" t="s">
        <v>526</v>
      </c>
      <c r="D200" s="253" t="s">
        <v>214</v>
      </c>
      <c r="E200" s="254" t="s">
        <v>2024</v>
      </c>
      <c r="F200" s="255" t="s">
        <v>2025</v>
      </c>
      <c r="G200" s="256" t="s">
        <v>1198</v>
      </c>
      <c r="H200" s="257">
        <v>5</v>
      </c>
      <c r="I200" s="258"/>
      <c r="J200" s="259">
        <f>ROUND(I200*H200,2)</f>
        <v>0</v>
      </c>
      <c r="K200" s="260"/>
      <c r="L200" s="44"/>
      <c r="M200" s="261" t="s">
        <v>1</v>
      </c>
      <c r="N200" s="262" t="s">
        <v>46</v>
      </c>
      <c r="O200" s="94"/>
      <c r="P200" s="263">
        <f>O200*H200</f>
        <v>0</v>
      </c>
      <c r="Q200" s="263">
        <v>0</v>
      </c>
      <c r="R200" s="263">
        <f>Q200*H200</f>
        <v>0</v>
      </c>
      <c r="S200" s="263">
        <v>0</v>
      </c>
      <c r="T200" s="264">
        <f>S200*H200</f>
        <v>0</v>
      </c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R200" s="265" t="s">
        <v>526</v>
      </c>
      <c r="AT200" s="265" t="s">
        <v>214</v>
      </c>
      <c r="AU200" s="265" t="s">
        <v>89</v>
      </c>
      <c r="AY200" s="18" t="s">
        <v>211</v>
      </c>
      <c r="BE200" s="155">
        <f>IF(N200="základní",J200,0)</f>
        <v>0</v>
      </c>
      <c r="BF200" s="155">
        <f>IF(N200="snížená",J200,0)</f>
        <v>0</v>
      </c>
      <c r="BG200" s="155">
        <f>IF(N200="zákl. přenesená",J200,0)</f>
        <v>0</v>
      </c>
      <c r="BH200" s="155">
        <f>IF(N200="sníž. přenesená",J200,0)</f>
        <v>0</v>
      </c>
      <c r="BI200" s="155">
        <f>IF(N200="nulová",J200,0)</f>
        <v>0</v>
      </c>
      <c r="BJ200" s="18" t="s">
        <v>87</v>
      </c>
      <c r="BK200" s="155">
        <f>ROUND(I200*H200,2)</f>
        <v>0</v>
      </c>
      <c r="BL200" s="18" t="s">
        <v>526</v>
      </c>
      <c r="BM200" s="265" t="s">
        <v>2026</v>
      </c>
    </row>
    <row r="201" s="13" customFormat="1">
      <c r="A201" s="13"/>
      <c r="B201" s="266"/>
      <c r="C201" s="267"/>
      <c r="D201" s="268" t="s">
        <v>236</v>
      </c>
      <c r="E201" s="269" t="s">
        <v>1</v>
      </c>
      <c r="F201" s="270" t="s">
        <v>2027</v>
      </c>
      <c r="G201" s="267"/>
      <c r="H201" s="269" t="s">
        <v>1</v>
      </c>
      <c r="I201" s="271"/>
      <c r="J201" s="267"/>
      <c r="K201" s="267"/>
      <c r="L201" s="272"/>
      <c r="M201" s="273"/>
      <c r="N201" s="274"/>
      <c r="O201" s="274"/>
      <c r="P201" s="274"/>
      <c r="Q201" s="274"/>
      <c r="R201" s="274"/>
      <c r="S201" s="274"/>
      <c r="T201" s="275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76" t="s">
        <v>236</v>
      </c>
      <c r="AU201" s="276" t="s">
        <v>89</v>
      </c>
      <c r="AV201" s="13" t="s">
        <v>87</v>
      </c>
      <c r="AW201" s="13" t="s">
        <v>34</v>
      </c>
      <c r="AX201" s="13" t="s">
        <v>81</v>
      </c>
      <c r="AY201" s="276" t="s">
        <v>211</v>
      </c>
    </row>
    <row r="202" s="14" customFormat="1">
      <c r="A202" s="14"/>
      <c r="B202" s="277"/>
      <c r="C202" s="278"/>
      <c r="D202" s="268" t="s">
        <v>236</v>
      </c>
      <c r="E202" s="279" t="s">
        <v>1</v>
      </c>
      <c r="F202" s="280" t="s">
        <v>105</v>
      </c>
      <c r="G202" s="278"/>
      <c r="H202" s="281">
        <v>5</v>
      </c>
      <c r="I202" s="282"/>
      <c r="J202" s="278"/>
      <c r="K202" s="278"/>
      <c r="L202" s="283"/>
      <c r="M202" s="284"/>
      <c r="N202" s="285"/>
      <c r="O202" s="285"/>
      <c r="P202" s="285"/>
      <c r="Q202" s="285"/>
      <c r="R202" s="285"/>
      <c r="S202" s="285"/>
      <c r="T202" s="286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87" t="s">
        <v>236</v>
      </c>
      <c r="AU202" s="287" t="s">
        <v>89</v>
      </c>
      <c r="AV202" s="14" t="s">
        <v>89</v>
      </c>
      <c r="AW202" s="14" t="s">
        <v>34</v>
      </c>
      <c r="AX202" s="14" t="s">
        <v>87</v>
      </c>
      <c r="AY202" s="287" t="s">
        <v>211</v>
      </c>
    </row>
    <row r="203" s="2" customFormat="1" ht="24.15" customHeight="1">
      <c r="A203" s="41"/>
      <c r="B203" s="42"/>
      <c r="C203" s="253" t="s">
        <v>531</v>
      </c>
      <c r="D203" s="253" t="s">
        <v>214</v>
      </c>
      <c r="E203" s="254" t="s">
        <v>2028</v>
      </c>
      <c r="F203" s="255" t="s">
        <v>2029</v>
      </c>
      <c r="G203" s="256" t="s">
        <v>269</v>
      </c>
      <c r="H203" s="257">
        <v>320</v>
      </c>
      <c r="I203" s="258"/>
      <c r="J203" s="259">
        <f>ROUND(I203*H203,2)</f>
        <v>0</v>
      </c>
      <c r="K203" s="260"/>
      <c r="L203" s="44"/>
      <c r="M203" s="261" t="s">
        <v>1</v>
      </c>
      <c r="N203" s="262" t="s">
        <v>46</v>
      </c>
      <c r="O203" s="94"/>
      <c r="P203" s="263">
        <f>O203*H203</f>
        <v>0</v>
      </c>
      <c r="Q203" s="263">
        <v>0.002</v>
      </c>
      <c r="R203" s="263">
        <f>Q203*H203</f>
        <v>0.64000000000000001</v>
      </c>
      <c r="S203" s="263">
        <v>0</v>
      </c>
      <c r="T203" s="264">
        <f>S203*H203</f>
        <v>0</v>
      </c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R203" s="265" t="s">
        <v>526</v>
      </c>
      <c r="AT203" s="265" t="s">
        <v>214</v>
      </c>
      <c r="AU203" s="265" t="s">
        <v>89</v>
      </c>
      <c r="AY203" s="18" t="s">
        <v>211</v>
      </c>
      <c r="BE203" s="155">
        <f>IF(N203="základní",J203,0)</f>
        <v>0</v>
      </c>
      <c r="BF203" s="155">
        <f>IF(N203="snížená",J203,0)</f>
        <v>0</v>
      </c>
      <c r="BG203" s="155">
        <f>IF(N203="zákl. přenesená",J203,0)</f>
        <v>0</v>
      </c>
      <c r="BH203" s="155">
        <f>IF(N203="sníž. přenesená",J203,0)</f>
        <v>0</v>
      </c>
      <c r="BI203" s="155">
        <f>IF(N203="nulová",J203,0)</f>
        <v>0</v>
      </c>
      <c r="BJ203" s="18" t="s">
        <v>87</v>
      </c>
      <c r="BK203" s="155">
        <f>ROUND(I203*H203,2)</f>
        <v>0</v>
      </c>
      <c r="BL203" s="18" t="s">
        <v>526</v>
      </c>
      <c r="BM203" s="265" t="s">
        <v>2030</v>
      </c>
    </row>
    <row r="204" s="13" customFormat="1">
      <c r="A204" s="13"/>
      <c r="B204" s="266"/>
      <c r="C204" s="267"/>
      <c r="D204" s="268" t="s">
        <v>236</v>
      </c>
      <c r="E204" s="269" t="s">
        <v>1</v>
      </c>
      <c r="F204" s="270" t="s">
        <v>2031</v>
      </c>
      <c r="G204" s="267"/>
      <c r="H204" s="269" t="s">
        <v>1</v>
      </c>
      <c r="I204" s="271"/>
      <c r="J204" s="267"/>
      <c r="K204" s="267"/>
      <c r="L204" s="272"/>
      <c r="M204" s="273"/>
      <c r="N204" s="274"/>
      <c r="O204" s="274"/>
      <c r="P204" s="274"/>
      <c r="Q204" s="274"/>
      <c r="R204" s="274"/>
      <c r="S204" s="274"/>
      <c r="T204" s="275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76" t="s">
        <v>236</v>
      </c>
      <c r="AU204" s="276" t="s">
        <v>89</v>
      </c>
      <c r="AV204" s="13" t="s">
        <v>87</v>
      </c>
      <c r="AW204" s="13" t="s">
        <v>34</v>
      </c>
      <c r="AX204" s="13" t="s">
        <v>81</v>
      </c>
      <c r="AY204" s="276" t="s">
        <v>211</v>
      </c>
    </row>
    <row r="205" s="13" customFormat="1">
      <c r="A205" s="13"/>
      <c r="B205" s="266"/>
      <c r="C205" s="267"/>
      <c r="D205" s="268" t="s">
        <v>236</v>
      </c>
      <c r="E205" s="269" t="s">
        <v>1</v>
      </c>
      <c r="F205" s="270" t="s">
        <v>2032</v>
      </c>
      <c r="G205" s="267"/>
      <c r="H205" s="269" t="s">
        <v>1</v>
      </c>
      <c r="I205" s="271"/>
      <c r="J205" s="267"/>
      <c r="K205" s="267"/>
      <c r="L205" s="272"/>
      <c r="M205" s="273"/>
      <c r="N205" s="274"/>
      <c r="O205" s="274"/>
      <c r="P205" s="274"/>
      <c r="Q205" s="274"/>
      <c r="R205" s="274"/>
      <c r="S205" s="274"/>
      <c r="T205" s="275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76" t="s">
        <v>236</v>
      </c>
      <c r="AU205" s="276" t="s">
        <v>89</v>
      </c>
      <c r="AV205" s="13" t="s">
        <v>87</v>
      </c>
      <c r="AW205" s="13" t="s">
        <v>34</v>
      </c>
      <c r="AX205" s="13" t="s">
        <v>81</v>
      </c>
      <c r="AY205" s="276" t="s">
        <v>211</v>
      </c>
    </row>
    <row r="206" s="13" customFormat="1">
      <c r="A206" s="13"/>
      <c r="B206" s="266"/>
      <c r="C206" s="267"/>
      <c r="D206" s="268" t="s">
        <v>236</v>
      </c>
      <c r="E206" s="269" t="s">
        <v>1</v>
      </c>
      <c r="F206" s="270" t="s">
        <v>2033</v>
      </c>
      <c r="G206" s="267"/>
      <c r="H206" s="269" t="s">
        <v>1</v>
      </c>
      <c r="I206" s="271"/>
      <c r="J206" s="267"/>
      <c r="K206" s="267"/>
      <c r="L206" s="272"/>
      <c r="M206" s="273"/>
      <c r="N206" s="274"/>
      <c r="O206" s="274"/>
      <c r="P206" s="274"/>
      <c r="Q206" s="274"/>
      <c r="R206" s="274"/>
      <c r="S206" s="274"/>
      <c r="T206" s="275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76" t="s">
        <v>236</v>
      </c>
      <c r="AU206" s="276" t="s">
        <v>89</v>
      </c>
      <c r="AV206" s="13" t="s">
        <v>87</v>
      </c>
      <c r="AW206" s="13" t="s">
        <v>34</v>
      </c>
      <c r="AX206" s="13" t="s">
        <v>81</v>
      </c>
      <c r="AY206" s="276" t="s">
        <v>211</v>
      </c>
    </row>
    <row r="207" s="13" customFormat="1">
      <c r="A207" s="13"/>
      <c r="B207" s="266"/>
      <c r="C207" s="267"/>
      <c r="D207" s="268" t="s">
        <v>236</v>
      </c>
      <c r="E207" s="269" t="s">
        <v>1</v>
      </c>
      <c r="F207" s="270" t="s">
        <v>2034</v>
      </c>
      <c r="G207" s="267"/>
      <c r="H207" s="269" t="s">
        <v>1</v>
      </c>
      <c r="I207" s="271"/>
      <c r="J207" s="267"/>
      <c r="K207" s="267"/>
      <c r="L207" s="272"/>
      <c r="M207" s="273"/>
      <c r="N207" s="274"/>
      <c r="O207" s="274"/>
      <c r="P207" s="274"/>
      <c r="Q207" s="274"/>
      <c r="R207" s="274"/>
      <c r="S207" s="274"/>
      <c r="T207" s="275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76" t="s">
        <v>236</v>
      </c>
      <c r="AU207" s="276" t="s">
        <v>89</v>
      </c>
      <c r="AV207" s="13" t="s">
        <v>87</v>
      </c>
      <c r="AW207" s="13" t="s">
        <v>34</v>
      </c>
      <c r="AX207" s="13" t="s">
        <v>81</v>
      </c>
      <c r="AY207" s="276" t="s">
        <v>211</v>
      </c>
    </row>
    <row r="208" s="14" customFormat="1">
      <c r="A208" s="14"/>
      <c r="B208" s="277"/>
      <c r="C208" s="278"/>
      <c r="D208" s="268" t="s">
        <v>236</v>
      </c>
      <c r="E208" s="279" t="s">
        <v>1</v>
      </c>
      <c r="F208" s="280" t="s">
        <v>2035</v>
      </c>
      <c r="G208" s="278"/>
      <c r="H208" s="281">
        <v>320</v>
      </c>
      <c r="I208" s="282"/>
      <c r="J208" s="278"/>
      <c r="K208" s="278"/>
      <c r="L208" s="283"/>
      <c r="M208" s="284"/>
      <c r="N208" s="285"/>
      <c r="O208" s="285"/>
      <c r="P208" s="285"/>
      <c r="Q208" s="285"/>
      <c r="R208" s="285"/>
      <c r="S208" s="285"/>
      <c r="T208" s="286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87" t="s">
        <v>236</v>
      </c>
      <c r="AU208" s="287" t="s">
        <v>89</v>
      </c>
      <c r="AV208" s="14" t="s">
        <v>89</v>
      </c>
      <c r="AW208" s="14" t="s">
        <v>34</v>
      </c>
      <c r="AX208" s="14" t="s">
        <v>87</v>
      </c>
      <c r="AY208" s="287" t="s">
        <v>211</v>
      </c>
    </row>
    <row r="209" s="2" customFormat="1" ht="24.15" customHeight="1">
      <c r="A209" s="41"/>
      <c r="B209" s="42"/>
      <c r="C209" s="253" t="s">
        <v>535</v>
      </c>
      <c r="D209" s="253" t="s">
        <v>214</v>
      </c>
      <c r="E209" s="254" t="s">
        <v>2036</v>
      </c>
      <c r="F209" s="255" t="s">
        <v>2037</v>
      </c>
      <c r="G209" s="256" t="s">
        <v>269</v>
      </c>
      <c r="H209" s="257">
        <v>125</v>
      </c>
      <c r="I209" s="258"/>
      <c r="J209" s="259">
        <f>ROUND(I209*H209,2)</f>
        <v>0</v>
      </c>
      <c r="K209" s="260"/>
      <c r="L209" s="44"/>
      <c r="M209" s="261" t="s">
        <v>1</v>
      </c>
      <c r="N209" s="262" t="s">
        <v>46</v>
      </c>
      <c r="O209" s="94"/>
      <c r="P209" s="263">
        <f>O209*H209</f>
        <v>0</v>
      </c>
      <c r="Q209" s="263">
        <v>0.002</v>
      </c>
      <c r="R209" s="263">
        <f>Q209*H209</f>
        <v>0.25</v>
      </c>
      <c r="S209" s="263">
        <v>0</v>
      </c>
      <c r="T209" s="264">
        <f>S209*H209</f>
        <v>0</v>
      </c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R209" s="265" t="s">
        <v>526</v>
      </c>
      <c r="AT209" s="265" t="s">
        <v>214</v>
      </c>
      <c r="AU209" s="265" t="s">
        <v>89</v>
      </c>
      <c r="AY209" s="18" t="s">
        <v>211</v>
      </c>
      <c r="BE209" s="155">
        <f>IF(N209="základní",J209,0)</f>
        <v>0</v>
      </c>
      <c r="BF209" s="155">
        <f>IF(N209="snížená",J209,0)</f>
        <v>0</v>
      </c>
      <c r="BG209" s="155">
        <f>IF(N209="zákl. přenesená",J209,0)</f>
        <v>0</v>
      </c>
      <c r="BH209" s="155">
        <f>IF(N209="sníž. přenesená",J209,0)</f>
        <v>0</v>
      </c>
      <c r="BI209" s="155">
        <f>IF(N209="nulová",J209,0)</f>
        <v>0</v>
      </c>
      <c r="BJ209" s="18" t="s">
        <v>87</v>
      </c>
      <c r="BK209" s="155">
        <f>ROUND(I209*H209,2)</f>
        <v>0</v>
      </c>
      <c r="BL209" s="18" t="s">
        <v>526</v>
      </c>
      <c r="BM209" s="265" t="s">
        <v>2038</v>
      </c>
    </row>
    <row r="210" s="13" customFormat="1">
      <c r="A210" s="13"/>
      <c r="B210" s="266"/>
      <c r="C210" s="267"/>
      <c r="D210" s="268" t="s">
        <v>236</v>
      </c>
      <c r="E210" s="269" t="s">
        <v>1</v>
      </c>
      <c r="F210" s="270" t="s">
        <v>2039</v>
      </c>
      <c r="G210" s="267"/>
      <c r="H210" s="269" t="s">
        <v>1</v>
      </c>
      <c r="I210" s="271"/>
      <c r="J210" s="267"/>
      <c r="K210" s="267"/>
      <c r="L210" s="272"/>
      <c r="M210" s="273"/>
      <c r="N210" s="274"/>
      <c r="O210" s="274"/>
      <c r="P210" s="274"/>
      <c r="Q210" s="274"/>
      <c r="R210" s="274"/>
      <c r="S210" s="274"/>
      <c r="T210" s="275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76" t="s">
        <v>236</v>
      </c>
      <c r="AU210" s="276" t="s">
        <v>89</v>
      </c>
      <c r="AV210" s="13" t="s">
        <v>87</v>
      </c>
      <c r="AW210" s="13" t="s">
        <v>34</v>
      </c>
      <c r="AX210" s="13" t="s">
        <v>81</v>
      </c>
      <c r="AY210" s="276" t="s">
        <v>211</v>
      </c>
    </row>
    <row r="211" s="13" customFormat="1">
      <c r="A211" s="13"/>
      <c r="B211" s="266"/>
      <c r="C211" s="267"/>
      <c r="D211" s="268" t="s">
        <v>236</v>
      </c>
      <c r="E211" s="269" t="s">
        <v>1</v>
      </c>
      <c r="F211" s="270" t="s">
        <v>2040</v>
      </c>
      <c r="G211" s="267"/>
      <c r="H211" s="269" t="s">
        <v>1</v>
      </c>
      <c r="I211" s="271"/>
      <c r="J211" s="267"/>
      <c r="K211" s="267"/>
      <c r="L211" s="272"/>
      <c r="M211" s="273"/>
      <c r="N211" s="274"/>
      <c r="O211" s="274"/>
      <c r="P211" s="274"/>
      <c r="Q211" s="274"/>
      <c r="R211" s="274"/>
      <c r="S211" s="274"/>
      <c r="T211" s="275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76" t="s">
        <v>236</v>
      </c>
      <c r="AU211" s="276" t="s">
        <v>89</v>
      </c>
      <c r="AV211" s="13" t="s">
        <v>87</v>
      </c>
      <c r="AW211" s="13" t="s">
        <v>34</v>
      </c>
      <c r="AX211" s="13" t="s">
        <v>81</v>
      </c>
      <c r="AY211" s="276" t="s">
        <v>211</v>
      </c>
    </row>
    <row r="212" s="13" customFormat="1">
      <c r="A212" s="13"/>
      <c r="B212" s="266"/>
      <c r="C212" s="267"/>
      <c r="D212" s="268" t="s">
        <v>236</v>
      </c>
      <c r="E212" s="269" t="s">
        <v>1</v>
      </c>
      <c r="F212" s="270" t="s">
        <v>2041</v>
      </c>
      <c r="G212" s="267"/>
      <c r="H212" s="269" t="s">
        <v>1</v>
      </c>
      <c r="I212" s="271"/>
      <c r="J212" s="267"/>
      <c r="K212" s="267"/>
      <c r="L212" s="272"/>
      <c r="M212" s="273"/>
      <c r="N212" s="274"/>
      <c r="O212" s="274"/>
      <c r="P212" s="274"/>
      <c r="Q212" s="274"/>
      <c r="R212" s="274"/>
      <c r="S212" s="274"/>
      <c r="T212" s="275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76" t="s">
        <v>236</v>
      </c>
      <c r="AU212" s="276" t="s">
        <v>89</v>
      </c>
      <c r="AV212" s="13" t="s">
        <v>87</v>
      </c>
      <c r="AW212" s="13" t="s">
        <v>34</v>
      </c>
      <c r="AX212" s="13" t="s">
        <v>81</v>
      </c>
      <c r="AY212" s="276" t="s">
        <v>211</v>
      </c>
    </row>
    <row r="213" s="13" customFormat="1">
      <c r="A213" s="13"/>
      <c r="B213" s="266"/>
      <c r="C213" s="267"/>
      <c r="D213" s="268" t="s">
        <v>236</v>
      </c>
      <c r="E213" s="269" t="s">
        <v>1</v>
      </c>
      <c r="F213" s="270" t="s">
        <v>2042</v>
      </c>
      <c r="G213" s="267"/>
      <c r="H213" s="269" t="s">
        <v>1</v>
      </c>
      <c r="I213" s="271"/>
      <c r="J213" s="267"/>
      <c r="K213" s="267"/>
      <c r="L213" s="272"/>
      <c r="M213" s="273"/>
      <c r="N213" s="274"/>
      <c r="O213" s="274"/>
      <c r="P213" s="274"/>
      <c r="Q213" s="274"/>
      <c r="R213" s="274"/>
      <c r="S213" s="274"/>
      <c r="T213" s="275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76" t="s">
        <v>236</v>
      </c>
      <c r="AU213" s="276" t="s">
        <v>89</v>
      </c>
      <c r="AV213" s="13" t="s">
        <v>87</v>
      </c>
      <c r="AW213" s="13" t="s">
        <v>34</v>
      </c>
      <c r="AX213" s="13" t="s">
        <v>81</v>
      </c>
      <c r="AY213" s="276" t="s">
        <v>211</v>
      </c>
    </row>
    <row r="214" s="14" customFormat="1">
      <c r="A214" s="14"/>
      <c r="B214" s="277"/>
      <c r="C214" s="278"/>
      <c r="D214" s="268" t="s">
        <v>236</v>
      </c>
      <c r="E214" s="279" t="s">
        <v>1</v>
      </c>
      <c r="F214" s="280" t="s">
        <v>1181</v>
      </c>
      <c r="G214" s="278"/>
      <c r="H214" s="281">
        <v>125</v>
      </c>
      <c r="I214" s="282"/>
      <c r="J214" s="278"/>
      <c r="K214" s="278"/>
      <c r="L214" s="283"/>
      <c r="M214" s="284"/>
      <c r="N214" s="285"/>
      <c r="O214" s="285"/>
      <c r="P214" s="285"/>
      <c r="Q214" s="285"/>
      <c r="R214" s="285"/>
      <c r="S214" s="285"/>
      <c r="T214" s="286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87" t="s">
        <v>236</v>
      </c>
      <c r="AU214" s="287" t="s">
        <v>89</v>
      </c>
      <c r="AV214" s="14" t="s">
        <v>89</v>
      </c>
      <c r="AW214" s="14" t="s">
        <v>34</v>
      </c>
      <c r="AX214" s="14" t="s">
        <v>87</v>
      </c>
      <c r="AY214" s="287" t="s">
        <v>211</v>
      </c>
    </row>
    <row r="215" s="2" customFormat="1" ht="24.15" customHeight="1">
      <c r="A215" s="41"/>
      <c r="B215" s="42"/>
      <c r="C215" s="253" t="s">
        <v>545</v>
      </c>
      <c r="D215" s="253" t="s">
        <v>214</v>
      </c>
      <c r="E215" s="254" t="s">
        <v>2043</v>
      </c>
      <c r="F215" s="255" t="s">
        <v>2044</v>
      </c>
      <c r="G215" s="256" t="s">
        <v>269</v>
      </c>
      <c r="H215" s="257">
        <v>8.5</v>
      </c>
      <c r="I215" s="258"/>
      <c r="J215" s="259">
        <f>ROUND(I215*H215,2)</f>
        <v>0</v>
      </c>
      <c r="K215" s="260"/>
      <c r="L215" s="44"/>
      <c r="M215" s="261" t="s">
        <v>1</v>
      </c>
      <c r="N215" s="262" t="s">
        <v>46</v>
      </c>
      <c r="O215" s="94"/>
      <c r="P215" s="263">
        <f>O215*H215</f>
        <v>0</v>
      </c>
      <c r="Q215" s="263">
        <v>0.0026800000000000001</v>
      </c>
      <c r="R215" s="263">
        <f>Q215*H215</f>
        <v>0.022780000000000002</v>
      </c>
      <c r="S215" s="263">
        <v>0</v>
      </c>
      <c r="T215" s="264">
        <f>S215*H215</f>
        <v>0</v>
      </c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R215" s="265" t="s">
        <v>526</v>
      </c>
      <c r="AT215" s="265" t="s">
        <v>214</v>
      </c>
      <c r="AU215" s="265" t="s">
        <v>89</v>
      </c>
      <c r="AY215" s="18" t="s">
        <v>211</v>
      </c>
      <c r="BE215" s="155">
        <f>IF(N215="základní",J215,0)</f>
        <v>0</v>
      </c>
      <c r="BF215" s="155">
        <f>IF(N215="snížená",J215,0)</f>
        <v>0</v>
      </c>
      <c r="BG215" s="155">
        <f>IF(N215="zákl. přenesená",J215,0)</f>
        <v>0</v>
      </c>
      <c r="BH215" s="155">
        <f>IF(N215="sníž. přenesená",J215,0)</f>
        <v>0</v>
      </c>
      <c r="BI215" s="155">
        <f>IF(N215="nulová",J215,0)</f>
        <v>0</v>
      </c>
      <c r="BJ215" s="18" t="s">
        <v>87</v>
      </c>
      <c r="BK215" s="155">
        <f>ROUND(I215*H215,2)</f>
        <v>0</v>
      </c>
      <c r="BL215" s="18" t="s">
        <v>526</v>
      </c>
      <c r="BM215" s="265" t="s">
        <v>2045</v>
      </c>
    </row>
    <row r="216" s="13" customFormat="1">
      <c r="A216" s="13"/>
      <c r="B216" s="266"/>
      <c r="C216" s="267"/>
      <c r="D216" s="268" t="s">
        <v>236</v>
      </c>
      <c r="E216" s="269" t="s">
        <v>1</v>
      </c>
      <c r="F216" s="270" t="s">
        <v>2046</v>
      </c>
      <c r="G216" s="267"/>
      <c r="H216" s="269" t="s">
        <v>1</v>
      </c>
      <c r="I216" s="271"/>
      <c r="J216" s="267"/>
      <c r="K216" s="267"/>
      <c r="L216" s="272"/>
      <c r="M216" s="273"/>
      <c r="N216" s="274"/>
      <c r="O216" s="274"/>
      <c r="P216" s="274"/>
      <c r="Q216" s="274"/>
      <c r="R216" s="274"/>
      <c r="S216" s="274"/>
      <c r="T216" s="275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76" t="s">
        <v>236</v>
      </c>
      <c r="AU216" s="276" t="s">
        <v>89</v>
      </c>
      <c r="AV216" s="13" t="s">
        <v>87</v>
      </c>
      <c r="AW216" s="13" t="s">
        <v>34</v>
      </c>
      <c r="AX216" s="13" t="s">
        <v>81</v>
      </c>
      <c r="AY216" s="276" t="s">
        <v>211</v>
      </c>
    </row>
    <row r="217" s="13" customFormat="1">
      <c r="A217" s="13"/>
      <c r="B217" s="266"/>
      <c r="C217" s="267"/>
      <c r="D217" s="268" t="s">
        <v>236</v>
      </c>
      <c r="E217" s="269" t="s">
        <v>1</v>
      </c>
      <c r="F217" s="270" t="s">
        <v>2047</v>
      </c>
      <c r="G217" s="267"/>
      <c r="H217" s="269" t="s">
        <v>1</v>
      </c>
      <c r="I217" s="271"/>
      <c r="J217" s="267"/>
      <c r="K217" s="267"/>
      <c r="L217" s="272"/>
      <c r="M217" s="273"/>
      <c r="N217" s="274"/>
      <c r="O217" s="274"/>
      <c r="P217" s="274"/>
      <c r="Q217" s="274"/>
      <c r="R217" s="274"/>
      <c r="S217" s="274"/>
      <c r="T217" s="275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76" t="s">
        <v>236</v>
      </c>
      <c r="AU217" s="276" t="s">
        <v>89</v>
      </c>
      <c r="AV217" s="13" t="s">
        <v>87</v>
      </c>
      <c r="AW217" s="13" t="s">
        <v>34</v>
      </c>
      <c r="AX217" s="13" t="s">
        <v>81</v>
      </c>
      <c r="AY217" s="276" t="s">
        <v>211</v>
      </c>
    </row>
    <row r="218" s="13" customFormat="1">
      <c r="A218" s="13"/>
      <c r="B218" s="266"/>
      <c r="C218" s="267"/>
      <c r="D218" s="268" t="s">
        <v>236</v>
      </c>
      <c r="E218" s="269" t="s">
        <v>1</v>
      </c>
      <c r="F218" s="270" t="s">
        <v>2048</v>
      </c>
      <c r="G218" s="267"/>
      <c r="H218" s="269" t="s">
        <v>1</v>
      </c>
      <c r="I218" s="271"/>
      <c r="J218" s="267"/>
      <c r="K218" s="267"/>
      <c r="L218" s="272"/>
      <c r="M218" s="273"/>
      <c r="N218" s="274"/>
      <c r="O218" s="274"/>
      <c r="P218" s="274"/>
      <c r="Q218" s="274"/>
      <c r="R218" s="274"/>
      <c r="S218" s="274"/>
      <c r="T218" s="275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76" t="s">
        <v>236</v>
      </c>
      <c r="AU218" s="276" t="s">
        <v>89</v>
      </c>
      <c r="AV218" s="13" t="s">
        <v>87</v>
      </c>
      <c r="AW218" s="13" t="s">
        <v>34</v>
      </c>
      <c r="AX218" s="13" t="s">
        <v>81</v>
      </c>
      <c r="AY218" s="276" t="s">
        <v>211</v>
      </c>
    </row>
    <row r="219" s="14" customFormat="1">
      <c r="A219" s="14"/>
      <c r="B219" s="277"/>
      <c r="C219" s="278"/>
      <c r="D219" s="268" t="s">
        <v>236</v>
      </c>
      <c r="E219" s="279" t="s">
        <v>1</v>
      </c>
      <c r="F219" s="280" t="s">
        <v>100</v>
      </c>
      <c r="G219" s="278"/>
      <c r="H219" s="281">
        <v>4</v>
      </c>
      <c r="I219" s="282"/>
      <c r="J219" s="278"/>
      <c r="K219" s="278"/>
      <c r="L219" s="283"/>
      <c r="M219" s="284"/>
      <c r="N219" s="285"/>
      <c r="O219" s="285"/>
      <c r="P219" s="285"/>
      <c r="Q219" s="285"/>
      <c r="R219" s="285"/>
      <c r="S219" s="285"/>
      <c r="T219" s="286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87" t="s">
        <v>236</v>
      </c>
      <c r="AU219" s="287" t="s">
        <v>89</v>
      </c>
      <c r="AV219" s="14" t="s">
        <v>89</v>
      </c>
      <c r="AW219" s="14" t="s">
        <v>34</v>
      </c>
      <c r="AX219" s="14" t="s">
        <v>81</v>
      </c>
      <c r="AY219" s="287" t="s">
        <v>211</v>
      </c>
    </row>
    <row r="220" s="13" customFormat="1">
      <c r="A220" s="13"/>
      <c r="B220" s="266"/>
      <c r="C220" s="267"/>
      <c r="D220" s="268" t="s">
        <v>236</v>
      </c>
      <c r="E220" s="269" t="s">
        <v>1</v>
      </c>
      <c r="F220" s="270" t="s">
        <v>2049</v>
      </c>
      <c r="G220" s="267"/>
      <c r="H220" s="269" t="s">
        <v>1</v>
      </c>
      <c r="I220" s="271"/>
      <c r="J220" s="267"/>
      <c r="K220" s="267"/>
      <c r="L220" s="272"/>
      <c r="M220" s="273"/>
      <c r="N220" s="274"/>
      <c r="O220" s="274"/>
      <c r="P220" s="274"/>
      <c r="Q220" s="274"/>
      <c r="R220" s="274"/>
      <c r="S220" s="274"/>
      <c r="T220" s="275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76" t="s">
        <v>236</v>
      </c>
      <c r="AU220" s="276" t="s">
        <v>89</v>
      </c>
      <c r="AV220" s="13" t="s">
        <v>87</v>
      </c>
      <c r="AW220" s="13" t="s">
        <v>34</v>
      </c>
      <c r="AX220" s="13" t="s">
        <v>81</v>
      </c>
      <c r="AY220" s="276" t="s">
        <v>211</v>
      </c>
    </row>
    <row r="221" s="13" customFormat="1">
      <c r="A221" s="13"/>
      <c r="B221" s="266"/>
      <c r="C221" s="267"/>
      <c r="D221" s="268" t="s">
        <v>236</v>
      </c>
      <c r="E221" s="269" t="s">
        <v>1</v>
      </c>
      <c r="F221" s="270" t="s">
        <v>2050</v>
      </c>
      <c r="G221" s="267"/>
      <c r="H221" s="269" t="s">
        <v>1</v>
      </c>
      <c r="I221" s="271"/>
      <c r="J221" s="267"/>
      <c r="K221" s="267"/>
      <c r="L221" s="272"/>
      <c r="M221" s="273"/>
      <c r="N221" s="274"/>
      <c r="O221" s="274"/>
      <c r="P221" s="274"/>
      <c r="Q221" s="274"/>
      <c r="R221" s="274"/>
      <c r="S221" s="274"/>
      <c r="T221" s="275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76" t="s">
        <v>236</v>
      </c>
      <c r="AU221" s="276" t="s">
        <v>89</v>
      </c>
      <c r="AV221" s="13" t="s">
        <v>87</v>
      </c>
      <c r="AW221" s="13" t="s">
        <v>34</v>
      </c>
      <c r="AX221" s="13" t="s">
        <v>81</v>
      </c>
      <c r="AY221" s="276" t="s">
        <v>211</v>
      </c>
    </row>
    <row r="222" s="14" customFormat="1">
      <c r="A222" s="14"/>
      <c r="B222" s="277"/>
      <c r="C222" s="278"/>
      <c r="D222" s="268" t="s">
        <v>236</v>
      </c>
      <c r="E222" s="279" t="s">
        <v>1</v>
      </c>
      <c r="F222" s="280" t="s">
        <v>2051</v>
      </c>
      <c r="G222" s="278"/>
      <c r="H222" s="281">
        <v>1</v>
      </c>
      <c r="I222" s="282"/>
      <c r="J222" s="278"/>
      <c r="K222" s="278"/>
      <c r="L222" s="283"/>
      <c r="M222" s="284"/>
      <c r="N222" s="285"/>
      <c r="O222" s="285"/>
      <c r="P222" s="285"/>
      <c r="Q222" s="285"/>
      <c r="R222" s="285"/>
      <c r="S222" s="285"/>
      <c r="T222" s="286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87" t="s">
        <v>236</v>
      </c>
      <c r="AU222" s="287" t="s">
        <v>89</v>
      </c>
      <c r="AV222" s="14" t="s">
        <v>89</v>
      </c>
      <c r="AW222" s="14" t="s">
        <v>34</v>
      </c>
      <c r="AX222" s="14" t="s">
        <v>81</v>
      </c>
      <c r="AY222" s="287" t="s">
        <v>211</v>
      </c>
    </row>
    <row r="223" s="13" customFormat="1">
      <c r="A223" s="13"/>
      <c r="B223" s="266"/>
      <c r="C223" s="267"/>
      <c r="D223" s="268" t="s">
        <v>236</v>
      </c>
      <c r="E223" s="269" t="s">
        <v>1</v>
      </c>
      <c r="F223" s="270" t="s">
        <v>2052</v>
      </c>
      <c r="G223" s="267"/>
      <c r="H223" s="269" t="s">
        <v>1</v>
      </c>
      <c r="I223" s="271"/>
      <c r="J223" s="267"/>
      <c r="K223" s="267"/>
      <c r="L223" s="272"/>
      <c r="M223" s="273"/>
      <c r="N223" s="274"/>
      <c r="O223" s="274"/>
      <c r="P223" s="274"/>
      <c r="Q223" s="274"/>
      <c r="R223" s="274"/>
      <c r="S223" s="274"/>
      <c r="T223" s="275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76" t="s">
        <v>236</v>
      </c>
      <c r="AU223" s="276" t="s">
        <v>89</v>
      </c>
      <c r="AV223" s="13" t="s">
        <v>87</v>
      </c>
      <c r="AW223" s="13" t="s">
        <v>34</v>
      </c>
      <c r="AX223" s="13" t="s">
        <v>81</v>
      </c>
      <c r="AY223" s="276" t="s">
        <v>211</v>
      </c>
    </row>
    <row r="224" s="13" customFormat="1">
      <c r="A224" s="13"/>
      <c r="B224" s="266"/>
      <c r="C224" s="267"/>
      <c r="D224" s="268" t="s">
        <v>236</v>
      </c>
      <c r="E224" s="269" t="s">
        <v>1</v>
      </c>
      <c r="F224" s="270" t="s">
        <v>2047</v>
      </c>
      <c r="G224" s="267"/>
      <c r="H224" s="269" t="s">
        <v>1</v>
      </c>
      <c r="I224" s="271"/>
      <c r="J224" s="267"/>
      <c r="K224" s="267"/>
      <c r="L224" s="272"/>
      <c r="M224" s="273"/>
      <c r="N224" s="274"/>
      <c r="O224" s="274"/>
      <c r="P224" s="274"/>
      <c r="Q224" s="274"/>
      <c r="R224" s="274"/>
      <c r="S224" s="274"/>
      <c r="T224" s="275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76" t="s">
        <v>236</v>
      </c>
      <c r="AU224" s="276" t="s">
        <v>89</v>
      </c>
      <c r="AV224" s="13" t="s">
        <v>87</v>
      </c>
      <c r="AW224" s="13" t="s">
        <v>34</v>
      </c>
      <c r="AX224" s="13" t="s">
        <v>81</v>
      </c>
      <c r="AY224" s="276" t="s">
        <v>211</v>
      </c>
    </row>
    <row r="225" s="13" customFormat="1">
      <c r="A225" s="13"/>
      <c r="B225" s="266"/>
      <c r="C225" s="267"/>
      <c r="D225" s="268" t="s">
        <v>236</v>
      </c>
      <c r="E225" s="269" t="s">
        <v>1</v>
      </c>
      <c r="F225" s="270" t="s">
        <v>2053</v>
      </c>
      <c r="G225" s="267"/>
      <c r="H225" s="269" t="s">
        <v>1</v>
      </c>
      <c r="I225" s="271"/>
      <c r="J225" s="267"/>
      <c r="K225" s="267"/>
      <c r="L225" s="272"/>
      <c r="M225" s="273"/>
      <c r="N225" s="274"/>
      <c r="O225" s="274"/>
      <c r="P225" s="274"/>
      <c r="Q225" s="274"/>
      <c r="R225" s="274"/>
      <c r="S225" s="274"/>
      <c r="T225" s="275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76" t="s">
        <v>236</v>
      </c>
      <c r="AU225" s="276" t="s">
        <v>89</v>
      </c>
      <c r="AV225" s="13" t="s">
        <v>87</v>
      </c>
      <c r="AW225" s="13" t="s">
        <v>34</v>
      </c>
      <c r="AX225" s="13" t="s">
        <v>81</v>
      </c>
      <c r="AY225" s="276" t="s">
        <v>211</v>
      </c>
    </row>
    <row r="226" s="13" customFormat="1">
      <c r="A226" s="13"/>
      <c r="B226" s="266"/>
      <c r="C226" s="267"/>
      <c r="D226" s="268" t="s">
        <v>236</v>
      </c>
      <c r="E226" s="269" t="s">
        <v>1</v>
      </c>
      <c r="F226" s="270" t="s">
        <v>2054</v>
      </c>
      <c r="G226" s="267"/>
      <c r="H226" s="269" t="s">
        <v>1</v>
      </c>
      <c r="I226" s="271"/>
      <c r="J226" s="267"/>
      <c r="K226" s="267"/>
      <c r="L226" s="272"/>
      <c r="M226" s="273"/>
      <c r="N226" s="274"/>
      <c r="O226" s="274"/>
      <c r="P226" s="274"/>
      <c r="Q226" s="274"/>
      <c r="R226" s="274"/>
      <c r="S226" s="274"/>
      <c r="T226" s="275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76" t="s">
        <v>236</v>
      </c>
      <c r="AU226" s="276" t="s">
        <v>89</v>
      </c>
      <c r="AV226" s="13" t="s">
        <v>87</v>
      </c>
      <c r="AW226" s="13" t="s">
        <v>34</v>
      </c>
      <c r="AX226" s="13" t="s">
        <v>81</v>
      </c>
      <c r="AY226" s="276" t="s">
        <v>211</v>
      </c>
    </row>
    <row r="227" s="14" customFormat="1">
      <c r="A227" s="14"/>
      <c r="B227" s="277"/>
      <c r="C227" s="278"/>
      <c r="D227" s="268" t="s">
        <v>236</v>
      </c>
      <c r="E227" s="279" t="s">
        <v>1</v>
      </c>
      <c r="F227" s="280" t="s">
        <v>835</v>
      </c>
      <c r="G227" s="278"/>
      <c r="H227" s="281">
        <v>3.5</v>
      </c>
      <c r="I227" s="282"/>
      <c r="J227" s="278"/>
      <c r="K227" s="278"/>
      <c r="L227" s="283"/>
      <c r="M227" s="284"/>
      <c r="N227" s="285"/>
      <c r="O227" s="285"/>
      <c r="P227" s="285"/>
      <c r="Q227" s="285"/>
      <c r="R227" s="285"/>
      <c r="S227" s="285"/>
      <c r="T227" s="286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87" t="s">
        <v>236</v>
      </c>
      <c r="AU227" s="287" t="s">
        <v>89</v>
      </c>
      <c r="AV227" s="14" t="s">
        <v>89</v>
      </c>
      <c r="AW227" s="14" t="s">
        <v>34</v>
      </c>
      <c r="AX227" s="14" t="s">
        <v>81</v>
      </c>
      <c r="AY227" s="287" t="s">
        <v>211</v>
      </c>
    </row>
    <row r="228" s="15" customFormat="1">
      <c r="A228" s="15"/>
      <c r="B228" s="295"/>
      <c r="C228" s="296"/>
      <c r="D228" s="268" t="s">
        <v>236</v>
      </c>
      <c r="E228" s="297" t="s">
        <v>1</v>
      </c>
      <c r="F228" s="298" t="s">
        <v>435</v>
      </c>
      <c r="G228" s="296"/>
      <c r="H228" s="299">
        <v>8.5</v>
      </c>
      <c r="I228" s="300"/>
      <c r="J228" s="296"/>
      <c r="K228" s="296"/>
      <c r="L228" s="301"/>
      <c r="M228" s="302"/>
      <c r="N228" s="303"/>
      <c r="O228" s="303"/>
      <c r="P228" s="303"/>
      <c r="Q228" s="303"/>
      <c r="R228" s="303"/>
      <c r="S228" s="303"/>
      <c r="T228" s="304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T228" s="305" t="s">
        <v>236</v>
      </c>
      <c r="AU228" s="305" t="s">
        <v>89</v>
      </c>
      <c r="AV228" s="15" t="s">
        <v>100</v>
      </c>
      <c r="AW228" s="15" t="s">
        <v>34</v>
      </c>
      <c r="AX228" s="15" t="s">
        <v>87</v>
      </c>
      <c r="AY228" s="305" t="s">
        <v>211</v>
      </c>
    </row>
    <row r="229" s="2" customFormat="1" ht="33" customHeight="1">
      <c r="A229" s="41"/>
      <c r="B229" s="42"/>
      <c r="C229" s="253" t="s">
        <v>551</v>
      </c>
      <c r="D229" s="253" t="s">
        <v>214</v>
      </c>
      <c r="E229" s="254" t="s">
        <v>2055</v>
      </c>
      <c r="F229" s="255" t="s">
        <v>2056</v>
      </c>
      <c r="G229" s="256" t="s">
        <v>695</v>
      </c>
      <c r="H229" s="257">
        <v>5</v>
      </c>
      <c r="I229" s="258"/>
      <c r="J229" s="259">
        <f>ROUND(I229*H229,2)</f>
        <v>0</v>
      </c>
      <c r="K229" s="260"/>
      <c r="L229" s="44"/>
      <c r="M229" s="261" t="s">
        <v>1</v>
      </c>
      <c r="N229" s="262" t="s">
        <v>46</v>
      </c>
      <c r="O229" s="94"/>
      <c r="P229" s="263">
        <f>O229*H229</f>
        <v>0</v>
      </c>
      <c r="Q229" s="263">
        <v>8.0000000000000007E-05</v>
      </c>
      <c r="R229" s="263">
        <f>Q229*H229</f>
        <v>0.00040000000000000002</v>
      </c>
      <c r="S229" s="263">
        <v>0</v>
      </c>
      <c r="T229" s="264">
        <f>S229*H229</f>
        <v>0</v>
      </c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R229" s="265" t="s">
        <v>526</v>
      </c>
      <c r="AT229" s="265" t="s">
        <v>214</v>
      </c>
      <c r="AU229" s="265" t="s">
        <v>89</v>
      </c>
      <c r="AY229" s="18" t="s">
        <v>211</v>
      </c>
      <c r="BE229" s="155">
        <f>IF(N229="základní",J229,0)</f>
        <v>0</v>
      </c>
      <c r="BF229" s="155">
        <f>IF(N229="snížená",J229,0)</f>
        <v>0</v>
      </c>
      <c r="BG229" s="155">
        <f>IF(N229="zákl. přenesená",J229,0)</f>
        <v>0</v>
      </c>
      <c r="BH229" s="155">
        <f>IF(N229="sníž. přenesená",J229,0)</f>
        <v>0</v>
      </c>
      <c r="BI229" s="155">
        <f>IF(N229="nulová",J229,0)</f>
        <v>0</v>
      </c>
      <c r="BJ229" s="18" t="s">
        <v>87</v>
      </c>
      <c r="BK229" s="155">
        <f>ROUND(I229*H229,2)</f>
        <v>0</v>
      </c>
      <c r="BL229" s="18" t="s">
        <v>526</v>
      </c>
      <c r="BM229" s="265" t="s">
        <v>2057</v>
      </c>
    </row>
    <row r="230" s="13" customFormat="1">
      <c r="A230" s="13"/>
      <c r="B230" s="266"/>
      <c r="C230" s="267"/>
      <c r="D230" s="268" t="s">
        <v>236</v>
      </c>
      <c r="E230" s="269" t="s">
        <v>1</v>
      </c>
      <c r="F230" s="270" t="s">
        <v>2058</v>
      </c>
      <c r="G230" s="267"/>
      <c r="H230" s="269" t="s">
        <v>1</v>
      </c>
      <c r="I230" s="271"/>
      <c r="J230" s="267"/>
      <c r="K230" s="267"/>
      <c r="L230" s="272"/>
      <c r="M230" s="273"/>
      <c r="N230" s="274"/>
      <c r="O230" s="274"/>
      <c r="P230" s="274"/>
      <c r="Q230" s="274"/>
      <c r="R230" s="274"/>
      <c r="S230" s="274"/>
      <c r="T230" s="275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76" t="s">
        <v>236</v>
      </c>
      <c r="AU230" s="276" t="s">
        <v>89</v>
      </c>
      <c r="AV230" s="13" t="s">
        <v>87</v>
      </c>
      <c r="AW230" s="13" t="s">
        <v>34</v>
      </c>
      <c r="AX230" s="13" t="s">
        <v>81</v>
      </c>
      <c r="AY230" s="276" t="s">
        <v>211</v>
      </c>
    </row>
    <row r="231" s="13" customFormat="1">
      <c r="A231" s="13"/>
      <c r="B231" s="266"/>
      <c r="C231" s="267"/>
      <c r="D231" s="268" t="s">
        <v>236</v>
      </c>
      <c r="E231" s="269" t="s">
        <v>1</v>
      </c>
      <c r="F231" s="270" t="s">
        <v>2047</v>
      </c>
      <c r="G231" s="267"/>
      <c r="H231" s="269" t="s">
        <v>1</v>
      </c>
      <c r="I231" s="271"/>
      <c r="J231" s="267"/>
      <c r="K231" s="267"/>
      <c r="L231" s="272"/>
      <c r="M231" s="273"/>
      <c r="N231" s="274"/>
      <c r="O231" s="274"/>
      <c r="P231" s="274"/>
      <c r="Q231" s="274"/>
      <c r="R231" s="274"/>
      <c r="S231" s="274"/>
      <c r="T231" s="275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76" t="s">
        <v>236</v>
      </c>
      <c r="AU231" s="276" t="s">
        <v>89</v>
      </c>
      <c r="AV231" s="13" t="s">
        <v>87</v>
      </c>
      <c r="AW231" s="13" t="s">
        <v>34</v>
      </c>
      <c r="AX231" s="13" t="s">
        <v>81</v>
      </c>
      <c r="AY231" s="276" t="s">
        <v>211</v>
      </c>
    </row>
    <row r="232" s="14" customFormat="1">
      <c r="A232" s="14"/>
      <c r="B232" s="277"/>
      <c r="C232" s="278"/>
      <c r="D232" s="268" t="s">
        <v>236</v>
      </c>
      <c r="E232" s="279" t="s">
        <v>1</v>
      </c>
      <c r="F232" s="280" t="s">
        <v>105</v>
      </c>
      <c r="G232" s="278"/>
      <c r="H232" s="281">
        <v>5</v>
      </c>
      <c r="I232" s="282"/>
      <c r="J232" s="278"/>
      <c r="K232" s="278"/>
      <c r="L232" s="283"/>
      <c r="M232" s="284"/>
      <c r="N232" s="285"/>
      <c r="O232" s="285"/>
      <c r="P232" s="285"/>
      <c r="Q232" s="285"/>
      <c r="R232" s="285"/>
      <c r="S232" s="285"/>
      <c r="T232" s="286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87" t="s">
        <v>236</v>
      </c>
      <c r="AU232" s="287" t="s">
        <v>89</v>
      </c>
      <c r="AV232" s="14" t="s">
        <v>89</v>
      </c>
      <c r="AW232" s="14" t="s">
        <v>34</v>
      </c>
      <c r="AX232" s="14" t="s">
        <v>87</v>
      </c>
      <c r="AY232" s="287" t="s">
        <v>211</v>
      </c>
    </row>
    <row r="233" s="2" customFormat="1" ht="37.8" customHeight="1">
      <c r="A233" s="41"/>
      <c r="B233" s="42"/>
      <c r="C233" s="253" t="s">
        <v>7</v>
      </c>
      <c r="D233" s="253" t="s">
        <v>214</v>
      </c>
      <c r="E233" s="254" t="s">
        <v>2059</v>
      </c>
      <c r="F233" s="255" t="s">
        <v>2060</v>
      </c>
      <c r="G233" s="256" t="s">
        <v>307</v>
      </c>
      <c r="H233" s="257">
        <v>6</v>
      </c>
      <c r="I233" s="258"/>
      <c r="J233" s="259">
        <f>ROUND(I233*H233,2)</f>
        <v>0</v>
      </c>
      <c r="K233" s="260"/>
      <c r="L233" s="44"/>
      <c r="M233" s="261" t="s">
        <v>1</v>
      </c>
      <c r="N233" s="262" t="s">
        <v>46</v>
      </c>
      <c r="O233" s="94"/>
      <c r="P233" s="263">
        <f>O233*H233</f>
        <v>0</v>
      </c>
      <c r="Q233" s="263">
        <v>0.0010499999999999999</v>
      </c>
      <c r="R233" s="263">
        <f>Q233*H233</f>
        <v>0.0063</v>
      </c>
      <c r="S233" s="263">
        <v>0</v>
      </c>
      <c r="T233" s="264">
        <f>S233*H233</f>
        <v>0</v>
      </c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R233" s="265" t="s">
        <v>526</v>
      </c>
      <c r="AT233" s="265" t="s">
        <v>214</v>
      </c>
      <c r="AU233" s="265" t="s">
        <v>89</v>
      </c>
      <c r="AY233" s="18" t="s">
        <v>211</v>
      </c>
      <c r="BE233" s="155">
        <f>IF(N233="základní",J233,0)</f>
        <v>0</v>
      </c>
      <c r="BF233" s="155">
        <f>IF(N233="snížená",J233,0)</f>
        <v>0</v>
      </c>
      <c r="BG233" s="155">
        <f>IF(N233="zákl. přenesená",J233,0)</f>
        <v>0</v>
      </c>
      <c r="BH233" s="155">
        <f>IF(N233="sníž. přenesená",J233,0)</f>
        <v>0</v>
      </c>
      <c r="BI233" s="155">
        <f>IF(N233="nulová",J233,0)</f>
        <v>0</v>
      </c>
      <c r="BJ233" s="18" t="s">
        <v>87</v>
      </c>
      <c r="BK233" s="155">
        <f>ROUND(I233*H233,2)</f>
        <v>0</v>
      </c>
      <c r="BL233" s="18" t="s">
        <v>526</v>
      </c>
      <c r="BM233" s="265" t="s">
        <v>2061</v>
      </c>
    </row>
    <row r="234" s="13" customFormat="1">
      <c r="A234" s="13"/>
      <c r="B234" s="266"/>
      <c r="C234" s="267"/>
      <c r="D234" s="268" t="s">
        <v>236</v>
      </c>
      <c r="E234" s="269" t="s">
        <v>1</v>
      </c>
      <c r="F234" s="270" t="s">
        <v>2062</v>
      </c>
      <c r="G234" s="267"/>
      <c r="H234" s="269" t="s">
        <v>1</v>
      </c>
      <c r="I234" s="271"/>
      <c r="J234" s="267"/>
      <c r="K234" s="267"/>
      <c r="L234" s="272"/>
      <c r="M234" s="273"/>
      <c r="N234" s="274"/>
      <c r="O234" s="274"/>
      <c r="P234" s="274"/>
      <c r="Q234" s="274"/>
      <c r="R234" s="274"/>
      <c r="S234" s="274"/>
      <c r="T234" s="275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76" t="s">
        <v>236</v>
      </c>
      <c r="AU234" s="276" t="s">
        <v>89</v>
      </c>
      <c r="AV234" s="13" t="s">
        <v>87</v>
      </c>
      <c r="AW234" s="13" t="s">
        <v>34</v>
      </c>
      <c r="AX234" s="13" t="s">
        <v>81</v>
      </c>
      <c r="AY234" s="276" t="s">
        <v>211</v>
      </c>
    </row>
    <row r="235" s="13" customFormat="1">
      <c r="A235" s="13"/>
      <c r="B235" s="266"/>
      <c r="C235" s="267"/>
      <c r="D235" s="268" t="s">
        <v>236</v>
      </c>
      <c r="E235" s="269" t="s">
        <v>1</v>
      </c>
      <c r="F235" s="270" t="s">
        <v>2047</v>
      </c>
      <c r="G235" s="267"/>
      <c r="H235" s="269" t="s">
        <v>1</v>
      </c>
      <c r="I235" s="271"/>
      <c r="J235" s="267"/>
      <c r="K235" s="267"/>
      <c r="L235" s="272"/>
      <c r="M235" s="273"/>
      <c r="N235" s="274"/>
      <c r="O235" s="274"/>
      <c r="P235" s="274"/>
      <c r="Q235" s="274"/>
      <c r="R235" s="274"/>
      <c r="S235" s="274"/>
      <c r="T235" s="275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76" t="s">
        <v>236</v>
      </c>
      <c r="AU235" s="276" t="s">
        <v>89</v>
      </c>
      <c r="AV235" s="13" t="s">
        <v>87</v>
      </c>
      <c r="AW235" s="13" t="s">
        <v>34</v>
      </c>
      <c r="AX235" s="13" t="s">
        <v>81</v>
      </c>
      <c r="AY235" s="276" t="s">
        <v>211</v>
      </c>
    </row>
    <row r="236" s="13" customFormat="1">
      <c r="A236" s="13"/>
      <c r="B236" s="266"/>
      <c r="C236" s="267"/>
      <c r="D236" s="268" t="s">
        <v>236</v>
      </c>
      <c r="E236" s="269" t="s">
        <v>1</v>
      </c>
      <c r="F236" s="270" t="s">
        <v>2063</v>
      </c>
      <c r="G236" s="267"/>
      <c r="H236" s="269" t="s">
        <v>1</v>
      </c>
      <c r="I236" s="271"/>
      <c r="J236" s="267"/>
      <c r="K236" s="267"/>
      <c r="L236" s="272"/>
      <c r="M236" s="273"/>
      <c r="N236" s="274"/>
      <c r="O236" s="274"/>
      <c r="P236" s="274"/>
      <c r="Q236" s="274"/>
      <c r="R236" s="274"/>
      <c r="S236" s="274"/>
      <c r="T236" s="275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76" t="s">
        <v>236</v>
      </c>
      <c r="AU236" s="276" t="s">
        <v>89</v>
      </c>
      <c r="AV236" s="13" t="s">
        <v>87</v>
      </c>
      <c r="AW236" s="13" t="s">
        <v>34</v>
      </c>
      <c r="AX236" s="13" t="s">
        <v>81</v>
      </c>
      <c r="AY236" s="276" t="s">
        <v>211</v>
      </c>
    </row>
    <row r="237" s="14" customFormat="1">
      <c r="A237" s="14"/>
      <c r="B237" s="277"/>
      <c r="C237" s="278"/>
      <c r="D237" s="268" t="s">
        <v>236</v>
      </c>
      <c r="E237" s="279" t="s">
        <v>1</v>
      </c>
      <c r="F237" s="280" t="s">
        <v>2064</v>
      </c>
      <c r="G237" s="278"/>
      <c r="H237" s="281">
        <v>6</v>
      </c>
      <c r="I237" s="282"/>
      <c r="J237" s="278"/>
      <c r="K237" s="278"/>
      <c r="L237" s="283"/>
      <c r="M237" s="284"/>
      <c r="N237" s="285"/>
      <c r="O237" s="285"/>
      <c r="P237" s="285"/>
      <c r="Q237" s="285"/>
      <c r="R237" s="285"/>
      <c r="S237" s="285"/>
      <c r="T237" s="286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87" t="s">
        <v>236</v>
      </c>
      <c r="AU237" s="287" t="s">
        <v>89</v>
      </c>
      <c r="AV237" s="14" t="s">
        <v>89</v>
      </c>
      <c r="AW237" s="14" t="s">
        <v>34</v>
      </c>
      <c r="AX237" s="14" t="s">
        <v>87</v>
      </c>
      <c r="AY237" s="287" t="s">
        <v>211</v>
      </c>
    </row>
    <row r="238" s="2" customFormat="1" ht="33" customHeight="1">
      <c r="A238" s="41"/>
      <c r="B238" s="42"/>
      <c r="C238" s="253" t="s">
        <v>568</v>
      </c>
      <c r="D238" s="253" t="s">
        <v>214</v>
      </c>
      <c r="E238" s="254" t="s">
        <v>2065</v>
      </c>
      <c r="F238" s="255" t="s">
        <v>2066</v>
      </c>
      <c r="G238" s="256" t="s">
        <v>307</v>
      </c>
      <c r="H238" s="257">
        <v>8.5</v>
      </c>
      <c r="I238" s="258"/>
      <c r="J238" s="259">
        <f>ROUND(I238*H238,2)</f>
        <v>0</v>
      </c>
      <c r="K238" s="260"/>
      <c r="L238" s="44"/>
      <c r="M238" s="261" t="s">
        <v>1</v>
      </c>
      <c r="N238" s="262" t="s">
        <v>46</v>
      </c>
      <c r="O238" s="94"/>
      <c r="P238" s="263">
        <f>O238*H238</f>
        <v>0</v>
      </c>
      <c r="Q238" s="263">
        <v>0.0024299999999999999</v>
      </c>
      <c r="R238" s="263">
        <f>Q238*H238</f>
        <v>0.020655</v>
      </c>
      <c r="S238" s="263">
        <v>0</v>
      </c>
      <c r="T238" s="264">
        <f>S238*H238</f>
        <v>0</v>
      </c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R238" s="265" t="s">
        <v>526</v>
      </c>
      <c r="AT238" s="265" t="s">
        <v>214</v>
      </c>
      <c r="AU238" s="265" t="s">
        <v>89</v>
      </c>
      <c r="AY238" s="18" t="s">
        <v>211</v>
      </c>
      <c r="BE238" s="155">
        <f>IF(N238="základní",J238,0)</f>
        <v>0</v>
      </c>
      <c r="BF238" s="155">
        <f>IF(N238="snížená",J238,0)</f>
        <v>0</v>
      </c>
      <c r="BG238" s="155">
        <f>IF(N238="zákl. přenesená",J238,0)</f>
        <v>0</v>
      </c>
      <c r="BH238" s="155">
        <f>IF(N238="sníž. přenesená",J238,0)</f>
        <v>0</v>
      </c>
      <c r="BI238" s="155">
        <f>IF(N238="nulová",J238,0)</f>
        <v>0</v>
      </c>
      <c r="BJ238" s="18" t="s">
        <v>87</v>
      </c>
      <c r="BK238" s="155">
        <f>ROUND(I238*H238,2)</f>
        <v>0</v>
      </c>
      <c r="BL238" s="18" t="s">
        <v>526</v>
      </c>
      <c r="BM238" s="265" t="s">
        <v>2067</v>
      </c>
    </row>
    <row r="239" s="13" customFormat="1">
      <c r="A239" s="13"/>
      <c r="B239" s="266"/>
      <c r="C239" s="267"/>
      <c r="D239" s="268" t="s">
        <v>236</v>
      </c>
      <c r="E239" s="269" t="s">
        <v>1</v>
      </c>
      <c r="F239" s="270" t="s">
        <v>2068</v>
      </c>
      <c r="G239" s="267"/>
      <c r="H239" s="269" t="s">
        <v>1</v>
      </c>
      <c r="I239" s="271"/>
      <c r="J239" s="267"/>
      <c r="K239" s="267"/>
      <c r="L239" s="272"/>
      <c r="M239" s="273"/>
      <c r="N239" s="274"/>
      <c r="O239" s="274"/>
      <c r="P239" s="274"/>
      <c r="Q239" s="274"/>
      <c r="R239" s="274"/>
      <c r="S239" s="274"/>
      <c r="T239" s="275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76" t="s">
        <v>236</v>
      </c>
      <c r="AU239" s="276" t="s">
        <v>89</v>
      </c>
      <c r="AV239" s="13" t="s">
        <v>87</v>
      </c>
      <c r="AW239" s="13" t="s">
        <v>34</v>
      </c>
      <c r="AX239" s="13" t="s">
        <v>81</v>
      </c>
      <c r="AY239" s="276" t="s">
        <v>211</v>
      </c>
    </row>
    <row r="240" s="13" customFormat="1">
      <c r="A240" s="13"/>
      <c r="B240" s="266"/>
      <c r="C240" s="267"/>
      <c r="D240" s="268" t="s">
        <v>236</v>
      </c>
      <c r="E240" s="269" t="s">
        <v>1</v>
      </c>
      <c r="F240" s="270" t="s">
        <v>2047</v>
      </c>
      <c r="G240" s="267"/>
      <c r="H240" s="269" t="s">
        <v>1</v>
      </c>
      <c r="I240" s="271"/>
      <c r="J240" s="267"/>
      <c r="K240" s="267"/>
      <c r="L240" s="272"/>
      <c r="M240" s="273"/>
      <c r="N240" s="274"/>
      <c r="O240" s="274"/>
      <c r="P240" s="274"/>
      <c r="Q240" s="274"/>
      <c r="R240" s="274"/>
      <c r="S240" s="274"/>
      <c r="T240" s="275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76" t="s">
        <v>236</v>
      </c>
      <c r="AU240" s="276" t="s">
        <v>89</v>
      </c>
      <c r="AV240" s="13" t="s">
        <v>87</v>
      </c>
      <c r="AW240" s="13" t="s">
        <v>34</v>
      </c>
      <c r="AX240" s="13" t="s">
        <v>81</v>
      </c>
      <c r="AY240" s="276" t="s">
        <v>211</v>
      </c>
    </row>
    <row r="241" s="13" customFormat="1">
      <c r="A241" s="13"/>
      <c r="B241" s="266"/>
      <c r="C241" s="267"/>
      <c r="D241" s="268" t="s">
        <v>236</v>
      </c>
      <c r="E241" s="269" t="s">
        <v>1</v>
      </c>
      <c r="F241" s="270" t="s">
        <v>2069</v>
      </c>
      <c r="G241" s="267"/>
      <c r="H241" s="269" t="s">
        <v>1</v>
      </c>
      <c r="I241" s="271"/>
      <c r="J241" s="267"/>
      <c r="K241" s="267"/>
      <c r="L241" s="272"/>
      <c r="M241" s="273"/>
      <c r="N241" s="274"/>
      <c r="O241" s="274"/>
      <c r="P241" s="274"/>
      <c r="Q241" s="274"/>
      <c r="R241" s="274"/>
      <c r="S241" s="274"/>
      <c r="T241" s="275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76" t="s">
        <v>236</v>
      </c>
      <c r="AU241" s="276" t="s">
        <v>89</v>
      </c>
      <c r="AV241" s="13" t="s">
        <v>87</v>
      </c>
      <c r="AW241" s="13" t="s">
        <v>34</v>
      </c>
      <c r="AX241" s="13" t="s">
        <v>81</v>
      </c>
      <c r="AY241" s="276" t="s">
        <v>211</v>
      </c>
    </row>
    <row r="242" s="14" customFormat="1">
      <c r="A242" s="14"/>
      <c r="B242" s="277"/>
      <c r="C242" s="278"/>
      <c r="D242" s="268" t="s">
        <v>236</v>
      </c>
      <c r="E242" s="279" t="s">
        <v>1</v>
      </c>
      <c r="F242" s="280" t="s">
        <v>2070</v>
      </c>
      <c r="G242" s="278"/>
      <c r="H242" s="281">
        <v>8.5</v>
      </c>
      <c r="I242" s="282"/>
      <c r="J242" s="278"/>
      <c r="K242" s="278"/>
      <c r="L242" s="283"/>
      <c r="M242" s="284"/>
      <c r="N242" s="285"/>
      <c r="O242" s="285"/>
      <c r="P242" s="285"/>
      <c r="Q242" s="285"/>
      <c r="R242" s="285"/>
      <c r="S242" s="285"/>
      <c r="T242" s="286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87" t="s">
        <v>236</v>
      </c>
      <c r="AU242" s="287" t="s">
        <v>89</v>
      </c>
      <c r="AV242" s="14" t="s">
        <v>89</v>
      </c>
      <c r="AW242" s="14" t="s">
        <v>34</v>
      </c>
      <c r="AX242" s="14" t="s">
        <v>87</v>
      </c>
      <c r="AY242" s="287" t="s">
        <v>211</v>
      </c>
    </row>
    <row r="243" s="2" customFormat="1" ht="33" customHeight="1">
      <c r="A243" s="41"/>
      <c r="B243" s="42"/>
      <c r="C243" s="253" t="s">
        <v>572</v>
      </c>
      <c r="D243" s="253" t="s">
        <v>214</v>
      </c>
      <c r="E243" s="254" t="s">
        <v>2071</v>
      </c>
      <c r="F243" s="255" t="s">
        <v>2072</v>
      </c>
      <c r="G243" s="256" t="s">
        <v>269</v>
      </c>
      <c r="H243" s="257">
        <v>44.020000000000003</v>
      </c>
      <c r="I243" s="258"/>
      <c r="J243" s="259">
        <f>ROUND(I243*H243,2)</f>
        <v>0</v>
      </c>
      <c r="K243" s="260"/>
      <c r="L243" s="44"/>
      <c r="M243" s="261" t="s">
        <v>1</v>
      </c>
      <c r="N243" s="262" t="s">
        <v>46</v>
      </c>
      <c r="O243" s="94"/>
      <c r="P243" s="263">
        <f>O243*H243</f>
        <v>0</v>
      </c>
      <c r="Q243" s="263">
        <v>0.0039699999999999996</v>
      </c>
      <c r="R243" s="263">
        <f>Q243*H243</f>
        <v>0.17475939999999998</v>
      </c>
      <c r="S243" s="263">
        <v>0</v>
      </c>
      <c r="T243" s="264">
        <f>S243*H243</f>
        <v>0</v>
      </c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R243" s="265" t="s">
        <v>526</v>
      </c>
      <c r="AT243" s="265" t="s">
        <v>214</v>
      </c>
      <c r="AU243" s="265" t="s">
        <v>89</v>
      </c>
      <c r="AY243" s="18" t="s">
        <v>211</v>
      </c>
      <c r="BE243" s="155">
        <f>IF(N243="základní",J243,0)</f>
        <v>0</v>
      </c>
      <c r="BF243" s="155">
        <f>IF(N243="snížená",J243,0)</f>
        <v>0</v>
      </c>
      <c r="BG243" s="155">
        <f>IF(N243="zákl. přenesená",J243,0)</f>
        <v>0</v>
      </c>
      <c r="BH243" s="155">
        <f>IF(N243="sníž. přenesená",J243,0)</f>
        <v>0</v>
      </c>
      <c r="BI243" s="155">
        <f>IF(N243="nulová",J243,0)</f>
        <v>0</v>
      </c>
      <c r="BJ243" s="18" t="s">
        <v>87</v>
      </c>
      <c r="BK243" s="155">
        <f>ROUND(I243*H243,2)</f>
        <v>0</v>
      </c>
      <c r="BL243" s="18" t="s">
        <v>526</v>
      </c>
      <c r="BM243" s="265" t="s">
        <v>2073</v>
      </c>
    </row>
    <row r="244" s="13" customFormat="1">
      <c r="A244" s="13"/>
      <c r="B244" s="266"/>
      <c r="C244" s="267"/>
      <c r="D244" s="268" t="s">
        <v>236</v>
      </c>
      <c r="E244" s="269" t="s">
        <v>1</v>
      </c>
      <c r="F244" s="270" t="s">
        <v>2074</v>
      </c>
      <c r="G244" s="267"/>
      <c r="H244" s="269" t="s">
        <v>1</v>
      </c>
      <c r="I244" s="271"/>
      <c r="J244" s="267"/>
      <c r="K244" s="267"/>
      <c r="L244" s="272"/>
      <c r="M244" s="273"/>
      <c r="N244" s="274"/>
      <c r="O244" s="274"/>
      <c r="P244" s="274"/>
      <c r="Q244" s="274"/>
      <c r="R244" s="274"/>
      <c r="S244" s="274"/>
      <c r="T244" s="275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76" t="s">
        <v>236</v>
      </c>
      <c r="AU244" s="276" t="s">
        <v>89</v>
      </c>
      <c r="AV244" s="13" t="s">
        <v>87</v>
      </c>
      <c r="AW244" s="13" t="s">
        <v>34</v>
      </c>
      <c r="AX244" s="13" t="s">
        <v>81</v>
      </c>
      <c r="AY244" s="276" t="s">
        <v>211</v>
      </c>
    </row>
    <row r="245" s="13" customFormat="1">
      <c r="A245" s="13"/>
      <c r="B245" s="266"/>
      <c r="C245" s="267"/>
      <c r="D245" s="268" t="s">
        <v>236</v>
      </c>
      <c r="E245" s="269" t="s">
        <v>1</v>
      </c>
      <c r="F245" s="270" t="s">
        <v>2075</v>
      </c>
      <c r="G245" s="267"/>
      <c r="H245" s="269" t="s">
        <v>1</v>
      </c>
      <c r="I245" s="271"/>
      <c r="J245" s="267"/>
      <c r="K245" s="267"/>
      <c r="L245" s="272"/>
      <c r="M245" s="273"/>
      <c r="N245" s="274"/>
      <c r="O245" s="274"/>
      <c r="P245" s="274"/>
      <c r="Q245" s="274"/>
      <c r="R245" s="274"/>
      <c r="S245" s="274"/>
      <c r="T245" s="275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76" t="s">
        <v>236</v>
      </c>
      <c r="AU245" s="276" t="s">
        <v>89</v>
      </c>
      <c r="AV245" s="13" t="s">
        <v>87</v>
      </c>
      <c r="AW245" s="13" t="s">
        <v>34</v>
      </c>
      <c r="AX245" s="13" t="s">
        <v>81</v>
      </c>
      <c r="AY245" s="276" t="s">
        <v>211</v>
      </c>
    </row>
    <row r="246" s="14" customFormat="1">
      <c r="A246" s="14"/>
      <c r="B246" s="277"/>
      <c r="C246" s="278"/>
      <c r="D246" s="268" t="s">
        <v>236</v>
      </c>
      <c r="E246" s="279" t="s">
        <v>1</v>
      </c>
      <c r="F246" s="280" t="s">
        <v>2076</v>
      </c>
      <c r="G246" s="278"/>
      <c r="H246" s="281">
        <v>32.020000000000003</v>
      </c>
      <c r="I246" s="282"/>
      <c r="J246" s="278"/>
      <c r="K246" s="278"/>
      <c r="L246" s="283"/>
      <c r="M246" s="284"/>
      <c r="N246" s="285"/>
      <c r="O246" s="285"/>
      <c r="P246" s="285"/>
      <c r="Q246" s="285"/>
      <c r="R246" s="285"/>
      <c r="S246" s="285"/>
      <c r="T246" s="286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87" t="s">
        <v>236</v>
      </c>
      <c r="AU246" s="287" t="s">
        <v>89</v>
      </c>
      <c r="AV246" s="14" t="s">
        <v>89</v>
      </c>
      <c r="AW246" s="14" t="s">
        <v>34</v>
      </c>
      <c r="AX246" s="14" t="s">
        <v>81</v>
      </c>
      <c r="AY246" s="287" t="s">
        <v>211</v>
      </c>
    </row>
    <row r="247" s="13" customFormat="1">
      <c r="A247" s="13"/>
      <c r="B247" s="266"/>
      <c r="C247" s="267"/>
      <c r="D247" s="268" t="s">
        <v>236</v>
      </c>
      <c r="E247" s="269" t="s">
        <v>1</v>
      </c>
      <c r="F247" s="270" t="s">
        <v>2077</v>
      </c>
      <c r="G247" s="267"/>
      <c r="H247" s="269" t="s">
        <v>1</v>
      </c>
      <c r="I247" s="271"/>
      <c r="J247" s="267"/>
      <c r="K247" s="267"/>
      <c r="L247" s="272"/>
      <c r="M247" s="273"/>
      <c r="N247" s="274"/>
      <c r="O247" s="274"/>
      <c r="P247" s="274"/>
      <c r="Q247" s="274"/>
      <c r="R247" s="274"/>
      <c r="S247" s="274"/>
      <c r="T247" s="275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76" t="s">
        <v>236</v>
      </c>
      <c r="AU247" s="276" t="s">
        <v>89</v>
      </c>
      <c r="AV247" s="13" t="s">
        <v>87</v>
      </c>
      <c r="AW247" s="13" t="s">
        <v>34</v>
      </c>
      <c r="AX247" s="13" t="s">
        <v>81</v>
      </c>
      <c r="AY247" s="276" t="s">
        <v>211</v>
      </c>
    </row>
    <row r="248" s="14" customFormat="1">
      <c r="A248" s="14"/>
      <c r="B248" s="277"/>
      <c r="C248" s="278"/>
      <c r="D248" s="268" t="s">
        <v>236</v>
      </c>
      <c r="E248" s="279" t="s">
        <v>1</v>
      </c>
      <c r="F248" s="280" t="s">
        <v>490</v>
      </c>
      <c r="G248" s="278"/>
      <c r="H248" s="281">
        <v>12</v>
      </c>
      <c r="I248" s="282"/>
      <c r="J248" s="278"/>
      <c r="K248" s="278"/>
      <c r="L248" s="283"/>
      <c r="M248" s="284"/>
      <c r="N248" s="285"/>
      <c r="O248" s="285"/>
      <c r="P248" s="285"/>
      <c r="Q248" s="285"/>
      <c r="R248" s="285"/>
      <c r="S248" s="285"/>
      <c r="T248" s="286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87" t="s">
        <v>236</v>
      </c>
      <c r="AU248" s="287" t="s">
        <v>89</v>
      </c>
      <c r="AV248" s="14" t="s">
        <v>89</v>
      </c>
      <c r="AW248" s="14" t="s">
        <v>34</v>
      </c>
      <c r="AX248" s="14" t="s">
        <v>81</v>
      </c>
      <c r="AY248" s="287" t="s">
        <v>211</v>
      </c>
    </row>
    <row r="249" s="15" customFormat="1">
      <c r="A249" s="15"/>
      <c r="B249" s="295"/>
      <c r="C249" s="296"/>
      <c r="D249" s="268" t="s">
        <v>236</v>
      </c>
      <c r="E249" s="297" t="s">
        <v>1</v>
      </c>
      <c r="F249" s="298" t="s">
        <v>435</v>
      </c>
      <c r="G249" s="296"/>
      <c r="H249" s="299">
        <v>44.020000000000003</v>
      </c>
      <c r="I249" s="300"/>
      <c r="J249" s="296"/>
      <c r="K249" s="296"/>
      <c r="L249" s="301"/>
      <c r="M249" s="302"/>
      <c r="N249" s="303"/>
      <c r="O249" s="303"/>
      <c r="P249" s="303"/>
      <c r="Q249" s="303"/>
      <c r="R249" s="303"/>
      <c r="S249" s="303"/>
      <c r="T249" s="304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T249" s="305" t="s">
        <v>236</v>
      </c>
      <c r="AU249" s="305" t="s">
        <v>89</v>
      </c>
      <c r="AV249" s="15" t="s">
        <v>100</v>
      </c>
      <c r="AW249" s="15" t="s">
        <v>34</v>
      </c>
      <c r="AX249" s="15" t="s">
        <v>87</v>
      </c>
      <c r="AY249" s="305" t="s">
        <v>211</v>
      </c>
    </row>
    <row r="250" s="2" customFormat="1" ht="33" customHeight="1">
      <c r="A250" s="41"/>
      <c r="B250" s="42"/>
      <c r="C250" s="253" t="s">
        <v>579</v>
      </c>
      <c r="D250" s="253" t="s">
        <v>214</v>
      </c>
      <c r="E250" s="254" t="s">
        <v>2078</v>
      </c>
      <c r="F250" s="255" t="s">
        <v>2079</v>
      </c>
      <c r="G250" s="256" t="s">
        <v>695</v>
      </c>
      <c r="H250" s="257">
        <v>9</v>
      </c>
      <c r="I250" s="258"/>
      <c r="J250" s="259">
        <f>ROUND(I250*H250,2)</f>
        <v>0</v>
      </c>
      <c r="K250" s="260"/>
      <c r="L250" s="44"/>
      <c r="M250" s="261" t="s">
        <v>1</v>
      </c>
      <c r="N250" s="262" t="s">
        <v>46</v>
      </c>
      <c r="O250" s="94"/>
      <c r="P250" s="263">
        <f>O250*H250</f>
        <v>0</v>
      </c>
      <c r="Q250" s="263">
        <v>0</v>
      </c>
      <c r="R250" s="263">
        <f>Q250*H250</f>
        <v>0</v>
      </c>
      <c r="S250" s="263">
        <v>0</v>
      </c>
      <c r="T250" s="264">
        <f>S250*H250</f>
        <v>0</v>
      </c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R250" s="265" t="s">
        <v>526</v>
      </c>
      <c r="AT250" s="265" t="s">
        <v>214</v>
      </c>
      <c r="AU250" s="265" t="s">
        <v>89</v>
      </c>
      <c r="AY250" s="18" t="s">
        <v>211</v>
      </c>
      <c r="BE250" s="155">
        <f>IF(N250="základní",J250,0)</f>
        <v>0</v>
      </c>
      <c r="BF250" s="155">
        <f>IF(N250="snížená",J250,0)</f>
        <v>0</v>
      </c>
      <c r="BG250" s="155">
        <f>IF(N250="zákl. přenesená",J250,0)</f>
        <v>0</v>
      </c>
      <c r="BH250" s="155">
        <f>IF(N250="sníž. přenesená",J250,0)</f>
        <v>0</v>
      </c>
      <c r="BI250" s="155">
        <f>IF(N250="nulová",J250,0)</f>
        <v>0</v>
      </c>
      <c r="BJ250" s="18" t="s">
        <v>87</v>
      </c>
      <c r="BK250" s="155">
        <f>ROUND(I250*H250,2)</f>
        <v>0</v>
      </c>
      <c r="BL250" s="18" t="s">
        <v>526</v>
      </c>
      <c r="BM250" s="265" t="s">
        <v>2080</v>
      </c>
    </row>
    <row r="251" s="2" customFormat="1" ht="33" customHeight="1">
      <c r="A251" s="41"/>
      <c r="B251" s="42"/>
      <c r="C251" s="253" t="s">
        <v>586</v>
      </c>
      <c r="D251" s="253" t="s">
        <v>214</v>
      </c>
      <c r="E251" s="254" t="s">
        <v>2081</v>
      </c>
      <c r="F251" s="255" t="s">
        <v>2082</v>
      </c>
      <c r="G251" s="256" t="s">
        <v>695</v>
      </c>
      <c r="H251" s="257">
        <v>46</v>
      </c>
      <c r="I251" s="258"/>
      <c r="J251" s="259">
        <f>ROUND(I251*H251,2)</f>
        <v>0</v>
      </c>
      <c r="K251" s="260"/>
      <c r="L251" s="44"/>
      <c r="M251" s="261" t="s">
        <v>1</v>
      </c>
      <c r="N251" s="262" t="s">
        <v>46</v>
      </c>
      <c r="O251" s="94"/>
      <c r="P251" s="263">
        <f>O251*H251</f>
        <v>0</v>
      </c>
      <c r="Q251" s="263">
        <v>0</v>
      </c>
      <c r="R251" s="263">
        <f>Q251*H251</f>
        <v>0</v>
      </c>
      <c r="S251" s="263">
        <v>0</v>
      </c>
      <c r="T251" s="264">
        <f>S251*H251</f>
        <v>0</v>
      </c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R251" s="265" t="s">
        <v>526</v>
      </c>
      <c r="AT251" s="265" t="s">
        <v>214</v>
      </c>
      <c r="AU251" s="265" t="s">
        <v>89</v>
      </c>
      <c r="AY251" s="18" t="s">
        <v>211</v>
      </c>
      <c r="BE251" s="155">
        <f>IF(N251="základní",J251,0)</f>
        <v>0</v>
      </c>
      <c r="BF251" s="155">
        <f>IF(N251="snížená",J251,0)</f>
        <v>0</v>
      </c>
      <c r="BG251" s="155">
        <f>IF(N251="zákl. přenesená",J251,0)</f>
        <v>0</v>
      </c>
      <c r="BH251" s="155">
        <f>IF(N251="sníž. přenesená",J251,0)</f>
        <v>0</v>
      </c>
      <c r="BI251" s="155">
        <f>IF(N251="nulová",J251,0)</f>
        <v>0</v>
      </c>
      <c r="BJ251" s="18" t="s">
        <v>87</v>
      </c>
      <c r="BK251" s="155">
        <f>ROUND(I251*H251,2)</f>
        <v>0</v>
      </c>
      <c r="BL251" s="18" t="s">
        <v>526</v>
      </c>
      <c r="BM251" s="265" t="s">
        <v>2083</v>
      </c>
    </row>
    <row r="252" s="2" customFormat="1" ht="24.15" customHeight="1">
      <c r="A252" s="41"/>
      <c r="B252" s="42"/>
      <c r="C252" s="253" t="s">
        <v>591</v>
      </c>
      <c r="D252" s="253" t="s">
        <v>214</v>
      </c>
      <c r="E252" s="254" t="s">
        <v>2084</v>
      </c>
      <c r="F252" s="255" t="s">
        <v>2085</v>
      </c>
      <c r="G252" s="256" t="s">
        <v>307</v>
      </c>
      <c r="H252" s="257">
        <v>25.75</v>
      </c>
      <c r="I252" s="258"/>
      <c r="J252" s="259">
        <f>ROUND(I252*H252,2)</f>
        <v>0</v>
      </c>
      <c r="K252" s="260"/>
      <c r="L252" s="44"/>
      <c r="M252" s="261" t="s">
        <v>1</v>
      </c>
      <c r="N252" s="262" t="s">
        <v>46</v>
      </c>
      <c r="O252" s="94"/>
      <c r="P252" s="263">
        <f>O252*H252</f>
        <v>0</v>
      </c>
      <c r="Q252" s="263">
        <v>0.0014599999999999999</v>
      </c>
      <c r="R252" s="263">
        <f>Q252*H252</f>
        <v>0.037594999999999996</v>
      </c>
      <c r="S252" s="263">
        <v>0</v>
      </c>
      <c r="T252" s="264">
        <f>S252*H252</f>
        <v>0</v>
      </c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R252" s="265" t="s">
        <v>526</v>
      </c>
      <c r="AT252" s="265" t="s">
        <v>214</v>
      </c>
      <c r="AU252" s="265" t="s">
        <v>89</v>
      </c>
      <c r="AY252" s="18" t="s">
        <v>211</v>
      </c>
      <c r="BE252" s="155">
        <f>IF(N252="základní",J252,0)</f>
        <v>0</v>
      </c>
      <c r="BF252" s="155">
        <f>IF(N252="snížená",J252,0)</f>
        <v>0</v>
      </c>
      <c r="BG252" s="155">
        <f>IF(N252="zákl. přenesená",J252,0)</f>
        <v>0</v>
      </c>
      <c r="BH252" s="155">
        <f>IF(N252="sníž. přenesená",J252,0)</f>
        <v>0</v>
      </c>
      <c r="BI252" s="155">
        <f>IF(N252="nulová",J252,0)</f>
        <v>0</v>
      </c>
      <c r="BJ252" s="18" t="s">
        <v>87</v>
      </c>
      <c r="BK252" s="155">
        <f>ROUND(I252*H252,2)</f>
        <v>0</v>
      </c>
      <c r="BL252" s="18" t="s">
        <v>526</v>
      </c>
      <c r="BM252" s="265" t="s">
        <v>2086</v>
      </c>
    </row>
    <row r="253" s="13" customFormat="1">
      <c r="A253" s="13"/>
      <c r="B253" s="266"/>
      <c r="C253" s="267"/>
      <c r="D253" s="268" t="s">
        <v>236</v>
      </c>
      <c r="E253" s="269" t="s">
        <v>1</v>
      </c>
      <c r="F253" s="270" t="s">
        <v>2047</v>
      </c>
      <c r="G253" s="267"/>
      <c r="H253" s="269" t="s">
        <v>1</v>
      </c>
      <c r="I253" s="271"/>
      <c r="J253" s="267"/>
      <c r="K253" s="267"/>
      <c r="L253" s="272"/>
      <c r="M253" s="273"/>
      <c r="N253" s="274"/>
      <c r="O253" s="274"/>
      <c r="P253" s="274"/>
      <c r="Q253" s="274"/>
      <c r="R253" s="274"/>
      <c r="S253" s="274"/>
      <c r="T253" s="275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76" t="s">
        <v>236</v>
      </c>
      <c r="AU253" s="276" t="s">
        <v>89</v>
      </c>
      <c r="AV253" s="13" t="s">
        <v>87</v>
      </c>
      <c r="AW253" s="13" t="s">
        <v>34</v>
      </c>
      <c r="AX253" s="13" t="s">
        <v>81</v>
      </c>
      <c r="AY253" s="276" t="s">
        <v>211</v>
      </c>
    </row>
    <row r="254" s="13" customFormat="1">
      <c r="A254" s="13"/>
      <c r="B254" s="266"/>
      <c r="C254" s="267"/>
      <c r="D254" s="268" t="s">
        <v>236</v>
      </c>
      <c r="E254" s="269" t="s">
        <v>1</v>
      </c>
      <c r="F254" s="270" t="s">
        <v>2087</v>
      </c>
      <c r="G254" s="267"/>
      <c r="H254" s="269" t="s">
        <v>1</v>
      </c>
      <c r="I254" s="271"/>
      <c r="J254" s="267"/>
      <c r="K254" s="267"/>
      <c r="L254" s="272"/>
      <c r="M254" s="273"/>
      <c r="N254" s="274"/>
      <c r="O254" s="274"/>
      <c r="P254" s="274"/>
      <c r="Q254" s="274"/>
      <c r="R254" s="274"/>
      <c r="S254" s="274"/>
      <c r="T254" s="275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76" t="s">
        <v>236</v>
      </c>
      <c r="AU254" s="276" t="s">
        <v>89</v>
      </c>
      <c r="AV254" s="13" t="s">
        <v>87</v>
      </c>
      <c r="AW254" s="13" t="s">
        <v>34</v>
      </c>
      <c r="AX254" s="13" t="s">
        <v>81</v>
      </c>
      <c r="AY254" s="276" t="s">
        <v>211</v>
      </c>
    </row>
    <row r="255" s="13" customFormat="1">
      <c r="A255" s="13"/>
      <c r="B255" s="266"/>
      <c r="C255" s="267"/>
      <c r="D255" s="268" t="s">
        <v>236</v>
      </c>
      <c r="E255" s="269" t="s">
        <v>1</v>
      </c>
      <c r="F255" s="270" t="s">
        <v>2088</v>
      </c>
      <c r="G255" s="267"/>
      <c r="H255" s="269" t="s">
        <v>1</v>
      </c>
      <c r="I255" s="271"/>
      <c r="J255" s="267"/>
      <c r="K255" s="267"/>
      <c r="L255" s="272"/>
      <c r="M255" s="273"/>
      <c r="N255" s="274"/>
      <c r="O255" s="274"/>
      <c r="P255" s="274"/>
      <c r="Q255" s="274"/>
      <c r="R255" s="274"/>
      <c r="S255" s="274"/>
      <c r="T255" s="275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76" t="s">
        <v>236</v>
      </c>
      <c r="AU255" s="276" t="s">
        <v>89</v>
      </c>
      <c r="AV255" s="13" t="s">
        <v>87</v>
      </c>
      <c r="AW255" s="13" t="s">
        <v>34</v>
      </c>
      <c r="AX255" s="13" t="s">
        <v>81</v>
      </c>
      <c r="AY255" s="276" t="s">
        <v>211</v>
      </c>
    </row>
    <row r="256" s="14" customFormat="1">
      <c r="A256" s="14"/>
      <c r="B256" s="277"/>
      <c r="C256" s="278"/>
      <c r="D256" s="268" t="s">
        <v>236</v>
      </c>
      <c r="E256" s="279" t="s">
        <v>1</v>
      </c>
      <c r="F256" s="280" t="s">
        <v>2089</v>
      </c>
      <c r="G256" s="278"/>
      <c r="H256" s="281">
        <v>9.25</v>
      </c>
      <c r="I256" s="282"/>
      <c r="J256" s="278"/>
      <c r="K256" s="278"/>
      <c r="L256" s="283"/>
      <c r="M256" s="284"/>
      <c r="N256" s="285"/>
      <c r="O256" s="285"/>
      <c r="P256" s="285"/>
      <c r="Q256" s="285"/>
      <c r="R256" s="285"/>
      <c r="S256" s="285"/>
      <c r="T256" s="286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87" t="s">
        <v>236</v>
      </c>
      <c r="AU256" s="287" t="s">
        <v>89</v>
      </c>
      <c r="AV256" s="14" t="s">
        <v>89</v>
      </c>
      <c r="AW256" s="14" t="s">
        <v>34</v>
      </c>
      <c r="AX256" s="14" t="s">
        <v>81</v>
      </c>
      <c r="AY256" s="287" t="s">
        <v>211</v>
      </c>
    </row>
    <row r="257" s="13" customFormat="1">
      <c r="A257" s="13"/>
      <c r="B257" s="266"/>
      <c r="C257" s="267"/>
      <c r="D257" s="268" t="s">
        <v>236</v>
      </c>
      <c r="E257" s="269" t="s">
        <v>1</v>
      </c>
      <c r="F257" s="270" t="s">
        <v>2090</v>
      </c>
      <c r="G257" s="267"/>
      <c r="H257" s="269" t="s">
        <v>1</v>
      </c>
      <c r="I257" s="271"/>
      <c r="J257" s="267"/>
      <c r="K257" s="267"/>
      <c r="L257" s="272"/>
      <c r="M257" s="273"/>
      <c r="N257" s="274"/>
      <c r="O257" s="274"/>
      <c r="P257" s="274"/>
      <c r="Q257" s="274"/>
      <c r="R257" s="274"/>
      <c r="S257" s="274"/>
      <c r="T257" s="275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76" t="s">
        <v>236</v>
      </c>
      <c r="AU257" s="276" t="s">
        <v>89</v>
      </c>
      <c r="AV257" s="13" t="s">
        <v>87</v>
      </c>
      <c r="AW257" s="13" t="s">
        <v>34</v>
      </c>
      <c r="AX257" s="13" t="s">
        <v>81</v>
      </c>
      <c r="AY257" s="276" t="s">
        <v>211</v>
      </c>
    </row>
    <row r="258" s="13" customFormat="1">
      <c r="A258" s="13"/>
      <c r="B258" s="266"/>
      <c r="C258" s="267"/>
      <c r="D258" s="268" t="s">
        <v>236</v>
      </c>
      <c r="E258" s="269" t="s">
        <v>1</v>
      </c>
      <c r="F258" s="270" t="s">
        <v>2091</v>
      </c>
      <c r="G258" s="267"/>
      <c r="H258" s="269" t="s">
        <v>1</v>
      </c>
      <c r="I258" s="271"/>
      <c r="J258" s="267"/>
      <c r="K258" s="267"/>
      <c r="L258" s="272"/>
      <c r="M258" s="273"/>
      <c r="N258" s="274"/>
      <c r="O258" s="274"/>
      <c r="P258" s="274"/>
      <c r="Q258" s="274"/>
      <c r="R258" s="274"/>
      <c r="S258" s="274"/>
      <c r="T258" s="275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76" t="s">
        <v>236</v>
      </c>
      <c r="AU258" s="276" t="s">
        <v>89</v>
      </c>
      <c r="AV258" s="13" t="s">
        <v>87</v>
      </c>
      <c r="AW258" s="13" t="s">
        <v>34</v>
      </c>
      <c r="AX258" s="13" t="s">
        <v>81</v>
      </c>
      <c r="AY258" s="276" t="s">
        <v>211</v>
      </c>
    </row>
    <row r="259" s="14" customFormat="1">
      <c r="A259" s="14"/>
      <c r="B259" s="277"/>
      <c r="C259" s="278"/>
      <c r="D259" s="268" t="s">
        <v>236</v>
      </c>
      <c r="E259" s="279" t="s">
        <v>1</v>
      </c>
      <c r="F259" s="280" t="s">
        <v>2092</v>
      </c>
      <c r="G259" s="278"/>
      <c r="H259" s="281">
        <v>16.5</v>
      </c>
      <c r="I259" s="282"/>
      <c r="J259" s="278"/>
      <c r="K259" s="278"/>
      <c r="L259" s="283"/>
      <c r="M259" s="284"/>
      <c r="N259" s="285"/>
      <c r="O259" s="285"/>
      <c r="P259" s="285"/>
      <c r="Q259" s="285"/>
      <c r="R259" s="285"/>
      <c r="S259" s="285"/>
      <c r="T259" s="286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87" t="s">
        <v>236</v>
      </c>
      <c r="AU259" s="287" t="s">
        <v>89</v>
      </c>
      <c r="AV259" s="14" t="s">
        <v>89</v>
      </c>
      <c r="AW259" s="14" t="s">
        <v>34</v>
      </c>
      <c r="AX259" s="14" t="s">
        <v>81</v>
      </c>
      <c r="AY259" s="287" t="s">
        <v>211</v>
      </c>
    </row>
    <row r="260" s="15" customFormat="1">
      <c r="A260" s="15"/>
      <c r="B260" s="295"/>
      <c r="C260" s="296"/>
      <c r="D260" s="268" t="s">
        <v>236</v>
      </c>
      <c r="E260" s="297" t="s">
        <v>1</v>
      </c>
      <c r="F260" s="298" t="s">
        <v>435</v>
      </c>
      <c r="G260" s="296"/>
      <c r="H260" s="299">
        <v>25.75</v>
      </c>
      <c r="I260" s="300"/>
      <c r="J260" s="296"/>
      <c r="K260" s="296"/>
      <c r="L260" s="301"/>
      <c r="M260" s="302"/>
      <c r="N260" s="303"/>
      <c r="O260" s="303"/>
      <c r="P260" s="303"/>
      <c r="Q260" s="303"/>
      <c r="R260" s="303"/>
      <c r="S260" s="303"/>
      <c r="T260" s="304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T260" s="305" t="s">
        <v>236</v>
      </c>
      <c r="AU260" s="305" t="s">
        <v>89</v>
      </c>
      <c r="AV260" s="15" t="s">
        <v>100</v>
      </c>
      <c r="AW260" s="15" t="s">
        <v>34</v>
      </c>
      <c r="AX260" s="15" t="s">
        <v>87</v>
      </c>
      <c r="AY260" s="305" t="s">
        <v>211</v>
      </c>
    </row>
    <row r="261" s="2" customFormat="1" ht="24.15" customHeight="1">
      <c r="A261" s="41"/>
      <c r="B261" s="42"/>
      <c r="C261" s="253" t="s">
        <v>602</v>
      </c>
      <c r="D261" s="253" t="s">
        <v>214</v>
      </c>
      <c r="E261" s="254" t="s">
        <v>2093</v>
      </c>
      <c r="F261" s="255" t="s">
        <v>2094</v>
      </c>
      <c r="G261" s="256" t="s">
        <v>695</v>
      </c>
      <c r="H261" s="257">
        <v>16</v>
      </c>
      <c r="I261" s="258"/>
      <c r="J261" s="259">
        <f>ROUND(I261*H261,2)</f>
        <v>0</v>
      </c>
      <c r="K261" s="260"/>
      <c r="L261" s="44"/>
      <c r="M261" s="261" t="s">
        <v>1</v>
      </c>
      <c r="N261" s="262" t="s">
        <v>46</v>
      </c>
      <c r="O261" s="94"/>
      <c r="P261" s="263">
        <f>O261*H261</f>
        <v>0</v>
      </c>
      <c r="Q261" s="263">
        <v>0</v>
      </c>
      <c r="R261" s="263">
        <f>Q261*H261</f>
        <v>0</v>
      </c>
      <c r="S261" s="263">
        <v>0</v>
      </c>
      <c r="T261" s="264">
        <f>S261*H261</f>
        <v>0</v>
      </c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  <c r="AR261" s="265" t="s">
        <v>526</v>
      </c>
      <c r="AT261" s="265" t="s">
        <v>214</v>
      </c>
      <c r="AU261" s="265" t="s">
        <v>89</v>
      </c>
      <c r="AY261" s="18" t="s">
        <v>211</v>
      </c>
      <c r="BE261" s="155">
        <f>IF(N261="základní",J261,0)</f>
        <v>0</v>
      </c>
      <c r="BF261" s="155">
        <f>IF(N261="snížená",J261,0)</f>
        <v>0</v>
      </c>
      <c r="BG261" s="155">
        <f>IF(N261="zákl. přenesená",J261,0)</f>
        <v>0</v>
      </c>
      <c r="BH261" s="155">
        <f>IF(N261="sníž. přenesená",J261,0)</f>
        <v>0</v>
      </c>
      <c r="BI261" s="155">
        <f>IF(N261="nulová",J261,0)</f>
        <v>0</v>
      </c>
      <c r="BJ261" s="18" t="s">
        <v>87</v>
      </c>
      <c r="BK261" s="155">
        <f>ROUND(I261*H261,2)</f>
        <v>0</v>
      </c>
      <c r="BL261" s="18" t="s">
        <v>526</v>
      </c>
      <c r="BM261" s="265" t="s">
        <v>2095</v>
      </c>
    </row>
    <row r="262" s="13" customFormat="1">
      <c r="A262" s="13"/>
      <c r="B262" s="266"/>
      <c r="C262" s="267"/>
      <c r="D262" s="268" t="s">
        <v>236</v>
      </c>
      <c r="E262" s="269" t="s">
        <v>1</v>
      </c>
      <c r="F262" s="270" t="s">
        <v>2096</v>
      </c>
      <c r="G262" s="267"/>
      <c r="H262" s="269" t="s">
        <v>1</v>
      </c>
      <c r="I262" s="271"/>
      <c r="J262" s="267"/>
      <c r="K262" s="267"/>
      <c r="L262" s="272"/>
      <c r="M262" s="273"/>
      <c r="N262" s="274"/>
      <c r="O262" s="274"/>
      <c r="P262" s="274"/>
      <c r="Q262" s="274"/>
      <c r="R262" s="274"/>
      <c r="S262" s="274"/>
      <c r="T262" s="275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76" t="s">
        <v>236</v>
      </c>
      <c r="AU262" s="276" t="s">
        <v>89</v>
      </c>
      <c r="AV262" s="13" t="s">
        <v>87</v>
      </c>
      <c r="AW262" s="13" t="s">
        <v>34</v>
      </c>
      <c r="AX262" s="13" t="s">
        <v>81</v>
      </c>
      <c r="AY262" s="276" t="s">
        <v>211</v>
      </c>
    </row>
    <row r="263" s="14" customFormat="1">
      <c r="A263" s="14"/>
      <c r="B263" s="277"/>
      <c r="C263" s="278"/>
      <c r="D263" s="268" t="s">
        <v>236</v>
      </c>
      <c r="E263" s="279" t="s">
        <v>1</v>
      </c>
      <c r="F263" s="280" t="s">
        <v>2097</v>
      </c>
      <c r="G263" s="278"/>
      <c r="H263" s="281">
        <v>16</v>
      </c>
      <c r="I263" s="282"/>
      <c r="J263" s="278"/>
      <c r="K263" s="278"/>
      <c r="L263" s="283"/>
      <c r="M263" s="284"/>
      <c r="N263" s="285"/>
      <c r="O263" s="285"/>
      <c r="P263" s="285"/>
      <c r="Q263" s="285"/>
      <c r="R263" s="285"/>
      <c r="S263" s="285"/>
      <c r="T263" s="286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87" t="s">
        <v>236</v>
      </c>
      <c r="AU263" s="287" t="s">
        <v>89</v>
      </c>
      <c r="AV263" s="14" t="s">
        <v>89</v>
      </c>
      <c r="AW263" s="14" t="s">
        <v>34</v>
      </c>
      <c r="AX263" s="14" t="s">
        <v>87</v>
      </c>
      <c r="AY263" s="287" t="s">
        <v>211</v>
      </c>
    </row>
    <row r="264" s="2" customFormat="1" ht="24.15" customHeight="1">
      <c r="A264" s="41"/>
      <c r="B264" s="42"/>
      <c r="C264" s="253" t="s">
        <v>608</v>
      </c>
      <c r="D264" s="253" t="s">
        <v>214</v>
      </c>
      <c r="E264" s="254" t="s">
        <v>2098</v>
      </c>
      <c r="F264" s="255" t="s">
        <v>2099</v>
      </c>
      <c r="G264" s="256" t="s">
        <v>307</v>
      </c>
      <c r="H264" s="257">
        <v>15</v>
      </c>
      <c r="I264" s="258"/>
      <c r="J264" s="259">
        <f>ROUND(I264*H264,2)</f>
        <v>0</v>
      </c>
      <c r="K264" s="260"/>
      <c r="L264" s="44"/>
      <c r="M264" s="261" t="s">
        <v>1</v>
      </c>
      <c r="N264" s="262" t="s">
        <v>46</v>
      </c>
      <c r="O264" s="94"/>
      <c r="P264" s="263">
        <f>O264*H264</f>
        <v>0</v>
      </c>
      <c r="Q264" s="263">
        <v>0.00079000000000000001</v>
      </c>
      <c r="R264" s="263">
        <f>Q264*H264</f>
        <v>0.011849999999999999</v>
      </c>
      <c r="S264" s="263">
        <v>0</v>
      </c>
      <c r="T264" s="264">
        <f>S264*H264</f>
        <v>0</v>
      </c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R264" s="265" t="s">
        <v>526</v>
      </c>
      <c r="AT264" s="265" t="s">
        <v>214</v>
      </c>
      <c r="AU264" s="265" t="s">
        <v>89</v>
      </c>
      <c r="AY264" s="18" t="s">
        <v>211</v>
      </c>
      <c r="BE264" s="155">
        <f>IF(N264="základní",J264,0)</f>
        <v>0</v>
      </c>
      <c r="BF264" s="155">
        <f>IF(N264="snížená",J264,0)</f>
        <v>0</v>
      </c>
      <c r="BG264" s="155">
        <f>IF(N264="zákl. přenesená",J264,0)</f>
        <v>0</v>
      </c>
      <c r="BH264" s="155">
        <f>IF(N264="sníž. přenesená",J264,0)</f>
        <v>0</v>
      </c>
      <c r="BI264" s="155">
        <f>IF(N264="nulová",J264,0)</f>
        <v>0</v>
      </c>
      <c r="BJ264" s="18" t="s">
        <v>87</v>
      </c>
      <c r="BK264" s="155">
        <f>ROUND(I264*H264,2)</f>
        <v>0</v>
      </c>
      <c r="BL264" s="18" t="s">
        <v>526</v>
      </c>
      <c r="BM264" s="265" t="s">
        <v>2100</v>
      </c>
    </row>
    <row r="265" s="13" customFormat="1">
      <c r="A265" s="13"/>
      <c r="B265" s="266"/>
      <c r="C265" s="267"/>
      <c r="D265" s="268" t="s">
        <v>236</v>
      </c>
      <c r="E265" s="269" t="s">
        <v>1</v>
      </c>
      <c r="F265" s="270" t="s">
        <v>2101</v>
      </c>
      <c r="G265" s="267"/>
      <c r="H265" s="269" t="s">
        <v>1</v>
      </c>
      <c r="I265" s="271"/>
      <c r="J265" s="267"/>
      <c r="K265" s="267"/>
      <c r="L265" s="272"/>
      <c r="M265" s="273"/>
      <c r="N265" s="274"/>
      <c r="O265" s="274"/>
      <c r="P265" s="274"/>
      <c r="Q265" s="274"/>
      <c r="R265" s="274"/>
      <c r="S265" s="274"/>
      <c r="T265" s="275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76" t="s">
        <v>236</v>
      </c>
      <c r="AU265" s="276" t="s">
        <v>89</v>
      </c>
      <c r="AV265" s="13" t="s">
        <v>87</v>
      </c>
      <c r="AW265" s="13" t="s">
        <v>34</v>
      </c>
      <c r="AX265" s="13" t="s">
        <v>81</v>
      </c>
      <c r="AY265" s="276" t="s">
        <v>211</v>
      </c>
    </row>
    <row r="266" s="13" customFormat="1">
      <c r="A266" s="13"/>
      <c r="B266" s="266"/>
      <c r="C266" s="267"/>
      <c r="D266" s="268" t="s">
        <v>236</v>
      </c>
      <c r="E266" s="269" t="s">
        <v>1</v>
      </c>
      <c r="F266" s="270" t="s">
        <v>2102</v>
      </c>
      <c r="G266" s="267"/>
      <c r="H266" s="269" t="s">
        <v>1</v>
      </c>
      <c r="I266" s="271"/>
      <c r="J266" s="267"/>
      <c r="K266" s="267"/>
      <c r="L266" s="272"/>
      <c r="M266" s="273"/>
      <c r="N266" s="274"/>
      <c r="O266" s="274"/>
      <c r="P266" s="274"/>
      <c r="Q266" s="274"/>
      <c r="R266" s="274"/>
      <c r="S266" s="274"/>
      <c r="T266" s="275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76" t="s">
        <v>236</v>
      </c>
      <c r="AU266" s="276" t="s">
        <v>89</v>
      </c>
      <c r="AV266" s="13" t="s">
        <v>87</v>
      </c>
      <c r="AW266" s="13" t="s">
        <v>34</v>
      </c>
      <c r="AX266" s="13" t="s">
        <v>81</v>
      </c>
      <c r="AY266" s="276" t="s">
        <v>211</v>
      </c>
    </row>
    <row r="267" s="14" customFormat="1">
      <c r="A267" s="14"/>
      <c r="B267" s="277"/>
      <c r="C267" s="278"/>
      <c r="D267" s="268" t="s">
        <v>236</v>
      </c>
      <c r="E267" s="279" t="s">
        <v>1</v>
      </c>
      <c r="F267" s="280" t="s">
        <v>8</v>
      </c>
      <c r="G267" s="278"/>
      <c r="H267" s="281">
        <v>15</v>
      </c>
      <c r="I267" s="282"/>
      <c r="J267" s="278"/>
      <c r="K267" s="278"/>
      <c r="L267" s="283"/>
      <c r="M267" s="284"/>
      <c r="N267" s="285"/>
      <c r="O267" s="285"/>
      <c r="P267" s="285"/>
      <c r="Q267" s="285"/>
      <c r="R267" s="285"/>
      <c r="S267" s="285"/>
      <c r="T267" s="286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87" t="s">
        <v>236</v>
      </c>
      <c r="AU267" s="287" t="s">
        <v>89</v>
      </c>
      <c r="AV267" s="14" t="s">
        <v>89</v>
      </c>
      <c r="AW267" s="14" t="s">
        <v>34</v>
      </c>
      <c r="AX267" s="14" t="s">
        <v>87</v>
      </c>
      <c r="AY267" s="287" t="s">
        <v>211</v>
      </c>
    </row>
    <row r="268" s="2" customFormat="1" ht="24.15" customHeight="1">
      <c r="A268" s="41"/>
      <c r="B268" s="42"/>
      <c r="C268" s="253" t="s">
        <v>614</v>
      </c>
      <c r="D268" s="253" t="s">
        <v>214</v>
      </c>
      <c r="E268" s="254" t="s">
        <v>2103</v>
      </c>
      <c r="F268" s="255" t="s">
        <v>2104</v>
      </c>
      <c r="G268" s="256" t="s">
        <v>307</v>
      </c>
      <c r="H268" s="257">
        <v>7.5</v>
      </c>
      <c r="I268" s="258"/>
      <c r="J268" s="259">
        <f>ROUND(I268*H268,2)</f>
        <v>0</v>
      </c>
      <c r="K268" s="260"/>
      <c r="L268" s="44"/>
      <c r="M268" s="261" t="s">
        <v>1</v>
      </c>
      <c r="N268" s="262" t="s">
        <v>46</v>
      </c>
      <c r="O268" s="94"/>
      <c r="P268" s="263">
        <f>O268*H268</f>
        <v>0</v>
      </c>
      <c r="Q268" s="263">
        <v>0.00139</v>
      </c>
      <c r="R268" s="263">
        <f>Q268*H268</f>
        <v>0.010425</v>
      </c>
      <c r="S268" s="263">
        <v>0</v>
      </c>
      <c r="T268" s="264">
        <f>S268*H268</f>
        <v>0</v>
      </c>
      <c r="U268" s="41"/>
      <c r="V268" s="41"/>
      <c r="W268" s="41"/>
      <c r="X268" s="41"/>
      <c r="Y268" s="41"/>
      <c r="Z268" s="41"/>
      <c r="AA268" s="41"/>
      <c r="AB268" s="41"/>
      <c r="AC268" s="41"/>
      <c r="AD268" s="41"/>
      <c r="AE268" s="41"/>
      <c r="AR268" s="265" t="s">
        <v>526</v>
      </c>
      <c r="AT268" s="265" t="s">
        <v>214</v>
      </c>
      <c r="AU268" s="265" t="s">
        <v>89</v>
      </c>
      <c r="AY268" s="18" t="s">
        <v>211</v>
      </c>
      <c r="BE268" s="155">
        <f>IF(N268="základní",J268,0)</f>
        <v>0</v>
      </c>
      <c r="BF268" s="155">
        <f>IF(N268="snížená",J268,0)</f>
        <v>0</v>
      </c>
      <c r="BG268" s="155">
        <f>IF(N268="zákl. přenesená",J268,0)</f>
        <v>0</v>
      </c>
      <c r="BH268" s="155">
        <f>IF(N268="sníž. přenesená",J268,0)</f>
        <v>0</v>
      </c>
      <c r="BI268" s="155">
        <f>IF(N268="nulová",J268,0)</f>
        <v>0</v>
      </c>
      <c r="BJ268" s="18" t="s">
        <v>87</v>
      </c>
      <c r="BK268" s="155">
        <f>ROUND(I268*H268,2)</f>
        <v>0</v>
      </c>
      <c r="BL268" s="18" t="s">
        <v>526</v>
      </c>
      <c r="BM268" s="265" t="s">
        <v>2105</v>
      </c>
    </row>
    <row r="269" s="13" customFormat="1">
      <c r="A269" s="13"/>
      <c r="B269" s="266"/>
      <c r="C269" s="267"/>
      <c r="D269" s="268" t="s">
        <v>236</v>
      </c>
      <c r="E269" s="269" t="s">
        <v>1</v>
      </c>
      <c r="F269" s="270" t="s">
        <v>2047</v>
      </c>
      <c r="G269" s="267"/>
      <c r="H269" s="269" t="s">
        <v>1</v>
      </c>
      <c r="I269" s="271"/>
      <c r="J269" s="267"/>
      <c r="K269" s="267"/>
      <c r="L269" s="272"/>
      <c r="M269" s="273"/>
      <c r="N269" s="274"/>
      <c r="O269" s="274"/>
      <c r="P269" s="274"/>
      <c r="Q269" s="274"/>
      <c r="R269" s="274"/>
      <c r="S269" s="274"/>
      <c r="T269" s="275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76" t="s">
        <v>236</v>
      </c>
      <c r="AU269" s="276" t="s">
        <v>89</v>
      </c>
      <c r="AV269" s="13" t="s">
        <v>87</v>
      </c>
      <c r="AW269" s="13" t="s">
        <v>34</v>
      </c>
      <c r="AX269" s="13" t="s">
        <v>81</v>
      </c>
      <c r="AY269" s="276" t="s">
        <v>211</v>
      </c>
    </row>
    <row r="270" s="13" customFormat="1">
      <c r="A270" s="13"/>
      <c r="B270" s="266"/>
      <c r="C270" s="267"/>
      <c r="D270" s="268" t="s">
        <v>236</v>
      </c>
      <c r="E270" s="269" t="s">
        <v>1</v>
      </c>
      <c r="F270" s="270" t="s">
        <v>2106</v>
      </c>
      <c r="G270" s="267"/>
      <c r="H270" s="269" t="s">
        <v>1</v>
      </c>
      <c r="I270" s="271"/>
      <c r="J270" s="267"/>
      <c r="K270" s="267"/>
      <c r="L270" s="272"/>
      <c r="M270" s="273"/>
      <c r="N270" s="274"/>
      <c r="O270" s="274"/>
      <c r="P270" s="274"/>
      <c r="Q270" s="274"/>
      <c r="R270" s="274"/>
      <c r="S270" s="274"/>
      <c r="T270" s="275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76" t="s">
        <v>236</v>
      </c>
      <c r="AU270" s="276" t="s">
        <v>89</v>
      </c>
      <c r="AV270" s="13" t="s">
        <v>87</v>
      </c>
      <c r="AW270" s="13" t="s">
        <v>34</v>
      </c>
      <c r="AX270" s="13" t="s">
        <v>81</v>
      </c>
      <c r="AY270" s="276" t="s">
        <v>211</v>
      </c>
    </row>
    <row r="271" s="13" customFormat="1">
      <c r="A271" s="13"/>
      <c r="B271" s="266"/>
      <c r="C271" s="267"/>
      <c r="D271" s="268" t="s">
        <v>236</v>
      </c>
      <c r="E271" s="269" t="s">
        <v>1</v>
      </c>
      <c r="F271" s="270" t="s">
        <v>2107</v>
      </c>
      <c r="G271" s="267"/>
      <c r="H271" s="269" t="s">
        <v>1</v>
      </c>
      <c r="I271" s="271"/>
      <c r="J271" s="267"/>
      <c r="K271" s="267"/>
      <c r="L271" s="272"/>
      <c r="M271" s="273"/>
      <c r="N271" s="274"/>
      <c r="O271" s="274"/>
      <c r="P271" s="274"/>
      <c r="Q271" s="274"/>
      <c r="R271" s="274"/>
      <c r="S271" s="274"/>
      <c r="T271" s="275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76" t="s">
        <v>236</v>
      </c>
      <c r="AU271" s="276" t="s">
        <v>89</v>
      </c>
      <c r="AV271" s="13" t="s">
        <v>87</v>
      </c>
      <c r="AW271" s="13" t="s">
        <v>34</v>
      </c>
      <c r="AX271" s="13" t="s">
        <v>81</v>
      </c>
      <c r="AY271" s="276" t="s">
        <v>211</v>
      </c>
    </row>
    <row r="272" s="13" customFormat="1">
      <c r="A272" s="13"/>
      <c r="B272" s="266"/>
      <c r="C272" s="267"/>
      <c r="D272" s="268" t="s">
        <v>236</v>
      </c>
      <c r="E272" s="269" t="s">
        <v>1</v>
      </c>
      <c r="F272" s="270" t="s">
        <v>2108</v>
      </c>
      <c r="G272" s="267"/>
      <c r="H272" s="269" t="s">
        <v>1</v>
      </c>
      <c r="I272" s="271"/>
      <c r="J272" s="267"/>
      <c r="K272" s="267"/>
      <c r="L272" s="272"/>
      <c r="M272" s="273"/>
      <c r="N272" s="274"/>
      <c r="O272" s="274"/>
      <c r="P272" s="274"/>
      <c r="Q272" s="274"/>
      <c r="R272" s="274"/>
      <c r="S272" s="274"/>
      <c r="T272" s="275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76" t="s">
        <v>236</v>
      </c>
      <c r="AU272" s="276" t="s">
        <v>89</v>
      </c>
      <c r="AV272" s="13" t="s">
        <v>87</v>
      </c>
      <c r="AW272" s="13" t="s">
        <v>34</v>
      </c>
      <c r="AX272" s="13" t="s">
        <v>81</v>
      </c>
      <c r="AY272" s="276" t="s">
        <v>211</v>
      </c>
    </row>
    <row r="273" s="13" customFormat="1">
      <c r="A273" s="13"/>
      <c r="B273" s="266"/>
      <c r="C273" s="267"/>
      <c r="D273" s="268" t="s">
        <v>236</v>
      </c>
      <c r="E273" s="269" t="s">
        <v>1</v>
      </c>
      <c r="F273" s="270" t="s">
        <v>2109</v>
      </c>
      <c r="G273" s="267"/>
      <c r="H273" s="269" t="s">
        <v>1</v>
      </c>
      <c r="I273" s="271"/>
      <c r="J273" s="267"/>
      <c r="K273" s="267"/>
      <c r="L273" s="272"/>
      <c r="M273" s="273"/>
      <c r="N273" s="274"/>
      <c r="O273" s="274"/>
      <c r="P273" s="274"/>
      <c r="Q273" s="274"/>
      <c r="R273" s="274"/>
      <c r="S273" s="274"/>
      <c r="T273" s="275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76" t="s">
        <v>236</v>
      </c>
      <c r="AU273" s="276" t="s">
        <v>89</v>
      </c>
      <c r="AV273" s="13" t="s">
        <v>87</v>
      </c>
      <c r="AW273" s="13" t="s">
        <v>34</v>
      </c>
      <c r="AX273" s="13" t="s">
        <v>81</v>
      </c>
      <c r="AY273" s="276" t="s">
        <v>211</v>
      </c>
    </row>
    <row r="274" s="14" customFormat="1">
      <c r="A274" s="14"/>
      <c r="B274" s="277"/>
      <c r="C274" s="278"/>
      <c r="D274" s="268" t="s">
        <v>236</v>
      </c>
      <c r="E274" s="279" t="s">
        <v>1</v>
      </c>
      <c r="F274" s="280" t="s">
        <v>2110</v>
      </c>
      <c r="G274" s="278"/>
      <c r="H274" s="281">
        <v>7.5</v>
      </c>
      <c r="I274" s="282"/>
      <c r="J274" s="278"/>
      <c r="K274" s="278"/>
      <c r="L274" s="283"/>
      <c r="M274" s="284"/>
      <c r="N274" s="285"/>
      <c r="O274" s="285"/>
      <c r="P274" s="285"/>
      <c r="Q274" s="285"/>
      <c r="R274" s="285"/>
      <c r="S274" s="285"/>
      <c r="T274" s="286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87" t="s">
        <v>236</v>
      </c>
      <c r="AU274" s="287" t="s">
        <v>89</v>
      </c>
      <c r="AV274" s="14" t="s">
        <v>89</v>
      </c>
      <c r="AW274" s="14" t="s">
        <v>34</v>
      </c>
      <c r="AX274" s="14" t="s">
        <v>81</v>
      </c>
      <c r="AY274" s="287" t="s">
        <v>211</v>
      </c>
    </row>
    <row r="275" s="15" customFormat="1">
      <c r="A275" s="15"/>
      <c r="B275" s="295"/>
      <c r="C275" s="296"/>
      <c r="D275" s="268" t="s">
        <v>236</v>
      </c>
      <c r="E275" s="297" t="s">
        <v>1</v>
      </c>
      <c r="F275" s="298" t="s">
        <v>435</v>
      </c>
      <c r="G275" s="296"/>
      <c r="H275" s="299">
        <v>7.5</v>
      </c>
      <c r="I275" s="300"/>
      <c r="J275" s="296"/>
      <c r="K275" s="296"/>
      <c r="L275" s="301"/>
      <c r="M275" s="302"/>
      <c r="N275" s="303"/>
      <c r="O275" s="303"/>
      <c r="P275" s="303"/>
      <c r="Q275" s="303"/>
      <c r="R275" s="303"/>
      <c r="S275" s="303"/>
      <c r="T275" s="304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T275" s="305" t="s">
        <v>236</v>
      </c>
      <c r="AU275" s="305" t="s">
        <v>89</v>
      </c>
      <c r="AV275" s="15" t="s">
        <v>100</v>
      </c>
      <c r="AW275" s="15" t="s">
        <v>34</v>
      </c>
      <c r="AX275" s="15" t="s">
        <v>87</v>
      </c>
      <c r="AY275" s="305" t="s">
        <v>211</v>
      </c>
    </row>
    <row r="276" s="2" customFormat="1" ht="24.15" customHeight="1">
      <c r="A276" s="41"/>
      <c r="B276" s="42"/>
      <c r="C276" s="253" t="s">
        <v>619</v>
      </c>
      <c r="D276" s="253" t="s">
        <v>214</v>
      </c>
      <c r="E276" s="254" t="s">
        <v>2111</v>
      </c>
      <c r="F276" s="255" t="s">
        <v>2112</v>
      </c>
      <c r="G276" s="256" t="s">
        <v>307</v>
      </c>
      <c r="H276" s="257">
        <v>29</v>
      </c>
      <c r="I276" s="258"/>
      <c r="J276" s="259">
        <f>ROUND(I276*H276,2)</f>
        <v>0</v>
      </c>
      <c r="K276" s="260"/>
      <c r="L276" s="44"/>
      <c r="M276" s="261" t="s">
        <v>1</v>
      </c>
      <c r="N276" s="262" t="s">
        <v>46</v>
      </c>
      <c r="O276" s="94"/>
      <c r="P276" s="263">
        <f>O276*H276</f>
        <v>0</v>
      </c>
      <c r="Q276" s="263">
        <v>0.00174</v>
      </c>
      <c r="R276" s="263">
        <f>Q276*H276</f>
        <v>0.050459999999999998</v>
      </c>
      <c r="S276" s="263">
        <v>0</v>
      </c>
      <c r="T276" s="264">
        <f>S276*H276</f>
        <v>0</v>
      </c>
      <c r="U276" s="41"/>
      <c r="V276" s="41"/>
      <c r="W276" s="41"/>
      <c r="X276" s="41"/>
      <c r="Y276" s="41"/>
      <c r="Z276" s="41"/>
      <c r="AA276" s="41"/>
      <c r="AB276" s="41"/>
      <c r="AC276" s="41"/>
      <c r="AD276" s="41"/>
      <c r="AE276" s="41"/>
      <c r="AR276" s="265" t="s">
        <v>526</v>
      </c>
      <c r="AT276" s="265" t="s">
        <v>214</v>
      </c>
      <c r="AU276" s="265" t="s">
        <v>89</v>
      </c>
      <c r="AY276" s="18" t="s">
        <v>211</v>
      </c>
      <c r="BE276" s="155">
        <f>IF(N276="základní",J276,0)</f>
        <v>0</v>
      </c>
      <c r="BF276" s="155">
        <f>IF(N276="snížená",J276,0)</f>
        <v>0</v>
      </c>
      <c r="BG276" s="155">
        <f>IF(N276="zákl. přenesená",J276,0)</f>
        <v>0</v>
      </c>
      <c r="BH276" s="155">
        <f>IF(N276="sníž. přenesená",J276,0)</f>
        <v>0</v>
      </c>
      <c r="BI276" s="155">
        <f>IF(N276="nulová",J276,0)</f>
        <v>0</v>
      </c>
      <c r="BJ276" s="18" t="s">
        <v>87</v>
      </c>
      <c r="BK276" s="155">
        <f>ROUND(I276*H276,2)</f>
        <v>0</v>
      </c>
      <c r="BL276" s="18" t="s">
        <v>526</v>
      </c>
      <c r="BM276" s="265" t="s">
        <v>2113</v>
      </c>
    </row>
    <row r="277" s="13" customFormat="1">
      <c r="A277" s="13"/>
      <c r="B277" s="266"/>
      <c r="C277" s="267"/>
      <c r="D277" s="268" t="s">
        <v>236</v>
      </c>
      <c r="E277" s="269" t="s">
        <v>1</v>
      </c>
      <c r="F277" s="270" t="s">
        <v>2047</v>
      </c>
      <c r="G277" s="267"/>
      <c r="H277" s="269" t="s">
        <v>1</v>
      </c>
      <c r="I277" s="271"/>
      <c r="J277" s="267"/>
      <c r="K277" s="267"/>
      <c r="L277" s="272"/>
      <c r="M277" s="273"/>
      <c r="N277" s="274"/>
      <c r="O277" s="274"/>
      <c r="P277" s="274"/>
      <c r="Q277" s="274"/>
      <c r="R277" s="274"/>
      <c r="S277" s="274"/>
      <c r="T277" s="275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76" t="s">
        <v>236</v>
      </c>
      <c r="AU277" s="276" t="s">
        <v>89</v>
      </c>
      <c r="AV277" s="13" t="s">
        <v>87</v>
      </c>
      <c r="AW277" s="13" t="s">
        <v>34</v>
      </c>
      <c r="AX277" s="13" t="s">
        <v>81</v>
      </c>
      <c r="AY277" s="276" t="s">
        <v>211</v>
      </c>
    </row>
    <row r="278" s="13" customFormat="1">
      <c r="A278" s="13"/>
      <c r="B278" s="266"/>
      <c r="C278" s="267"/>
      <c r="D278" s="268" t="s">
        <v>236</v>
      </c>
      <c r="E278" s="269" t="s">
        <v>1</v>
      </c>
      <c r="F278" s="270" t="s">
        <v>2114</v>
      </c>
      <c r="G278" s="267"/>
      <c r="H278" s="269" t="s">
        <v>1</v>
      </c>
      <c r="I278" s="271"/>
      <c r="J278" s="267"/>
      <c r="K278" s="267"/>
      <c r="L278" s="272"/>
      <c r="M278" s="273"/>
      <c r="N278" s="274"/>
      <c r="O278" s="274"/>
      <c r="P278" s="274"/>
      <c r="Q278" s="274"/>
      <c r="R278" s="274"/>
      <c r="S278" s="274"/>
      <c r="T278" s="275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76" t="s">
        <v>236</v>
      </c>
      <c r="AU278" s="276" t="s">
        <v>89</v>
      </c>
      <c r="AV278" s="13" t="s">
        <v>87</v>
      </c>
      <c r="AW278" s="13" t="s">
        <v>34</v>
      </c>
      <c r="AX278" s="13" t="s">
        <v>81</v>
      </c>
      <c r="AY278" s="276" t="s">
        <v>211</v>
      </c>
    </row>
    <row r="279" s="13" customFormat="1">
      <c r="A279" s="13"/>
      <c r="B279" s="266"/>
      <c r="C279" s="267"/>
      <c r="D279" s="268" t="s">
        <v>236</v>
      </c>
      <c r="E279" s="269" t="s">
        <v>1</v>
      </c>
      <c r="F279" s="270" t="s">
        <v>2107</v>
      </c>
      <c r="G279" s="267"/>
      <c r="H279" s="269" t="s">
        <v>1</v>
      </c>
      <c r="I279" s="271"/>
      <c r="J279" s="267"/>
      <c r="K279" s="267"/>
      <c r="L279" s="272"/>
      <c r="M279" s="273"/>
      <c r="N279" s="274"/>
      <c r="O279" s="274"/>
      <c r="P279" s="274"/>
      <c r="Q279" s="274"/>
      <c r="R279" s="274"/>
      <c r="S279" s="274"/>
      <c r="T279" s="275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76" t="s">
        <v>236</v>
      </c>
      <c r="AU279" s="276" t="s">
        <v>89</v>
      </c>
      <c r="AV279" s="13" t="s">
        <v>87</v>
      </c>
      <c r="AW279" s="13" t="s">
        <v>34</v>
      </c>
      <c r="AX279" s="13" t="s">
        <v>81</v>
      </c>
      <c r="AY279" s="276" t="s">
        <v>211</v>
      </c>
    </row>
    <row r="280" s="13" customFormat="1">
      <c r="A280" s="13"/>
      <c r="B280" s="266"/>
      <c r="C280" s="267"/>
      <c r="D280" s="268" t="s">
        <v>236</v>
      </c>
      <c r="E280" s="269" t="s">
        <v>1</v>
      </c>
      <c r="F280" s="270" t="s">
        <v>2115</v>
      </c>
      <c r="G280" s="267"/>
      <c r="H280" s="269" t="s">
        <v>1</v>
      </c>
      <c r="I280" s="271"/>
      <c r="J280" s="267"/>
      <c r="K280" s="267"/>
      <c r="L280" s="272"/>
      <c r="M280" s="273"/>
      <c r="N280" s="274"/>
      <c r="O280" s="274"/>
      <c r="P280" s="274"/>
      <c r="Q280" s="274"/>
      <c r="R280" s="274"/>
      <c r="S280" s="274"/>
      <c r="T280" s="275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76" t="s">
        <v>236</v>
      </c>
      <c r="AU280" s="276" t="s">
        <v>89</v>
      </c>
      <c r="AV280" s="13" t="s">
        <v>87</v>
      </c>
      <c r="AW280" s="13" t="s">
        <v>34</v>
      </c>
      <c r="AX280" s="13" t="s">
        <v>81</v>
      </c>
      <c r="AY280" s="276" t="s">
        <v>211</v>
      </c>
    </row>
    <row r="281" s="14" customFormat="1">
      <c r="A281" s="14"/>
      <c r="B281" s="277"/>
      <c r="C281" s="278"/>
      <c r="D281" s="268" t="s">
        <v>236</v>
      </c>
      <c r="E281" s="279" t="s">
        <v>1</v>
      </c>
      <c r="F281" s="280" t="s">
        <v>2110</v>
      </c>
      <c r="G281" s="278"/>
      <c r="H281" s="281">
        <v>7.5</v>
      </c>
      <c r="I281" s="282"/>
      <c r="J281" s="278"/>
      <c r="K281" s="278"/>
      <c r="L281" s="283"/>
      <c r="M281" s="284"/>
      <c r="N281" s="285"/>
      <c r="O281" s="285"/>
      <c r="P281" s="285"/>
      <c r="Q281" s="285"/>
      <c r="R281" s="285"/>
      <c r="S281" s="285"/>
      <c r="T281" s="286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87" t="s">
        <v>236</v>
      </c>
      <c r="AU281" s="287" t="s">
        <v>89</v>
      </c>
      <c r="AV281" s="14" t="s">
        <v>89</v>
      </c>
      <c r="AW281" s="14" t="s">
        <v>34</v>
      </c>
      <c r="AX281" s="14" t="s">
        <v>81</v>
      </c>
      <c r="AY281" s="287" t="s">
        <v>211</v>
      </c>
    </row>
    <row r="282" s="13" customFormat="1">
      <c r="A282" s="13"/>
      <c r="B282" s="266"/>
      <c r="C282" s="267"/>
      <c r="D282" s="268" t="s">
        <v>236</v>
      </c>
      <c r="E282" s="269" t="s">
        <v>1</v>
      </c>
      <c r="F282" s="270" t="s">
        <v>2116</v>
      </c>
      <c r="G282" s="267"/>
      <c r="H282" s="269" t="s">
        <v>1</v>
      </c>
      <c r="I282" s="271"/>
      <c r="J282" s="267"/>
      <c r="K282" s="267"/>
      <c r="L282" s="272"/>
      <c r="M282" s="273"/>
      <c r="N282" s="274"/>
      <c r="O282" s="274"/>
      <c r="P282" s="274"/>
      <c r="Q282" s="274"/>
      <c r="R282" s="274"/>
      <c r="S282" s="274"/>
      <c r="T282" s="275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76" t="s">
        <v>236</v>
      </c>
      <c r="AU282" s="276" t="s">
        <v>89</v>
      </c>
      <c r="AV282" s="13" t="s">
        <v>87</v>
      </c>
      <c r="AW282" s="13" t="s">
        <v>34</v>
      </c>
      <c r="AX282" s="13" t="s">
        <v>81</v>
      </c>
      <c r="AY282" s="276" t="s">
        <v>211</v>
      </c>
    </row>
    <row r="283" s="14" customFormat="1">
      <c r="A283" s="14"/>
      <c r="B283" s="277"/>
      <c r="C283" s="278"/>
      <c r="D283" s="268" t="s">
        <v>236</v>
      </c>
      <c r="E283" s="279" t="s">
        <v>1</v>
      </c>
      <c r="F283" s="280" t="s">
        <v>243</v>
      </c>
      <c r="G283" s="278"/>
      <c r="H283" s="281">
        <v>7</v>
      </c>
      <c r="I283" s="282"/>
      <c r="J283" s="278"/>
      <c r="K283" s="278"/>
      <c r="L283" s="283"/>
      <c r="M283" s="284"/>
      <c r="N283" s="285"/>
      <c r="O283" s="285"/>
      <c r="P283" s="285"/>
      <c r="Q283" s="285"/>
      <c r="R283" s="285"/>
      <c r="S283" s="285"/>
      <c r="T283" s="286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87" t="s">
        <v>236</v>
      </c>
      <c r="AU283" s="287" t="s">
        <v>89</v>
      </c>
      <c r="AV283" s="14" t="s">
        <v>89</v>
      </c>
      <c r="AW283" s="14" t="s">
        <v>34</v>
      </c>
      <c r="AX283" s="14" t="s">
        <v>81</v>
      </c>
      <c r="AY283" s="287" t="s">
        <v>211</v>
      </c>
    </row>
    <row r="284" s="13" customFormat="1">
      <c r="A284" s="13"/>
      <c r="B284" s="266"/>
      <c r="C284" s="267"/>
      <c r="D284" s="268" t="s">
        <v>236</v>
      </c>
      <c r="E284" s="269" t="s">
        <v>1</v>
      </c>
      <c r="F284" s="270" t="s">
        <v>2117</v>
      </c>
      <c r="G284" s="267"/>
      <c r="H284" s="269" t="s">
        <v>1</v>
      </c>
      <c r="I284" s="271"/>
      <c r="J284" s="267"/>
      <c r="K284" s="267"/>
      <c r="L284" s="272"/>
      <c r="M284" s="273"/>
      <c r="N284" s="274"/>
      <c r="O284" s="274"/>
      <c r="P284" s="274"/>
      <c r="Q284" s="274"/>
      <c r="R284" s="274"/>
      <c r="S284" s="274"/>
      <c r="T284" s="275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76" t="s">
        <v>236</v>
      </c>
      <c r="AU284" s="276" t="s">
        <v>89</v>
      </c>
      <c r="AV284" s="13" t="s">
        <v>87</v>
      </c>
      <c r="AW284" s="13" t="s">
        <v>34</v>
      </c>
      <c r="AX284" s="13" t="s">
        <v>81</v>
      </c>
      <c r="AY284" s="276" t="s">
        <v>211</v>
      </c>
    </row>
    <row r="285" s="14" customFormat="1">
      <c r="A285" s="14"/>
      <c r="B285" s="277"/>
      <c r="C285" s="278"/>
      <c r="D285" s="268" t="s">
        <v>236</v>
      </c>
      <c r="E285" s="279" t="s">
        <v>1</v>
      </c>
      <c r="F285" s="280" t="s">
        <v>2110</v>
      </c>
      <c r="G285" s="278"/>
      <c r="H285" s="281">
        <v>7.5</v>
      </c>
      <c r="I285" s="282"/>
      <c r="J285" s="278"/>
      <c r="K285" s="278"/>
      <c r="L285" s="283"/>
      <c r="M285" s="284"/>
      <c r="N285" s="285"/>
      <c r="O285" s="285"/>
      <c r="P285" s="285"/>
      <c r="Q285" s="285"/>
      <c r="R285" s="285"/>
      <c r="S285" s="285"/>
      <c r="T285" s="286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87" t="s">
        <v>236</v>
      </c>
      <c r="AU285" s="287" t="s">
        <v>89</v>
      </c>
      <c r="AV285" s="14" t="s">
        <v>89</v>
      </c>
      <c r="AW285" s="14" t="s">
        <v>34</v>
      </c>
      <c r="AX285" s="14" t="s">
        <v>81</v>
      </c>
      <c r="AY285" s="287" t="s">
        <v>211</v>
      </c>
    </row>
    <row r="286" s="13" customFormat="1">
      <c r="A286" s="13"/>
      <c r="B286" s="266"/>
      <c r="C286" s="267"/>
      <c r="D286" s="268" t="s">
        <v>236</v>
      </c>
      <c r="E286" s="269" t="s">
        <v>1</v>
      </c>
      <c r="F286" s="270" t="s">
        <v>2118</v>
      </c>
      <c r="G286" s="267"/>
      <c r="H286" s="269" t="s">
        <v>1</v>
      </c>
      <c r="I286" s="271"/>
      <c r="J286" s="267"/>
      <c r="K286" s="267"/>
      <c r="L286" s="272"/>
      <c r="M286" s="273"/>
      <c r="N286" s="274"/>
      <c r="O286" s="274"/>
      <c r="P286" s="274"/>
      <c r="Q286" s="274"/>
      <c r="R286" s="274"/>
      <c r="S286" s="274"/>
      <c r="T286" s="275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76" t="s">
        <v>236</v>
      </c>
      <c r="AU286" s="276" t="s">
        <v>89</v>
      </c>
      <c r="AV286" s="13" t="s">
        <v>87</v>
      </c>
      <c r="AW286" s="13" t="s">
        <v>34</v>
      </c>
      <c r="AX286" s="13" t="s">
        <v>81</v>
      </c>
      <c r="AY286" s="276" t="s">
        <v>211</v>
      </c>
    </row>
    <row r="287" s="14" customFormat="1">
      <c r="A287" s="14"/>
      <c r="B287" s="277"/>
      <c r="C287" s="278"/>
      <c r="D287" s="268" t="s">
        <v>236</v>
      </c>
      <c r="E287" s="279" t="s">
        <v>1</v>
      </c>
      <c r="F287" s="280" t="s">
        <v>100</v>
      </c>
      <c r="G287" s="278"/>
      <c r="H287" s="281">
        <v>4</v>
      </c>
      <c r="I287" s="282"/>
      <c r="J287" s="278"/>
      <c r="K287" s="278"/>
      <c r="L287" s="283"/>
      <c r="M287" s="284"/>
      <c r="N287" s="285"/>
      <c r="O287" s="285"/>
      <c r="P287" s="285"/>
      <c r="Q287" s="285"/>
      <c r="R287" s="285"/>
      <c r="S287" s="285"/>
      <c r="T287" s="286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87" t="s">
        <v>236</v>
      </c>
      <c r="AU287" s="287" t="s">
        <v>89</v>
      </c>
      <c r="AV287" s="14" t="s">
        <v>89</v>
      </c>
      <c r="AW287" s="14" t="s">
        <v>34</v>
      </c>
      <c r="AX287" s="14" t="s">
        <v>81</v>
      </c>
      <c r="AY287" s="287" t="s">
        <v>211</v>
      </c>
    </row>
    <row r="288" s="13" customFormat="1">
      <c r="A288" s="13"/>
      <c r="B288" s="266"/>
      <c r="C288" s="267"/>
      <c r="D288" s="268" t="s">
        <v>236</v>
      </c>
      <c r="E288" s="269" t="s">
        <v>1</v>
      </c>
      <c r="F288" s="270" t="s">
        <v>2119</v>
      </c>
      <c r="G288" s="267"/>
      <c r="H288" s="269" t="s">
        <v>1</v>
      </c>
      <c r="I288" s="271"/>
      <c r="J288" s="267"/>
      <c r="K288" s="267"/>
      <c r="L288" s="272"/>
      <c r="M288" s="273"/>
      <c r="N288" s="274"/>
      <c r="O288" s="274"/>
      <c r="P288" s="274"/>
      <c r="Q288" s="274"/>
      <c r="R288" s="274"/>
      <c r="S288" s="274"/>
      <c r="T288" s="275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76" t="s">
        <v>236</v>
      </c>
      <c r="AU288" s="276" t="s">
        <v>89</v>
      </c>
      <c r="AV288" s="13" t="s">
        <v>87</v>
      </c>
      <c r="AW288" s="13" t="s">
        <v>34</v>
      </c>
      <c r="AX288" s="13" t="s">
        <v>81</v>
      </c>
      <c r="AY288" s="276" t="s">
        <v>211</v>
      </c>
    </row>
    <row r="289" s="14" customFormat="1">
      <c r="A289" s="14"/>
      <c r="B289" s="277"/>
      <c r="C289" s="278"/>
      <c r="D289" s="268" t="s">
        <v>236</v>
      </c>
      <c r="E289" s="279" t="s">
        <v>1</v>
      </c>
      <c r="F289" s="280" t="s">
        <v>96</v>
      </c>
      <c r="G289" s="278"/>
      <c r="H289" s="281">
        <v>3</v>
      </c>
      <c r="I289" s="282"/>
      <c r="J289" s="278"/>
      <c r="K289" s="278"/>
      <c r="L289" s="283"/>
      <c r="M289" s="284"/>
      <c r="N289" s="285"/>
      <c r="O289" s="285"/>
      <c r="P289" s="285"/>
      <c r="Q289" s="285"/>
      <c r="R289" s="285"/>
      <c r="S289" s="285"/>
      <c r="T289" s="286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87" t="s">
        <v>236</v>
      </c>
      <c r="AU289" s="287" t="s">
        <v>89</v>
      </c>
      <c r="AV289" s="14" t="s">
        <v>89</v>
      </c>
      <c r="AW289" s="14" t="s">
        <v>34</v>
      </c>
      <c r="AX289" s="14" t="s">
        <v>81</v>
      </c>
      <c r="AY289" s="287" t="s">
        <v>211</v>
      </c>
    </row>
    <row r="290" s="15" customFormat="1">
      <c r="A290" s="15"/>
      <c r="B290" s="295"/>
      <c r="C290" s="296"/>
      <c r="D290" s="268" t="s">
        <v>236</v>
      </c>
      <c r="E290" s="297" t="s">
        <v>1</v>
      </c>
      <c r="F290" s="298" t="s">
        <v>435</v>
      </c>
      <c r="G290" s="296"/>
      <c r="H290" s="299">
        <v>29</v>
      </c>
      <c r="I290" s="300"/>
      <c r="J290" s="296"/>
      <c r="K290" s="296"/>
      <c r="L290" s="301"/>
      <c r="M290" s="302"/>
      <c r="N290" s="303"/>
      <c r="O290" s="303"/>
      <c r="P290" s="303"/>
      <c r="Q290" s="303"/>
      <c r="R290" s="303"/>
      <c r="S290" s="303"/>
      <c r="T290" s="304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  <c r="AT290" s="305" t="s">
        <v>236</v>
      </c>
      <c r="AU290" s="305" t="s">
        <v>89</v>
      </c>
      <c r="AV290" s="15" t="s">
        <v>100</v>
      </c>
      <c r="AW290" s="15" t="s">
        <v>34</v>
      </c>
      <c r="AX290" s="15" t="s">
        <v>87</v>
      </c>
      <c r="AY290" s="305" t="s">
        <v>211</v>
      </c>
    </row>
    <row r="291" s="2" customFormat="1" ht="24.15" customHeight="1">
      <c r="A291" s="41"/>
      <c r="B291" s="42"/>
      <c r="C291" s="253" t="s">
        <v>625</v>
      </c>
      <c r="D291" s="253" t="s">
        <v>214</v>
      </c>
      <c r="E291" s="254" t="s">
        <v>2120</v>
      </c>
      <c r="F291" s="255" t="s">
        <v>2121</v>
      </c>
      <c r="G291" s="256" t="s">
        <v>307</v>
      </c>
      <c r="H291" s="257">
        <v>10</v>
      </c>
      <c r="I291" s="258"/>
      <c r="J291" s="259">
        <f>ROUND(I291*H291,2)</f>
        <v>0</v>
      </c>
      <c r="K291" s="260"/>
      <c r="L291" s="44"/>
      <c r="M291" s="261" t="s">
        <v>1</v>
      </c>
      <c r="N291" s="262" t="s">
        <v>46</v>
      </c>
      <c r="O291" s="94"/>
      <c r="P291" s="263">
        <f>O291*H291</f>
        <v>0</v>
      </c>
      <c r="Q291" s="263">
        <v>0.00076999999999999996</v>
      </c>
      <c r="R291" s="263">
        <f>Q291*H291</f>
        <v>0.0076999999999999994</v>
      </c>
      <c r="S291" s="263">
        <v>0</v>
      </c>
      <c r="T291" s="264">
        <f>S291*H291</f>
        <v>0</v>
      </c>
      <c r="U291" s="41"/>
      <c r="V291" s="41"/>
      <c r="W291" s="41"/>
      <c r="X291" s="41"/>
      <c r="Y291" s="41"/>
      <c r="Z291" s="41"/>
      <c r="AA291" s="41"/>
      <c r="AB291" s="41"/>
      <c r="AC291" s="41"/>
      <c r="AD291" s="41"/>
      <c r="AE291" s="41"/>
      <c r="AR291" s="265" t="s">
        <v>526</v>
      </c>
      <c r="AT291" s="265" t="s">
        <v>214</v>
      </c>
      <c r="AU291" s="265" t="s">
        <v>89</v>
      </c>
      <c r="AY291" s="18" t="s">
        <v>211</v>
      </c>
      <c r="BE291" s="155">
        <f>IF(N291="základní",J291,0)</f>
        <v>0</v>
      </c>
      <c r="BF291" s="155">
        <f>IF(N291="snížená",J291,0)</f>
        <v>0</v>
      </c>
      <c r="BG291" s="155">
        <f>IF(N291="zákl. přenesená",J291,0)</f>
        <v>0</v>
      </c>
      <c r="BH291" s="155">
        <f>IF(N291="sníž. přenesená",J291,0)</f>
        <v>0</v>
      </c>
      <c r="BI291" s="155">
        <f>IF(N291="nulová",J291,0)</f>
        <v>0</v>
      </c>
      <c r="BJ291" s="18" t="s">
        <v>87</v>
      </c>
      <c r="BK291" s="155">
        <f>ROUND(I291*H291,2)</f>
        <v>0</v>
      </c>
      <c r="BL291" s="18" t="s">
        <v>526</v>
      </c>
      <c r="BM291" s="265" t="s">
        <v>2122</v>
      </c>
    </row>
    <row r="292" s="13" customFormat="1">
      <c r="A292" s="13"/>
      <c r="B292" s="266"/>
      <c r="C292" s="267"/>
      <c r="D292" s="268" t="s">
        <v>236</v>
      </c>
      <c r="E292" s="269" t="s">
        <v>1</v>
      </c>
      <c r="F292" s="270" t="s">
        <v>2123</v>
      </c>
      <c r="G292" s="267"/>
      <c r="H292" s="269" t="s">
        <v>1</v>
      </c>
      <c r="I292" s="271"/>
      <c r="J292" s="267"/>
      <c r="K292" s="267"/>
      <c r="L292" s="272"/>
      <c r="M292" s="273"/>
      <c r="N292" s="274"/>
      <c r="O292" s="274"/>
      <c r="P292" s="274"/>
      <c r="Q292" s="274"/>
      <c r="R292" s="274"/>
      <c r="S292" s="274"/>
      <c r="T292" s="275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76" t="s">
        <v>236</v>
      </c>
      <c r="AU292" s="276" t="s">
        <v>89</v>
      </c>
      <c r="AV292" s="13" t="s">
        <v>87</v>
      </c>
      <c r="AW292" s="13" t="s">
        <v>34</v>
      </c>
      <c r="AX292" s="13" t="s">
        <v>81</v>
      </c>
      <c r="AY292" s="276" t="s">
        <v>211</v>
      </c>
    </row>
    <row r="293" s="13" customFormat="1">
      <c r="A293" s="13"/>
      <c r="B293" s="266"/>
      <c r="C293" s="267"/>
      <c r="D293" s="268" t="s">
        <v>236</v>
      </c>
      <c r="E293" s="269" t="s">
        <v>1</v>
      </c>
      <c r="F293" s="270" t="s">
        <v>2047</v>
      </c>
      <c r="G293" s="267"/>
      <c r="H293" s="269" t="s">
        <v>1</v>
      </c>
      <c r="I293" s="271"/>
      <c r="J293" s="267"/>
      <c r="K293" s="267"/>
      <c r="L293" s="272"/>
      <c r="M293" s="273"/>
      <c r="N293" s="274"/>
      <c r="O293" s="274"/>
      <c r="P293" s="274"/>
      <c r="Q293" s="274"/>
      <c r="R293" s="274"/>
      <c r="S293" s="274"/>
      <c r="T293" s="275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76" t="s">
        <v>236</v>
      </c>
      <c r="AU293" s="276" t="s">
        <v>89</v>
      </c>
      <c r="AV293" s="13" t="s">
        <v>87</v>
      </c>
      <c r="AW293" s="13" t="s">
        <v>34</v>
      </c>
      <c r="AX293" s="13" t="s">
        <v>81</v>
      </c>
      <c r="AY293" s="276" t="s">
        <v>211</v>
      </c>
    </row>
    <row r="294" s="13" customFormat="1">
      <c r="A294" s="13"/>
      <c r="B294" s="266"/>
      <c r="C294" s="267"/>
      <c r="D294" s="268" t="s">
        <v>236</v>
      </c>
      <c r="E294" s="269" t="s">
        <v>1</v>
      </c>
      <c r="F294" s="270" t="s">
        <v>2124</v>
      </c>
      <c r="G294" s="267"/>
      <c r="H294" s="269" t="s">
        <v>1</v>
      </c>
      <c r="I294" s="271"/>
      <c r="J294" s="267"/>
      <c r="K294" s="267"/>
      <c r="L294" s="272"/>
      <c r="M294" s="273"/>
      <c r="N294" s="274"/>
      <c r="O294" s="274"/>
      <c r="P294" s="274"/>
      <c r="Q294" s="274"/>
      <c r="R294" s="274"/>
      <c r="S294" s="274"/>
      <c r="T294" s="275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76" t="s">
        <v>236</v>
      </c>
      <c r="AU294" s="276" t="s">
        <v>89</v>
      </c>
      <c r="AV294" s="13" t="s">
        <v>87</v>
      </c>
      <c r="AW294" s="13" t="s">
        <v>34</v>
      </c>
      <c r="AX294" s="13" t="s">
        <v>81</v>
      </c>
      <c r="AY294" s="276" t="s">
        <v>211</v>
      </c>
    </row>
    <row r="295" s="14" customFormat="1">
      <c r="A295" s="14"/>
      <c r="B295" s="277"/>
      <c r="C295" s="278"/>
      <c r="D295" s="268" t="s">
        <v>236</v>
      </c>
      <c r="E295" s="279" t="s">
        <v>1</v>
      </c>
      <c r="F295" s="280" t="s">
        <v>257</v>
      </c>
      <c r="G295" s="278"/>
      <c r="H295" s="281">
        <v>10</v>
      </c>
      <c r="I295" s="282"/>
      <c r="J295" s="278"/>
      <c r="K295" s="278"/>
      <c r="L295" s="283"/>
      <c r="M295" s="284"/>
      <c r="N295" s="285"/>
      <c r="O295" s="285"/>
      <c r="P295" s="285"/>
      <c r="Q295" s="285"/>
      <c r="R295" s="285"/>
      <c r="S295" s="285"/>
      <c r="T295" s="286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87" t="s">
        <v>236</v>
      </c>
      <c r="AU295" s="287" t="s">
        <v>89</v>
      </c>
      <c r="AV295" s="14" t="s">
        <v>89</v>
      </c>
      <c r="AW295" s="14" t="s">
        <v>34</v>
      </c>
      <c r="AX295" s="14" t="s">
        <v>87</v>
      </c>
      <c r="AY295" s="287" t="s">
        <v>211</v>
      </c>
    </row>
    <row r="296" s="2" customFormat="1" ht="24.15" customHeight="1">
      <c r="A296" s="41"/>
      <c r="B296" s="42"/>
      <c r="C296" s="253" t="s">
        <v>632</v>
      </c>
      <c r="D296" s="253" t="s">
        <v>214</v>
      </c>
      <c r="E296" s="254" t="s">
        <v>2125</v>
      </c>
      <c r="F296" s="255" t="s">
        <v>2126</v>
      </c>
      <c r="G296" s="256" t="s">
        <v>695</v>
      </c>
      <c r="H296" s="257">
        <v>3</v>
      </c>
      <c r="I296" s="258"/>
      <c r="J296" s="259">
        <f>ROUND(I296*H296,2)</f>
        <v>0</v>
      </c>
      <c r="K296" s="260"/>
      <c r="L296" s="44"/>
      <c r="M296" s="261" t="s">
        <v>1</v>
      </c>
      <c r="N296" s="262" t="s">
        <v>46</v>
      </c>
      <c r="O296" s="94"/>
      <c r="P296" s="263">
        <f>O296*H296</f>
        <v>0</v>
      </c>
      <c r="Q296" s="263">
        <v>0.00166</v>
      </c>
      <c r="R296" s="263">
        <f>Q296*H296</f>
        <v>0.0049800000000000001</v>
      </c>
      <c r="S296" s="263">
        <v>0</v>
      </c>
      <c r="T296" s="264">
        <f>S296*H296</f>
        <v>0</v>
      </c>
      <c r="U296" s="41"/>
      <c r="V296" s="41"/>
      <c r="W296" s="41"/>
      <c r="X296" s="41"/>
      <c r="Y296" s="41"/>
      <c r="Z296" s="41"/>
      <c r="AA296" s="41"/>
      <c r="AB296" s="41"/>
      <c r="AC296" s="41"/>
      <c r="AD296" s="41"/>
      <c r="AE296" s="41"/>
      <c r="AR296" s="265" t="s">
        <v>526</v>
      </c>
      <c r="AT296" s="265" t="s">
        <v>214</v>
      </c>
      <c r="AU296" s="265" t="s">
        <v>89</v>
      </c>
      <c r="AY296" s="18" t="s">
        <v>211</v>
      </c>
      <c r="BE296" s="155">
        <f>IF(N296="základní",J296,0)</f>
        <v>0</v>
      </c>
      <c r="BF296" s="155">
        <f>IF(N296="snížená",J296,0)</f>
        <v>0</v>
      </c>
      <c r="BG296" s="155">
        <f>IF(N296="zákl. přenesená",J296,0)</f>
        <v>0</v>
      </c>
      <c r="BH296" s="155">
        <f>IF(N296="sníž. přenesená",J296,0)</f>
        <v>0</v>
      </c>
      <c r="BI296" s="155">
        <f>IF(N296="nulová",J296,0)</f>
        <v>0</v>
      </c>
      <c r="BJ296" s="18" t="s">
        <v>87</v>
      </c>
      <c r="BK296" s="155">
        <f>ROUND(I296*H296,2)</f>
        <v>0</v>
      </c>
      <c r="BL296" s="18" t="s">
        <v>526</v>
      </c>
      <c r="BM296" s="265" t="s">
        <v>2127</v>
      </c>
    </row>
    <row r="297" s="13" customFormat="1">
      <c r="A297" s="13"/>
      <c r="B297" s="266"/>
      <c r="C297" s="267"/>
      <c r="D297" s="268" t="s">
        <v>236</v>
      </c>
      <c r="E297" s="269" t="s">
        <v>1</v>
      </c>
      <c r="F297" s="270" t="s">
        <v>2128</v>
      </c>
      <c r="G297" s="267"/>
      <c r="H297" s="269" t="s">
        <v>1</v>
      </c>
      <c r="I297" s="271"/>
      <c r="J297" s="267"/>
      <c r="K297" s="267"/>
      <c r="L297" s="272"/>
      <c r="M297" s="273"/>
      <c r="N297" s="274"/>
      <c r="O297" s="274"/>
      <c r="P297" s="274"/>
      <c r="Q297" s="274"/>
      <c r="R297" s="274"/>
      <c r="S297" s="274"/>
      <c r="T297" s="275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76" t="s">
        <v>236</v>
      </c>
      <c r="AU297" s="276" t="s">
        <v>89</v>
      </c>
      <c r="AV297" s="13" t="s">
        <v>87</v>
      </c>
      <c r="AW297" s="13" t="s">
        <v>34</v>
      </c>
      <c r="AX297" s="13" t="s">
        <v>81</v>
      </c>
      <c r="AY297" s="276" t="s">
        <v>211</v>
      </c>
    </row>
    <row r="298" s="13" customFormat="1">
      <c r="A298" s="13"/>
      <c r="B298" s="266"/>
      <c r="C298" s="267"/>
      <c r="D298" s="268" t="s">
        <v>236</v>
      </c>
      <c r="E298" s="269" t="s">
        <v>1</v>
      </c>
      <c r="F298" s="270" t="s">
        <v>2129</v>
      </c>
      <c r="G298" s="267"/>
      <c r="H298" s="269" t="s">
        <v>1</v>
      </c>
      <c r="I298" s="271"/>
      <c r="J298" s="267"/>
      <c r="K298" s="267"/>
      <c r="L298" s="272"/>
      <c r="M298" s="273"/>
      <c r="N298" s="274"/>
      <c r="O298" s="274"/>
      <c r="P298" s="274"/>
      <c r="Q298" s="274"/>
      <c r="R298" s="274"/>
      <c r="S298" s="274"/>
      <c r="T298" s="275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76" t="s">
        <v>236</v>
      </c>
      <c r="AU298" s="276" t="s">
        <v>89</v>
      </c>
      <c r="AV298" s="13" t="s">
        <v>87</v>
      </c>
      <c r="AW298" s="13" t="s">
        <v>34</v>
      </c>
      <c r="AX298" s="13" t="s">
        <v>81</v>
      </c>
      <c r="AY298" s="276" t="s">
        <v>211</v>
      </c>
    </row>
    <row r="299" s="14" customFormat="1">
      <c r="A299" s="14"/>
      <c r="B299" s="277"/>
      <c r="C299" s="278"/>
      <c r="D299" s="268" t="s">
        <v>236</v>
      </c>
      <c r="E299" s="279" t="s">
        <v>1</v>
      </c>
      <c r="F299" s="280" t="s">
        <v>96</v>
      </c>
      <c r="G299" s="278"/>
      <c r="H299" s="281">
        <v>3</v>
      </c>
      <c r="I299" s="282"/>
      <c r="J299" s="278"/>
      <c r="K299" s="278"/>
      <c r="L299" s="283"/>
      <c r="M299" s="284"/>
      <c r="N299" s="285"/>
      <c r="O299" s="285"/>
      <c r="P299" s="285"/>
      <c r="Q299" s="285"/>
      <c r="R299" s="285"/>
      <c r="S299" s="285"/>
      <c r="T299" s="286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87" t="s">
        <v>236</v>
      </c>
      <c r="AU299" s="287" t="s">
        <v>89</v>
      </c>
      <c r="AV299" s="14" t="s">
        <v>89</v>
      </c>
      <c r="AW299" s="14" t="s">
        <v>34</v>
      </c>
      <c r="AX299" s="14" t="s">
        <v>87</v>
      </c>
      <c r="AY299" s="287" t="s">
        <v>211</v>
      </c>
    </row>
    <row r="300" s="2" customFormat="1" ht="24.15" customHeight="1">
      <c r="A300" s="41"/>
      <c r="B300" s="42"/>
      <c r="C300" s="253" t="s">
        <v>647</v>
      </c>
      <c r="D300" s="253" t="s">
        <v>214</v>
      </c>
      <c r="E300" s="254" t="s">
        <v>2130</v>
      </c>
      <c r="F300" s="255" t="s">
        <v>2131</v>
      </c>
      <c r="G300" s="256" t="s">
        <v>695</v>
      </c>
      <c r="H300" s="257">
        <v>1</v>
      </c>
      <c r="I300" s="258"/>
      <c r="J300" s="259">
        <f>ROUND(I300*H300,2)</f>
        <v>0</v>
      </c>
      <c r="K300" s="260"/>
      <c r="L300" s="44"/>
      <c r="M300" s="261" t="s">
        <v>1</v>
      </c>
      <c r="N300" s="262" t="s">
        <v>46</v>
      </c>
      <c r="O300" s="94"/>
      <c r="P300" s="263">
        <f>O300*H300</f>
        <v>0</v>
      </c>
      <c r="Q300" s="263">
        <v>0.00528</v>
      </c>
      <c r="R300" s="263">
        <f>Q300*H300</f>
        <v>0.00528</v>
      </c>
      <c r="S300" s="263">
        <v>0</v>
      </c>
      <c r="T300" s="264">
        <f>S300*H300</f>
        <v>0</v>
      </c>
      <c r="U300" s="41"/>
      <c r="V300" s="41"/>
      <c r="W300" s="41"/>
      <c r="X300" s="41"/>
      <c r="Y300" s="41"/>
      <c r="Z300" s="41"/>
      <c r="AA300" s="41"/>
      <c r="AB300" s="41"/>
      <c r="AC300" s="41"/>
      <c r="AD300" s="41"/>
      <c r="AE300" s="41"/>
      <c r="AR300" s="265" t="s">
        <v>100</v>
      </c>
      <c r="AT300" s="265" t="s">
        <v>214</v>
      </c>
      <c r="AU300" s="265" t="s">
        <v>89</v>
      </c>
      <c r="AY300" s="18" t="s">
        <v>211</v>
      </c>
      <c r="BE300" s="155">
        <f>IF(N300="základní",J300,0)</f>
        <v>0</v>
      </c>
      <c r="BF300" s="155">
        <f>IF(N300="snížená",J300,0)</f>
        <v>0</v>
      </c>
      <c r="BG300" s="155">
        <f>IF(N300="zákl. přenesená",J300,0)</f>
        <v>0</v>
      </c>
      <c r="BH300" s="155">
        <f>IF(N300="sníž. přenesená",J300,0)</f>
        <v>0</v>
      </c>
      <c r="BI300" s="155">
        <f>IF(N300="nulová",J300,0)</f>
        <v>0</v>
      </c>
      <c r="BJ300" s="18" t="s">
        <v>87</v>
      </c>
      <c r="BK300" s="155">
        <f>ROUND(I300*H300,2)</f>
        <v>0</v>
      </c>
      <c r="BL300" s="18" t="s">
        <v>100</v>
      </c>
      <c r="BM300" s="265" t="s">
        <v>2132</v>
      </c>
    </row>
    <row r="301" s="13" customFormat="1">
      <c r="A301" s="13"/>
      <c r="B301" s="266"/>
      <c r="C301" s="267"/>
      <c r="D301" s="268" t="s">
        <v>236</v>
      </c>
      <c r="E301" s="269" t="s">
        <v>1</v>
      </c>
      <c r="F301" s="270" t="s">
        <v>2133</v>
      </c>
      <c r="G301" s="267"/>
      <c r="H301" s="269" t="s">
        <v>1</v>
      </c>
      <c r="I301" s="271"/>
      <c r="J301" s="267"/>
      <c r="K301" s="267"/>
      <c r="L301" s="272"/>
      <c r="M301" s="273"/>
      <c r="N301" s="274"/>
      <c r="O301" s="274"/>
      <c r="P301" s="274"/>
      <c r="Q301" s="274"/>
      <c r="R301" s="274"/>
      <c r="S301" s="274"/>
      <c r="T301" s="275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76" t="s">
        <v>236</v>
      </c>
      <c r="AU301" s="276" t="s">
        <v>89</v>
      </c>
      <c r="AV301" s="13" t="s">
        <v>87</v>
      </c>
      <c r="AW301" s="13" t="s">
        <v>34</v>
      </c>
      <c r="AX301" s="13" t="s">
        <v>81</v>
      </c>
      <c r="AY301" s="276" t="s">
        <v>211</v>
      </c>
    </row>
    <row r="302" s="13" customFormat="1">
      <c r="A302" s="13"/>
      <c r="B302" s="266"/>
      <c r="C302" s="267"/>
      <c r="D302" s="268" t="s">
        <v>236</v>
      </c>
      <c r="E302" s="269" t="s">
        <v>1</v>
      </c>
      <c r="F302" s="270" t="s">
        <v>1229</v>
      </c>
      <c r="G302" s="267"/>
      <c r="H302" s="269" t="s">
        <v>1</v>
      </c>
      <c r="I302" s="271"/>
      <c r="J302" s="267"/>
      <c r="K302" s="267"/>
      <c r="L302" s="272"/>
      <c r="M302" s="273"/>
      <c r="N302" s="274"/>
      <c r="O302" s="274"/>
      <c r="P302" s="274"/>
      <c r="Q302" s="274"/>
      <c r="R302" s="274"/>
      <c r="S302" s="274"/>
      <c r="T302" s="275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76" t="s">
        <v>236</v>
      </c>
      <c r="AU302" s="276" t="s">
        <v>89</v>
      </c>
      <c r="AV302" s="13" t="s">
        <v>87</v>
      </c>
      <c r="AW302" s="13" t="s">
        <v>34</v>
      </c>
      <c r="AX302" s="13" t="s">
        <v>81</v>
      </c>
      <c r="AY302" s="276" t="s">
        <v>211</v>
      </c>
    </row>
    <row r="303" s="13" customFormat="1">
      <c r="A303" s="13"/>
      <c r="B303" s="266"/>
      <c r="C303" s="267"/>
      <c r="D303" s="268" t="s">
        <v>236</v>
      </c>
      <c r="E303" s="269" t="s">
        <v>1</v>
      </c>
      <c r="F303" s="270" t="s">
        <v>2134</v>
      </c>
      <c r="G303" s="267"/>
      <c r="H303" s="269" t="s">
        <v>1</v>
      </c>
      <c r="I303" s="271"/>
      <c r="J303" s="267"/>
      <c r="K303" s="267"/>
      <c r="L303" s="272"/>
      <c r="M303" s="273"/>
      <c r="N303" s="274"/>
      <c r="O303" s="274"/>
      <c r="P303" s="274"/>
      <c r="Q303" s="274"/>
      <c r="R303" s="274"/>
      <c r="S303" s="274"/>
      <c r="T303" s="275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76" t="s">
        <v>236</v>
      </c>
      <c r="AU303" s="276" t="s">
        <v>89</v>
      </c>
      <c r="AV303" s="13" t="s">
        <v>87</v>
      </c>
      <c r="AW303" s="13" t="s">
        <v>34</v>
      </c>
      <c r="AX303" s="13" t="s">
        <v>81</v>
      </c>
      <c r="AY303" s="276" t="s">
        <v>211</v>
      </c>
    </row>
    <row r="304" s="14" customFormat="1">
      <c r="A304" s="14"/>
      <c r="B304" s="277"/>
      <c r="C304" s="278"/>
      <c r="D304" s="268" t="s">
        <v>236</v>
      </c>
      <c r="E304" s="279" t="s">
        <v>1</v>
      </c>
      <c r="F304" s="280" t="s">
        <v>87</v>
      </c>
      <c r="G304" s="278"/>
      <c r="H304" s="281">
        <v>1</v>
      </c>
      <c r="I304" s="282"/>
      <c r="J304" s="278"/>
      <c r="K304" s="278"/>
      <c r="L304" s="283"/>
      <c r="M304" s="284"/>
      <c r="N304" s="285"/>
      <c r="O304" s="285"/>
      <c r="P304" s="285"/>
      <c r="Q304" s="285"/>
      <c r="R304" s="285"/>
      <c r="S304" s="285"/>
      <c r="T304" s="286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87" t="s">
        <v>236</v>
      </c>
      <c r="AU304" s="287" t="s">
        <v>89</v>
      </c>
      <c r="AV304" s="14" t="s">
        <v>89</v>
      </c>
      <c r="AW304" s="14" t="s">
        <v>34</v>
      </c>
      <c r="AX304" s="14" t="s">
        <v>87</v>
      </c>
      <c r="AY304" s="287" t="s">
        <v>211</v>
      </c>
    </row>
    <row r="305" s="2" customFormat="1" ht="24.15" customHeight="1">
      <c r="A305" s="41"/>
      <c r="B305" s="42"/>
      <c r="C305" s="253" t="s">
        <v>667</v>
      </c>
      <c r="D305" s="253" t="s">
        <v>214</v>
      </c>
      <c r="E305" s="254" t="s">
        <v>2135</v>
      </c>
      <c r="F305" s="255" t="s">
        <v>2136</v>
      </c>
      <c r="G305" s="256" t="s">
        <v>307</v>
      </c>
      <c r="H305" s="257">
        <v>95.200000000000003</v>
      </c>
      <c r="I305" s="258"/>
      <c r="J305" s="259">
        <f>ROUND(I305*H305,2)</f>
        <v>0</v>
      </c>
      <c r="K305" s="260"/>
      <c r="L305" s="44"/>
      <c r="M305" s="261" t="s">
        <v>1</v>
      </c>
      <c r="N305" s="262" t="s">
        <v>46</v>
      </c>
      <c r="O305" s="94"/>
      <c r="P305" s="263">
        <f>O305*H305</f>
        <v>0</v>
      </c>
      <c r="Q305" s="263">
        <v>0</v>
      </c>
      <c r="R305" s="263">
        <f>Q305*H305</f>
        <v>0</v>
      </c>
      <c r="S305" s="263">
        <v>0</v>
      </c>
      <c r="T305" s="264">
        <f>S305*H305</f>
        <v>0</v>
      </c>
      <c r="U305" s="41"/>
      <c r="V305" s="41"/>
      <c r="W305" s="41"/>
      <c r="X305" s="41"/>
      <c r="Y305" s="41"/>
      <c r="Z305" s="41"/>
      <c r="AA305" s="41"/>
      <c r="AB305" s="41"/>
      <c r="AC305" s="41"/>
      <c r="AD305" s="41"/>
      <c r="AE305" s="41"/>
      <c r="AR305" s="265" t="s">
        <v>526</v>
      </c>
      <c r="AT305" s="265" t="s">
        <v>214</v>
      </c>
      <c r="AU305" s="265" t="s">
        <v>89</v>
      </c>
      <c r="AY305" s="18" t="s">
        <v>211</v>
      </c>
      <c r="BE305" s="155">
        <f>IF(N305="základní",J305,0)</f>
        <v>0</v>
      </c>
      <c r="BF305" s="155">
        <f>IF(N305="snížená",J305,0)</f>
        <v>0</v>
      </c>
      <c r="BG305" s="155">
        <f>IF(N305="zákl. přenesená",J305,0)</f>
        <v>0</v>
      </c>
      <c r="BH305" s="155">
        <f>IF(N305="sníž. přenesená",J305,0)</f>
        <v>0</v>
      </c>
      <c r="BI305" s="155">
        <f>IF(N305="nulová",J305,0)</f>
        <v>0</v>
      </c>
      <c r="BJ305" s="18" t="s">
        <v>87</v>
      </c>
      <c r="BK305" s="155">
        <f>ROUND(I305*H305,2)</f>
        <v>0</v>
      </c>
      <c r="BL305" s="18" t="s">
        <v>526</v>
      </c>
      <c r="BM305" s="265" t="s">
        <v>2137</v>
      </c>
    </row>
    <row r="306" s="14" customFormat="1">
      <c r="A306" s="14"/>
      <c r="B306" s="277"/>
      <c r="C306" s="278"/>
      <c r="D306" s="268" t="s">
        <v>236</v>
      </c>
      <c r="E306" s="279" t="s">
        <v>1</v>
      </c>
      <c r="F306" s="280" t="s">
        <v>2138</v>
      </c>
      <c r="G306" s="278"/>
      <c r="H306" s="281">
        <v>95.200000000000003</v>
      </c>
      <c r="I306" s="282"/>
      <c r="J306" s="278"/>
      <c r="K306" s="278"/>
      <c r="L306" s="283"/>
      <c r="M306" s="284"/>
      <c r="N306" s="285"/>
      <c r="O306" s="285"/>
      <c r="P306" s="285"/>
      <c r="Q306" s="285"/>
      <c r="R306" s="285"/>
      <c r="S306" s="285"/>
      <c r="T306" s="286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87" t="s">
        <v>236</v>
      </c>
      <c r="AU306" s="287" t="s">
        <v>89</v>
      </c>
      <c r="AV306" s="14" t="s">
        <v>89</v>
      </c>
      <c r="AW306" s="14" t="s">
        <v>34</v>
      </c>
      <c r="AX306" s="14" t="s">
        <v>87</v>
      </c>
      <c r="AY306" s="287" t="s">
        <v>211</v>
      </c>
    </row>
    <row r="307" s="2" customFormat="1" ht="21.75" customHeight="1">
      <c r="A307" s="41"/>
      <c r="B307" s="42"/>
      <c r="C307" s="317" t="s">
        <v>674</v>
      </c>
      <c r="D307" s="317" t="s">
        <v>587</v>
      </c>
      <c r="E307" s="318" t="s">
        <v>2139</v>
      </c>
      <c r="F307" s="319" t="s">
        <v>2140</v>
      </c>
      <c r="G307" s="320" t="s">
        <v>307</v>
      </c>
      <c r="H307" s="321">
        <v>95.200000000000003</v>
      </c>
      <c r="I307" s="322"/>
      <c r="J307" s="323">
        <f>ROUND(I307*H307,2)</f>
        <v>0</v>
      </c>
      <c r="K307" s="324"/>
      <c r="L307" s="325"/>
      <c r="M307" s="326" t="s">
        <v>1</v>
      </c>
      <c r="N307" s="327" t="s">
        <v>46</v>
      </c>
      <c r="O307" s="94"/>
      <c r="P307" s="263">
        <f>O307*H307</f>
        <v>0</v>
      </c>
      <c r="Q307" s="263">
        <v>0.00051999999999999995</v>
      </c>
      <c r="R307" s="263">
        <f>Q307*H307</f>
        <v>0.049503999999999999</v>
      </c>
      <c r="S307" s="263">
        <v>0</v>
      </c>
      <c r="T307" s="264">
        <f>S307*H307</f>
        <v>0</v>
      </c>
      <c r="U307" s="41"/>
      <c r="V307" s="41"/>
      <c r="W307" s="41"/>
      <c r="X307" s="41"/>
      <c r="Y307" s="41"/>
      <c r="Z307" s="41"/>
      <c r="AA307" s="41"/>
      <c r="AB307" s="41"/>
      <c r="AC307" s="41"/>
      <c r="AD307" s="41"/>
      <c r="AE307" s="41"/>
      <c r="AR307" s="265" t="s">
        <v>632</v>
      </c>
      <c r="AT307" s="265" t="s">
        <v>587</v>
      </c>
      <c r="AU307" s="265" t="s">
        <v>89</v>
      </c>
      <c r="AY307" s="18" t="s">
        <v>211</v>
      </c>
      <c r="BE307" s="155">
        <f>IF(N307="základní",J307,0)</f>
        <v>0</v>
      </c>
      <c r="BF307" s="155">
        <f>IF(N307="snížená",J307,0)</f>
        <v>0</v>
      </c>
      <c r="BG307" s="155">
        <f>IF(N307="zákl. přenesená",J307,0)</f>
        <v>0</v>
      </c>
      <c r="BH307" s="155">
        <f>IF(N307="sníž. přenesená",J307,0)</f>
        <v>0</v>
      </c>
      <c r="BI307" s="155">
        <f>IF(N307="nulová",J307,0)</f>
        <v>0</v>
      </c>
      <c r="BJ307" s="18" t="s">
        <v>87</v>
      </c>
      <c r="BK307" s="155">
        <f>ROUND(I307*H307,2)</f>
        <v>0</v>
      </c>
      <c r="BL307" s="18" t="s">
        <v>526</v>
      </c>
      <c r="BM307" s="265" t="s">
        <v>2141</v>
      </c>
    </row>
    <row r="308" s="2" customFormat="1" ht="24.15" customHeight="1">
      <c r="A308" s="41"/>
      <c r="B308" s="42"/>
      <c r="C308" s="253" t="s">
        <v>678</v>
      </c>
      <c r="D308" s="253" t="s">
        <v>214</v>
      </c>
      <c r="E308" s="254" t="s">
        <v>2142</v>
      </c>
      <c r="F308" s="255" t="s">
        <v>2143</v>
      </c>
      <c r="G308" s="256" t="s">
        <v>307</v>
      </c>
      <c r="H308" s="257">
        <v>63.5</v>
      </c>
      <c r="I308" s="258"/>
      <c r="J308" s="259">
        <f>ROUND(I308*H308,2)</f>
        <v>0</v>
      </c>
      <c r="K308" s="260"/>
      <c r="L308" s="44"/>
      <c r="M308" s="261" t="s">
        <v>1</v>
      </c>
      <c r="N308" s="262" t="s">
        <v>46</v>
      </c>
      <c r="O308" s="94"/>
      <c r="P308" s="263">
        <f>O308*H308</f>
        <v>0</v>
      </c>
      <c r="Q308" s="263">
        <v>0.0045399999999999998</v>
      </c>
      <c r="R308" s="263">
        <f>Q308*H308</f>
        <v>0.28828999999999999</v>
      </c>
      <c r="S308" s="263">
        <v>0</v>
      </c>
      <c r="T308" s="264">
        <f>S308*H308</f>
        <v>0</v>
      </c>
      <c r="U308" s="41"/>
      <c r="V308" s="41"/>
      <c r="W308" s="41"/>
      <c r="X308" s="41"/>
      <c r="Y308" s="41"/>
      <c r="Z308" s="41"/>
      <c r="AA308" s="41"/>
      <c r="AB308" s="41"/>
      <c r="AC308" s="41"/>
      <c r="AD308" s="41"/>
      <c r="AE308" s="41"/>
      <c r="AR308" s="265" t="s">
        <v>526</v>
      </c>
      <c r="AT308" s="265" t="s">
        <v>214</v>
      </c>
      <c r="AU308" s="265" t="s">
        <v>89</v>
      </c>
      <c r="AY308" s="18" t="s">
        <v>211</v>
      </c>
      <c r="BE308" s="155">
        <f>IF(N308="základní",J308,0)</f>
        <v>0</v>
      </c>
      <c r="BF308" s="155">
        <f>IF(N308="snížená",J308,0)</f>
        <v>0</v>
      </c>
      <c r="BG308" s="155">
        <f>IF(N308="zákl. přenesená",J308,0)</f>
        <v>0</v>
      </c>
      <c r="BH308" s="155">
        <f>IF(N308="sníž. přenesená",J308,0)</f>
        <v>0</v>
      </c>
      <c r="BI308" s="155">
        <f>IF(N308="nulová",J308,0)</f>
        <v>0</v>
      </c>
      <c r="BJ308" s="18" t="s">
        <v>87</v>
      </c>
      <c r="BK308" s="155">
        <f>ROUND(I308*H308,2)</f>
        <v>0</v>
      </c>
      <c r="BL308" s="18" t="s">
        <v>526</v>
      </c>
      <c r="BM308" s="265" t="s">
        <v>2144</v>
      </c>
    </row>
    <row r="309" s="13" customFormat="1">
      <c r="A309" s="13"/>
      <c r="B309" s="266"/>
      <c r="C309" s="267"/>
      <c r="D309" s="268" t="s">
        <v>236</v>
      </c>
      <c r="E309" s="269" t="s">
        <v>1</v>
      </c>
      <c r="F309" s="270" t="s">
        <v>2145</v>
      </c>
      <c r="G309" s="267"/>
      <c r="H309" s="269" t="s">
        <v>1</v>
      </c>
      <c r="I309" s="271"/>
      <c r="J309" s="267"/>
      <c r="K309" s="267"/>
      <c r="L309" s="272"/>
      <c r="M309" s="273"/>
      <c r="N309" s="274"/>
      <c r="O309" s="274"/>
      <c r="P309" s="274"/>
      <c r="Q309" s="274"/>
      <c r="R309" s="274"/>
      <c r="S309" s="274"/>
      <c r="T309" s="275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76" t="s">
        <v>236</v>
      </c>
      <c r="AU309" s="276" t="s">
        <v>89</v>
      </c>
      <c r="AV309" s="13" t="s">
        <v>87</v>
      </c>
      <c r="AW309" s="13" t="s">
        <v>34</v>
      </c>
      <c r="AX309" s="13" t="s">
        <v>81</v>
      </c>
      <c r="AY309" s="276" t="s">
        <v>211</v>
      </c>
    </row>
    <row r="310" s="13" customFormat="1">
      <c r="A310" s="13"/>
      <c r="B310" s="266"/>
      <c r="C310" s="267"/>
      <c r="D310" s="268" t="s">
        <v>236</v>
      </c>
      <c r="E310" s="269" t="s">
        <v>1</v>
      </c>
      <c r="F310" s="270" t="s">
        <v>2146</v>
      </c>
      <c r="G310" s="267"/>
      <c r="H310" s="269" t="s">
        <v>1</v>
      </c>
      <c r="I310" s="271"/>
      <c r="J310" s="267"/>
      <c r="K310" s="267"/>
      <c r="L310" s="272"/>
      <c r="M310" s="273"/>
      <c r="N310" s="274"/>
      <c r="O310" s="274"/>
      <c r="P310" s="274"/>
      <c r="Q310" s="274"/>
      <c r="R310" s="274"/>
      <c r="S310" s="274"/>
      <c r="T310" s="275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76" t="s">
        <v>236</v>
      </c>
      <c r="AU310" s="276" t="s">
        <v>89</v>
      </c>
      <c r="AV310" s="13" t="s">
        <v>87</v>
      </c>
      <c r="AW310" s="13" t="s">
        <v>34</v>
      </c>
      <c r="AX310" s="13" t="s">
        <v>81</v>
      </c>
      <c r="AY310" s="276" t="s">
        <v>211</v>
      </c>
    </row>
    <row r="311" s="13" customFormat="1">
      <c r="A311" s="13"/>
      <c r="B311" s="266"/>
      <c r="C311" s="267"/>
      <c r="D311" s="268" t="s">
        <v>236</v>
      </c>
      <c r="E311" s="269" t="s">
        <v>1</v>
      </c>
      <c r="F311" s="270" t="s">
        <v>2147</v>
      </c>
      <c r="G311" s="267"/>
      <c r="H311" s="269" t="s">
        <v>1</v>
      </c>
      <c r="I311" s="271"/>
      <c r="J311" s="267"/>
      <c r="K311" s="267"/>
      <c r="L311" s="272"/>
      <c r="M311" s="273"/>
      <c r="N311" s="274"/>
      <c r="O311" s="274"/>
      <c r="P311" s="274"/>
      <c r="Q311" s="274"/>
      <c r="R311" s="274"/>
      <c r="S311" s="274"/>
      <c r="T311" s="275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76" t="s">
        <v>236</v>
      </c>
      <c r="AU311" s="276" t="s">
        <v>89</v>
      </c>
      <c r="AV311" s="13" t="s">
        <v>87</v>
      </c>
      <c r="AW311" s="13" t="s">
        <v>34</v>
      </c>
      <c r="AX311" s="13" t="s">
        <v>81</v>
      </c>
      <c r="AY311" s="276" t="s">
        <v>211</v>
      </c>
    </row>
    <row r="312" s="13" customFormat="1">
      <c r="A312" s="13"/>
      <c r="B312" s="266"/>
      <c r="C312" s="267"/>
      <c r="D312" s="268" t="s">
        <v>236</v>
      </c>
      <c r="E312" s="269" t="s">
        <v>1</v>
      </c>
      <c r="F312" s="270" t="s">
        <v>2148</v>
      </c>
      <c r="G312" s="267"/>
      <c r="H312" s="269" t="s">
        <v>1</v>
      </c>
      <c r="I312" s="271"/>
      <c r="J312" s="267"/>
      <c r="K312" s="267"/>
      <c r="L312" s="272"/>
      <c r="M312" s="273"/>
      <c r="N312" s="274"/>
      <c r="O312" s="274"/>
      <c r="P312" s="274"/>
      <c r="Q312" s="274"/>
      <c r="R312" s="274"/>
      <c r="S312" s="274"/>
      <c r="T312" s="275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76" t="s">
        <v>236</v>
      </c>
      <c r="AU312" s="276" t="s">
        <v>89</v>
      </c>
      <c r="AV312" s="13" t="s">
        <v>87</v>
      </c>
      <c r="AW312" s="13" t="s">
        <v>34</v>
      </c>
      <c r="AX312" s="13" t="s">
        <v>81</v>
      </c>
      <c r="AY312" s="276" t="s">
        <v>211</v>
      </c>
    </row>
    <row r="313" s="13" customFormat="1">
      <c r="A313" s="13"/>
      <c r="B313" s="266"/>
      <c r="C313" s="267"/>
      <c r="D313" s="268" t="s">
        <v>236</v>
      </c>
      <c r="E313" s="269" t="s">
        <v>1</v>
      </c>
      <c r="F313" s="270" t="s">
        <v>2149</v>
      </c>
      <c r="G313" s="267"/>
      <c r="H313" s="269" t="s">
        <v>1</v>
      </c>
      <c r="I313" s="271"/>
      <c r="J313" s="267"/>
      <c r="K313" s="267"/>
      <c r="L313" s="272"/>
      <c r="M313" s="273"/>
      <c r="N313" s="274"/>
      <c r="O313" s="274"/>
      <c r="P313" s="274"/>
      <c r="Q313" s="274"/>
      <c r="R313" s="274"/>
      <c r="S313" s="274"/>
      <c r="T313" s="275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76" t="s">
        <v>236</v>
      </c>
      <c r="AU313" s="276" t="s">
        <v>89</v>
      </c>
      <c r="AV313" s="13" t="s">
        <v>87</v>
      </c>
      <c r="AW313" s="13" t="s">
        <v>34</v>
      </c>
      <c r="AX313" s="13" t="s">
        <v>81</v>
      </c>
      <c r="AY313" s="276" t="s">
        <v>211</v>
      </c>
    </row>
    <row r="314" s="14" customFormat="1">
      <c r="A314" s="14"/>
      <c r="B314" s="277"/>
      <c r="C314" s="278"/>
      <c r="D314" s="268" t="s">
        <v>236</v>
      </c>
      <c r="E314" s="279" t="s">
        <v>1</v>
      </c>
      <c r="F314" s="280" t="s">
        <v>2150</v>
      </c>
      <c r="G314" s="278"/>
      <c r="H314" s="281">
        <v>63.5</v>
      </c>
      <c r="I314" s="282"/>
      <c r="J314" s="278"/>
      <c r="K314" s="278"/>
      <c r="L314" s="283"/>
      <c r="M314" s="284"/>
      <c r="N314" s="285"/>
      <c r="O314" s="285"/>
      <c r="P314" s="285"/>
      <c r="Q314" s="285"/>
      <c r="R314" s="285"/>
      <c r="S314" s="285"/>
      <c r="T314" s="286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87" t="s">
        <v>236</v>
      </c>
      <c r="AU314" s="287" t="s">
        <v>89</v>
      </c>
      <c r="AV314" s="14" t="s">
        <v>89</v>
      </c>
      <c r="AW314" s="14" t="s">
        <v>34</v>
      </c>
      <c r="AX314" s="14" t="s">
        <v>87</v>
      </c>
      <c r="AY314" s="287" t="s">
        <v>211</v>
      </c>
    </row>
    <row r="315" s="2" customFormat="1" ht="33" customHeight="1">
      <c r="A315" s="41"/>
      <c r="B315" s="42"/>
      <c r="C315" s="253" t="s">
        <v>683</v>
      </c>
      <c r="D315" s="253" t="s">
        <v>214</v>
      </c>
      <c r="E315" s="254" t="s">
        <v>2151</v>
      </c>
      <c r="F315" s="255" t="s">
        <v>2152</v>
      </c>
      <c r="G315" s="256" t="s">
        <v>695</v>
      </c>
      <c r="H315" s="257">
        <v>24</v>
      </c>
      <c r="I315" s="258"/>
      <c r="J315" s="259">
        <f>ROUND(I315*H315,2)</f>
        <v>0</v>
      </c>
      <c r="K315" s="260"/>
      <c r="L315" s="44"/>
      <c r="M315" s="261" t="s">
        <v>1</v>
      </c>
      <c r="N315" s="262" t="s">
        <v>46</v>
      </c>
      <c r="O315" s="94"/>
      <c r="P315" s="263">
        <f>O315*H315</f>
        <v>0</v>
      </c>
      <c r="Q315" s="263">
        <v>0.00055999999999999995</v>
      </c>
      <c r="R315" s="263">
        <f>Q315*H315</f>
        <v>0.013439999999999999</v>
      </c>
      <c r="S315" s="263">
        <v>0</v>
      </c>
      <c r="T315" s="264">
        <f>S315*H315</f>
        <v>0</v>
      </c>
      <c r="U315" s="41"/>
      <c r="V315" s="41"/>
      <c r="W315" s="41"/>
      <c r="X315" s="41"/>
      <c r="Y315" s="41"/>
      <c r="Z315" s="41"/>
      <c r="AA315" s="41"/>
      <c r="AB315" s="41"/>
      <c r="AC315" s="41"/>
      <c r="AD315" s="41"/>
      <c r="AE315" s="41"/>
      <c r="AR315" s="265" t="s">
        <v>526</v>
      </c>
      <c r="AT315" s="265" t="s">
        <v>214</v>
      </c>
      <c r="AU315" s="265" t="s">
        <v>89</v>
      </c>
      <c r="AY315" s="18" t="s">
        <v>211</v>
      </c>
      <c r="BE315" s="155">
        <f>IF(N315="základní",J315,0)</f>
        <v>0</v>
      </c>
      <c r="BF315" s="155">
        <f>IF(N315="snížená",J315,0)</f>
        <v>0</v>
      </c>
      <c r="BG315" s="155">
        <f>IF(N315="zákl. přenesená",J315,0)</f>
        <v>0</v>
      </c>
      <c r="BH315" s="155">
        <f>IF(N315="sníž. přenesená",J315,0)</f>
        <v>0</v>
      </c>
      <c r="BI315" s="155">
        <f>IF(N315="nulová",J315,0)</f>
        <v>0</v>
      </c>
      <c r="BJ315" s="18" t="s">
        <v>87</v>
      </c>
      <c r="BK315" s="155">
        <f>ROUND(I315*H315,2)</f>
        <v>0</v>
      </c>
      <c r="BL315" s="18" t="s">
        <v>526</v>
      </c>
      <c r="BM315" s="265" t="s">
        <v>2153</v>
      </c>
    </row>
    <row r="316" s="14" customFormat="1">
      <c r="A316" s="14"/>
      <c r="B316" s="277"/>
      <c r="C316" s="278"/>
      <c r="D316" s="268" t="s">
        <v>236</v>
      </c>
      <c r="E316" s="279" t="s">
        <v>1</v>
      </c>
      <c r="F316" s="280" t="s">
        <v>2154</v>
      </c>
      <c r="G316" s="278"/>
      <c r="H316" s="281">
        <v>24</v>
      </c>
      <c r="I316" s="282"/>
      <c r="J316" s="278"/>
      <c r="K316" s="278"/>
      <c r="L316" s="283"/>
      <c r="M316" s="284"/>
      <c r="N316" s="285"/>
      <c r="O316" s="285"/>
      <c r="P316" s="285"/>
      <c r="Q316" s="285"/>
      <c r="R316" s="285"/>
      <c r="S316" s="285"/>
      <c r="T316" s="286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87" t="s">
        <v>236</v>
      </c>
      <c r="AU316" s="287" t="s">
        <v>89</v>
      </c>
      <c r="AV316" s="14" t="s">
        <v>89</v>
      </c>
      <c r="AW316" s="14" t="s">
        <v>34</v>
      </c>
      <c r="AX316" s="14" t="s">
        <v>87</v>
      </c>
      <c r="AY316" s="287" t="s">
        <v>211</v>
      </c>
    </row>
    <row r="317" s="2" customFormat="1" ht="24.15" customHeight="1">
      <c r="A317" s="41"/>
      <c r="B317" s="42"/>
      <c r="C317" s="253" t="s">
        <v>687</v>
      </c>
      <c r="D317" s="253" t="s">
        <v>214</v>
      </c>
      <c r="E317" s="254" t="s">
        <v>2155</v>
      </c>
      <c r="F317" s="255" t="s">
        <v>2156</v>
      </c>
      <c r="G317" s="256" t="s">
        <v>695</v>
      </c>
      <c r="H317" s="257">
        <v>7</v>
      </c>
      <c r="I317" s="258"/>
      <c r="J317" s="259">
        <f>ROUND(I317*H317,2)</f>
        <v>0</v>
      </c>
      <c r="K317" s="260"/>
      <c r="L317" s="44"/>
      <c r="M317" s="261" t="s">
        <v>1</v>
      </c>
      <c r="N317" s="262" t="s">
        <v>46</v>
      </c>
      <c r="O317" s="94"/>
      <c r="P317" s="263">
        <f>O317*H317</f>
        <v>0</v>
      </c>
      <c r="Q317" s="263">
        <v>0</v>
      </c>
      <c r="R317" s="263">
        <f>Q317*H317</f>
        <v>0</v>
      </c>
      <c r="S317" s="263">
        <v>0</v>
      </c>
      <c r="T317" s="264">
        <f>S317*H317</f>
        <v>0</v>
      </c>
      <c r="U317" s="41"/>
      <c r="V317" s="41"/>
      <c r="W317" s="41"/>
      <c r="X317" s="41"/>
      <c r="Y317" s="41"/>
      <c r="Z317" s="41"/>
      <c r="AA317" s="41"/>
      <c r="AB317" s="41"/>
      <c r="AC317" s="41"/>
      <c r="AD317" s="41"/>
      <c r="AE317" s="41"/>
      <c r="AR317" s="265" t="s">
        <v>526</v>
      </c>
      <c r="AT317" s="265" t="s">
        <v>214</v>
      </c>
      <c r="AU317" s="265" t="s">
        <v>89</v>
      </c>
      <c r="AY317" s="18" t="s">
        <v>211</v>
      </c>
      <c r="BE317" s="155">
        <f>IF(N317="základní",J317,0)</f>
        <v>0</v>
      </c>
      <c r="BF317" s="155">
        <f>IF(N317="snížená",J317,0)</f>
        <v>0</v>
      </c>
      <c r="BG317" s="155">
        <f>IF(N317="zákl. přenesená",J317,0)</f>
        <v>0</v>
      </c>
      <c r="BH317" s="155">
        <f>IF(N317="sníž. přenesená",J317,0)</f>
        <v>0</v>
      </c>
      <c r="BI317" s="155">
        <f>IF(N317="nulová",J317,0)</f>
        <v>0</v>
      </c>
      <c r="BJ317" s="18" t="s">
        <v>87</v>
      </c>
      <c r="BK317" s="155">
        <f>ROUND(I317*H317,2)</f>
        <v>0</v>
      </c>
      <c r="BL317" s="18" t="s">
        <v>526</v>
      </c>
      <c r="BM317" s="265" t="s">
        <v>2157</v>
      </c>
    </row>
    <row r="318" s="13" customFormat="1">
      <c r="A318" s="13"/>
      <c r="B318" s="266"/>
      <c r="C318" s="267"/>
      <c r="D318" s="268" t="s">
        <v>236</v>
      </c>
      <c r="E318" s="269" t="s">
        <v>1</v>
      </c>
      <c r="F318" s="270" t="s">
        <v>2158</v>
      </c>
      <c r="G318" s="267"/>
      <c r="H318" s="269" t="s">
        <v>1</v>
      </c>
      <c r="I318" s="271"/>
      <c r="J318" s="267"/>
      <c r="K318" s="267"/>
      <c r="L318" s="272"/>
      <c r="M318" s="273"/>
      <c r="N318" s="274"/>
      <c r="O318" s="274"/>
      <c r="P318" s="274"/>
      <c r="Q318" s="274"/>
      <c r="R318" s="274"/>
      <c r="S318" s="274"/>
      <c r="T318" s="275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76" t="s">
        <v>236</v>
      </c>
      <c r="AU318" s="276" t="s">
        <v>89</v>
      </c>
      <c r="AV318" s="13" t="s">
        <v>87</v>
      </c>
      <c r="AW318" s="13" t="s">
        <v>34</v>
      </c>
      <c r="AX318" s="13" t="s">
        <v>81</v>
      </c>
      <c r="AY318" s="276" t="s">
        <v>211</v>
      </c>
    </row>
    <row r="319" s="13" customFormat="1">
      <c r="A319" s="13"/>
      <c r="B319" s="266"/>
      <c r="C319" s="267"/>
      <c r="D319" s="268" t="s">
        <v>236</v>
      </c>
      <c r="E319" s="269" t="s">
        <v>1</v>
      </c>
      <c r="F319" s="270" t="s">
        <v>2159</v>
      </c>
      <c r="G319" s="267"/>
      <c r="H319" s="269" t="s">
        <v>1</v>
      </c>
      <c r="I319" s="271"/>
      <c r="J319" s="267"/>
      <c r="K319" s="267"/>
      <c r="L319" s="272"/>
      <c r="M319" s="273"/>
      <c r="N319" s="274"/>
      <c r="O319" s="274"/>
      <c r="P319" s="274"/>
      <c r="Q319" s="274"/>
      <c r="R319" s="274"/>
      <c r="S319" s="274"/>
      <c r="T319" s="275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76" t="s">
        <v>236</v>
      </c>
      <c r="AU319" s="276" t="s">
        <v>89</v>
      </c>
      <c r="AV319" s="13" t="s">
        <v>87</v>
      </c>
      <c r="AW319" s="13" t="s">
        <v>34</v>
      </c>
      <c r="AX319" s="13" t="s">
        <v>81</v>
      </c>
      <c r="AY319" s="276" t="s">
        <v>211</v>
      </c>
    </row>
    <row r="320" s="14" customFormat="1">
      <c r="A320" s="14"/>
      <c r="B320" s="277"/>
      <c r="C320" s="278"/>
      <c r="D320" s="268" t="s">
        <v>236</v>
      </c>
      <c r="E320" s="279" t="s">
        <v>1</v>
      </c>
      <c r="F320" s="280" t="s">
        <v>243</v>
      </c>
      <c r="G320" s="278"/>
      <c r="H320" s="281">
        <v>7</v>
      </c>
      <c r="I320" s="282"/>
      <c r="J320" s="278"/>
      <c r="K320" s="278"/>
      <c r="L320" s="283"/>
      <c r="M320" s="284"/>
      <c r="N320" s="285"/>
      <c r="O320" s="285"/>
      <c r="P320" s="285"/>
      <c r="Q320" s="285"/>
      <c r="R320" s="285"/>
      <c r="S320" s="285"/>
      <c r="T320" s="286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87" t="s">
        <v>236</v>
      </c>
      <c r="AU320" s="287" t="s">
        <v>89</v>
      </c>
      <c r="AV320" s="14" t="s">
        <v>89</v>
      </c>
      <c r="AW320" s="14" t="s">
        <v>34</v>
      </c>
      <c r="AX320" s="14" t="s">
        <v>87</v>
      </c>
      <c r="AY320" s="287" t="s">
        <v>211</v>
      </c>
    </row>
    <row r="321" s="2" customFormat="1" ht="24.15" customHeight="1">
      <c r="A321" s="41"/>
      <c r="B321" s="42"/>
      <c r="C321" s="317" t="s">
        <v>692</v>
      </c>
      <c r="D321" s="317" t="s">
        <v>587</v>
      </c>
      <c r="E321" s="318" t="s">
        <v>2160</v>
      </c>
      <c r="F321" s="319" t="s">
        <v>2161</v>
      </c>
      <c r="G321" s="320" t="s">
        <v>695</v>
      </c>
      <c r="H321" s="321">
        <v>7</v>
      </c>
      <c r="I321" s="322"/>
      <c r="J321" s="323">
        <f>ROUND(I321*H321,2)</f>
        <v>0</v>
      </c>
      <c r="K321" s="324"/>
      <c r="L321" s="325"/>
      <c r="M321" s="326" t="s">
        <v>1</v>
      </c>
      <c r="N321" s="327" t="s">
        <v>46</v>
      </c>
      <c r="O321" s="94"/>
      <c r="P321" s="263">
        <f>O321*H321</f>
        <v>0</v>
      </c>
      <c r="Q321" s="263">
        <v>0.0082000000000000007</v>
      </c>
      <c r="R321" s="263">
        <f>Q321*H321</f>
        <v>0.057400000000000007</v>
      </c>
      <c r="S321" s="263">
        <v>0</v>
      </c>
      <c r="T321" s="264">
        <f>S321*H321</f>
        <v>0</v>
      </c>
      <c r="U321" s="41"/>
      <c r="V321" s="41"/>
      <c r="W321" s="41"/>
      <c r="X321" s="41"/>
      <c r="Y321" s="41"/>
      <c r="Z321" s="41"/>
      <c r="AA321" s="41"/>
      <c r="AB321" s="41"/>
      <c r="AC321" s="41"/>
      <c r="AD321" s="41"/>
      <c r="AE321" s="41"/>
      <c r="AR321" s="265" t="s">
        <v>632</v>
      </c>
      <c r="AT321" s="265" t="s">
        <v>587</v>
      </c>
      <c r="AU321" s="265" t="s">
        <v>89</v>
      </c>
      <c r="AY321" s="18" t="s">
        <v>211</v>
      </c>
      <c r="BE321" s="155">
        <f>IF(N321="základní",J321,0)</f>
        <v>0</v>
      </c>
      <c r="BF321" s="155">
        <f>IF(N321="snížená",J321,0)</f>
        <v>0</v>
      </c>
      <c r="BG321" s="155">
        <f>IF(N321="zákl. přenesená",J321,0)</f>
        <v>0</v>
      </c>
      <c r="BH321" s="155">
        <f>IF(N321="sníž. přenesená",J321,0)</f>
        <v>0</v>
      </c>
      <c r="BI321" s="155">
        <f>IF(N321="nulová",J321,0)</f>
        <v>0</v>
      </c>
      <c r="BJ321" s="18" t="s">
        <v>87</v>
      </c>
      <c r="BK321" s="155">
        <f>ROUND(I321*H321,2)</f>
        <v>0</v>
      </c>
      <c r="BL321" s="18" t="s">
        <v>526</v>
      </c>
      <c r="BM321" s="265" t="s">
        <v>2162</v>
      </c>
    </row>
    <row r="322" s="2" customFormat="1" ht="24.15" customHeight="1">
      <c r="A322" s="41"/>
      <c r="B322" s="42"/>
      <c r="C322" s="253" t="s">
        <v>698</v>
      </c>
      <c r="D322" s="253" t="s">
        <v>214</v>
      </c>
      <c r="E322" s="254" t="s">
        <v>2163</v>
      </c>
      <c r="F322" s="255" t="s">
        <v>2164</v>
      </c>
      <c r="G322" s="256" t="s">
        <v>505</v>
      </c>
      <c r="H322" s="257">
        <v>1.649</v>
      </c>
      <c r="I322" s="258"/>
      <c r="J322" s="259">
        <f>ROUND(I322*H322,2)</f>
        <v>0</v>
      </c>
      <c r="K322" s="260"/>
      <c r="L322" s="44"/>
      <c r="M322" s="261" t="s">
        <v>1</v>
      </c>
      <c r="N322" s="262" t="s">
        <v>46</v>
      </c>
      <c r="O322" s="94"/>
      <c r="P322" s="263">
        <f>O322*H322</f>
        <v>0</v>
      </c>
      <c r="Q322" s="263">
        <v>0</v>
      </c>
      <c r="R322" s="263">
        <f>Q322*H322</f>
        <v>0</v>
      </c>
      <c r="S322" s="263">
        <v>0</v>
      </c>
      <c r="T322" s="264">
        <f>S322*H322</f>
        <v>0</v>
      </c>
      <c r="U322" s="41"/>
      <c r="V322" s="41"/>
      <c r="W322" s="41"/>
      <c r="X322" s="41"/>
      <c r="Y322" s="41"/>
      <c r="Z322" s="41"/>
      <c r="AA322" s="41"/>
      <c r="AB322" s="41"/>
      <c r="AC322" s="41"/>
      <c r="AD322" s="41"/>
      <c r="AE322" s="41"/>
      <c r="AR322" s="265" t="s">
        <v>526</v>
      </c>
      <c r="AT322" s="265" t="s">
        <v>214</v>
      </c>
      <c r="AU322" s="265" t="s">
        <v>89</v>
      </c>
      <c r="AY322" s="18" t="s">
        <v>211</v>
      </c>
      <c r="BE322" s="155">
        <f>IF(N322="základní",J322,0)</f>
        <v>0</v>
      </c>
      <c r="BF322" s="155">
        <f>IF(N322="snížená",J322,0)</f>
        <v>0</v>
      </c>
      <c r="BG322" s="155">
        <f>IF(N322="zákl. přenesená",J322,0)</f>
        <v>0</v>
      </c>
      <c r="BH322" s="155">
        <f>IF(N322="sníž. přenesená",J322,0)</f>
        <v>0</v>
      </c>
      <c r="BI322" s="155">
        <f>IF(N322="nulová",J322,0)</f>
        <v>0</v>
      </c>
      <c r="BJ322" s="18" t="s">
        <v>87</v>
      </c>
      <c r="BK322" s="155">
        <f>ROUND(I322*H322,2)</f>
        <v>0</v>
      </c>
      <c r="BL322" s="18" t="s">
        <v>526</v>
      </c>
      <c r="BM322" s="265" t="s">
        <v>2165</v>
      </c>
    </row>
    <row r="323" s="2" customFormat="1" ht="24.15" customHeight="1">
      <c r="A323" s="41"/>
      <c r="B323" s="42"/>
      <c r="C323" s="253" t="s">
        <v>702</v>
      </c>
      <c r="D323" s="253" t="s">
        <v>214</v>
      </c>
      <c r="E323" s="254" t="s">
        <v>2166</v>
      </c>
      <c r="F323" s="255" t="s">
        <v>2167</v>
      </c>
      <c r="G323" s="256" t="s">
        <v>505</v>
      </c>
      <c r="H323" s="257">
        <v>1.649</v>
      </c>
      <c r="I323" s="258"/>
      <c r="J323" s="259">
        <f>ROUND(I323*H323,2)</f>
        <v>0</v>
      </c>
      <c r="K323" s="260"/>
      <c r="L323" s="44"/>
      <c r="M323" s="261" t="s">
        <v>1</v>
      </c>
      <c r="N323" s="262" t="s">
        <v>46</v>
      </c>
      <c r="O323" s="94"/>
      <c r="P323" s="263">
        <f>O323*H323</f>
        <v>0</v>
      </c>
      <c r="Q323" s="263">
        <v>0</v>
      </c>
      <c r="R323" s="263">
        <f>Q323*H323</f>
        <v>0</v>
      </c>
      <c r="S323" s="263">
        <v>0</v>
      </c>
      <c r="T323" s="264">
        <f>S323*H323</f>
        <v>0</v>
      </c>
      <c r="U323" s="41"/>
      <c r="V323" s="41"/>
      <c r="W323" s="41"/>
      <c r="X323" s="41"/>
      <c r="Y323" s="41"/>
      <c r="Z323" s="41"/>
      <c r="AA323" s="41"/>
      <c r="AB323" s="41"/>
      <c r="AC323" s="41"/>
      <c r="AD323" s="41"/>
      <c r="AE323" s="41"/>
      <c r="AR323" s="265" t="s">
        <v>526</v>
      </c>
      <c r="AT323" s="265" t="s">
        <v>214</v>
      </c>
      <c r="AU323" s="265" t="s">
        <v>89</v>
      </c>
      <c r="AY323" s="18" t="s">
        <v>211</v>
      </c>
      <c r="BE323" s="155">
        <f>IF(N323="základní",J323,0)</f>
        <v>0</v>
      </c>
      <c r="BF323" s="155">
        <f>IF(N323="snížená",J323,0)</f>
        <v>0</v>
      </c>
      <c r="BG323" s="155">
        <f>IF(N323="zákl. přenesená",J323,0)</f>
        <v>0</v>
      </c>
      <c r="BH323" s="155">
        <f>IF(N323="sníž. přenesená",J323,0)</f>
        <v>0</v>
      </c>
      <c r="BI323" s="155">
        <f>IF(N323="nulová",J323,0)</f>
        <v>0</v>
      </c>
      <c r="BJ323" s="18" t="s">
        <v>87</v>
      </c>
      <c r="BK323" s="155">
        <f>ROUND(I323*H323,2)</f>
        <v>0</v>
      </c>
      <c r="BL323" s="18" t="s">
        <v>526</v>
      </c>
      <c r="BM323" s="265" t="s">
        <v>2168</v>
      </c>
    </row>
    <row r="324" s="12" customFormat="1" ht="22.8" customHeight="1">
      <c r="A324" s="12"/>
      <c r="B324" s="237"/>
      <c r="C324" s="238"/>
      <c r="D324" s="239" t="s">
        <v>80</v>
      </c>
      <c r="E324" s="251" t="s">
        <v>2169</v>
      </c>
      <c r="F324" s="251" t="s">
        <v>2170</v>
      </c>
      <c r="G324" s="238"/>
      <c r="H324" s="238"/>
      <c r="I324" s="241"/>
      <c r="J324" s="252">
        <f>BK324</f>
        <v>0</v>
      </c>
      <c r="K324" s="238"/>
      <c r="L324" s="243"/>
      <c r="M324" s="244"/>
      <c r="N324" s="245"/>
      <c r="O324" s="245"/>
      <c r="P324" s="246">
        <f>SUM(P325:P506)</f>
        <v>0</v>
      </c>
      <c r="Q324" s="245"/>
      <c r="R324" s="246">
        <f>SUM(R325:R506)</f>
        <v>3.4991509999999999</v>
      </c>
      <c r="S324" s="245"/>
      <c r="T324" s="247">
        <f>SUM(T325:T506)</f>
        <v>0</v>
      </c>
      <c r="U324" s="12"/>
      <c r="V324" s="12"/>
      <c r="W324" s="12"/>
      <c r="X324" s="12"/>
      <c r="Y324" s="12"/>
      <c r="Z324" s="12"/>
      <c r="AA324" s="12"/>
      <c r="AB324" s="12"/>
      <c r="AC324" s="12"/>
      <c r="AD324" s="12"/>
      <c r="AE324" s="12"/>
      <c r="AR324" s="248" t="s">
        <v>89</v>
      </c>
      <c r="AT324" s="249" t="s">
        <v>80</v>
      </c>
      <c r="AU324" s="249" t="s">
        <v>87</v>
      </c>
      <c r="AY324" s="248" t="s">
        <v>211</v>
      </c>
      <c r="BK324" s="250">
        <f>SUM(BK325:BK506)</f>
        <v>0</v>
      </c>
    </row>
    <row r="325" s="2" customFormat="1" ht="24.15" customHeight="1">
      <c r="A325" s="41"/>
      <c r="B325" s="42"/>
      <c r="C325" s="253" t="s">
        <v>706</v>
      </c>
      <c r="D325" s="253" t="s">
        <v>214</v>
      </c>
      <c r="E325" s="254" t="s">
        <v>2171</v>
      </c>
      <c r="F325" s="255" t="s">
        <v>2172</v>
      </c>
      <c r="G325" s="256" t="s">
        <v>307</v>
      </c>
      <c r="H325" s="257">
        <v>289.88</v>
      </c>
      <c r="I325" s="258"/>
      <c r="J325" s="259">
        <f>ROUND(I325*H325,2)</f>
        <v>0</v>
      </c>
      <c r="K325" s="260"/>
      <c r="L325" s="44"/>
      <c r="M325" s="261" t="s">
        <v>1</v>
      </c>
      <c r="N325" s="262" t="s">
        <v>46</v>
      </c>
      <c r="O325" s="94"/>
      <c r="P325" s="263">
        <f>O325*H325</f>
        <v>0</v>
      </c>
      <c r="Q325" s="263">
        <v>0.00020000000000000001</v>
      </c>
      <c r="R325" s="263">
        <f>Q325*H325</f>
        <v>0.057976</v>
      </c>
      <c r="S325" s="263">
        <v>0</v>
      </c>
      <c r="T325" s="264">
        <f>S325*H325</f>
        <v>0</v>
      </c>
      <c r="U325" s="41"/>
      <c r="V325" s="41"/>
      <c r="W325" s="41"/>
      <c r="X325" s="41"/>
      <c r="Y325" s="41"/>
      <c r="Z325" s="41"/>
      <c r="AA325" s="41"/>
      <c r="AB325" s="41"/>
      <c r="AC325" s="41"/>
      <c r="AD325" s="41"/>
      <c r="AE325" s="41"/>
      <c r="AR325" s="265" t="s">
        <v>526</v>
      </c>
      <c r="AT325" s="265" t="s">
        <v>214</v>
      </c>
      <c r="AU325" s="265" t="s">
        <v>89</v>
      </c>
      <c r="AY325" s="18" t="s">
        <v>211</v>
      </c>
      <c r="BE325" s="155">
        <f>IF(N325="základní",J325,0)</f>
        <v>0</v>
      </c>
      <c r="BF325" s="155">
        <f>IF(N325="snížená",J325,0)</f>
        <v>0</v>
      </c>
      <c r="BG325" s="155">
        <f>IF(N325="zákl. přenesená",J325,0)</f>
        <v>0</v>
      </c>
      <c r="BH325" s="155">
        <f>IF(N325="sníž. přenesená",J325,0)</f>
        <v>0</v>
      </c>
      <c r="BI325" s="155">
        <f>IF(N325="nulová",J325,0)</f>
        <v>0</v>
      </c>
      <c r="BJ325" s="18" t="s">
        <v>87</v>
      </c>
      <c r="BK325" s="155">
        <f>ROUND(I325*H325,2)</f>
        <v>0</v>
      </c>
      <c r="BL325" s="18" t="s">
        <v>526</v>
      </c>
      <c r="BM325" s="265" t="s">
        <v>2173</v>
      </c>
    </row>
    <row r="326" s="14" customFormat="1">
      <c r="A326" s="14"/>
      <c r="B326" s="277"/>
      <c r="C326" s="278"/>
      <c r="D326" s="268" t="s">
        <v>236</v>
      </c>
      <c r="E326" s="279" t="s">
        <v>1</v>
      </c>
      <c r="F326" s="280" t="s">
        <v>2174</v>
      </c>
      <c r="G326" s="278"/>
      <c r="H326" s="281">
        <v>289.88</v>
      </c>
      <c r="I326" s="282"/>
      <c r="J326" s="278"/>
      <c r="K326" s="278"/>
      <c r="L326" s="283"/>
      <c r="M326" s="284"/>
      <c r="N326" s="285"/>
      <c r="O326" s="285"/>
      <c r="P326" s="285"/>
      <c r="Q326" s="285"/>
      <c r="R326" s="285"/>
      <c r="S326" s="285"/>
      <c r="T326" s="286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87" t="s">
        <v>236</v>
      </c>
      <c r="AU326" s="287" t="s">
        <v>89</v>
      </c>
      <c r="AV326" s="14" t="s">
        <v>89</v>
      </c>
      <c r="AW326" s="14" t="s">
        <v>34</v>
      </c>
      <c r="AX326" s="14" t="s">
        <v>87</v>
      </c>
      <c r="AY326" s="287" t="s">
        <v>211</v>
      </c>
    </row>
    <row r="327" s="2" customFormat="1" ht="24.15" customHeight="1">
      <c r="A327" s="41"/>
      <c r="B327" s="42"/>
      <c r="C327" s="253" t="s">
        <v>711</v>
      </c>
      <c r="D327" s="253" t="s">
        <v>214</v>
      </c>
      <c r="E327" s="254" t="s">
        <v>2175</v>
      </c>
      <c r="F327" s="255" t="s">
        <v>2176</v>
      </c>
      <c r="G327" s="256" t="s">
        <v>695</v>
      </c>
      <c r="H327" s="257">
        <v>31</v>
      </c>
      <c r="I327" s="258"/>
      <c r="J327" s="259">
        <f>ROUND(I327*H327,2)</f>
        <v>0</v>
      </c>
      <c r="K327" s="260"/>
      <c r="L327" s="44"/>
      <c r="M327" s="261" t="s">
        <v>1</v>
      </c>
      <c r="N327" s="262" t="s">
        <v>46</v>
      </c>
      <c r="O327" s="94"/>
      <c r="P327" s="263">
        <f>O327*H327</f>
        <v>0</v>
      </c>
      <c r="Q327" s="263">
        <v>0</v>
      </c>
      <c r="R327" s="263">
        <f>Q327*H327</f>
        <v>0</v>
      </c>
      <c r="S327" s="263">
        <v>0</v>
      </c>
      <c r="T327" s="264">
        <f>S327*H327</f>
        <v>0</v>
      </c>
      <c r="U327" s="41"/>
      <c r="V327" s="41"/>
      <c r="W327" s="41"/>
      <c r="X327" s="41"/>
      <c r="Y327" s="41"/>
      <c r="Z327" s="41"/>
      <c r="AA327" s="41"/>
      <c r="AB327" s="41"/>
      <c r="AC327" s="41"/>
      <c r="AD327" s="41"/>
      <c r="AE327" s="41"/>
      <c r="AR327" s="265" t="s">
        <v>526</v>
      </c>
      <c r="AT327" s="265" t="s">
        <v>214</v>
      </c>
      <c r="AU327" s="265" t="s">
        <v>89</v>
      </c>
      <c r="AY327" s="18" t="s">
        <v>211</v>
      </c>
      <c r="BE327" s="155">
        <f>IF(N327="základní",J327,0)</f>
        <v>0</v>
      </c>
      <c r="BF327" s="155">
        <f>IF(N327="snížená",J327,0)</f>
        <v>0</v>
      </c>
      <c r="BG327" s="155">
        <f>IF(N327="zákl. přenesená",J327,0)</f>
        <v>0</v>
      </c>
      <c r="BH327" s="155">
        <f>IF(N327="sníž. přenesená",J327,0)</f>
        <v>0</v>
      </c>
      <c r="BI327" s="155">
        <f>IF(N327="nulová",J327,0)</f>
        <v>0</v>
      </c>
      <c r="BJ327" s="18" t="s">
        <v>87</v>
      </c>
      <c r="BK327" s="155">
        <f>ROUND(I327*H327,2)</f>
        <v>0</v>
      </c>
      <c r="BL327" s="18" t="s">
        <v>526</v>
      </c>
      <c r="BM327" s="265" t="s">
        <v>2177</v>
      </c>
    </row>
    <row r="328" s="14" customFormat="1">
      <c r="A328" s="14"/>
      <c r="B328" s="277"/>
      <c r="C328" s="278"/>
      <c r="D328" s="268" t="s">
        <v>236</v>
      </c>
      <c r="E328" s="279" t="s">
        <v>1</v>
      </c>
      <c r="F328" s="280" t="s">
        <v>2178</v>
      </c>
      <c r="G328" s="278"/>
      <c r="H328" s="281">
        <v>31</v>
      </c>
      <c r="I328" s="282"/>
      <c r="J328" s="278"/>
      <c r="K328" s="278"/>
      <c r="L328" s="283"/>
      <c r="M328" s="284"/>
      <c r="N328" s="285"/>
      <c r="O328" s="285"/>
      <c r="P328" s="285"/>
      <c r="Q328" s="285"/>
      <c r="R328" s="285"/>
      <c r="S328" s="285"/>
      <c r="T328" s="286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87" t="s">
        <v>236</v>
      </c>
      <c r="AU328" s="287" t="s">
        <v>89</v>
      </c>
      <c r="AV328" s="14" t="s">
        <v>89</v>
      </c>
      <c r="AW328" s="14" t="s">
        <v>34</v>
      </c>
      <c r="AX328" s="14" t="s">
        <v>87</v>
      </c>
      <c r="AY328" s="287" t="s">
        <v>211</v>
      </c>
    </row>
    <row r="329" s="2" customFormat="1" ht="24.15" customHeight="1">
      <c r="A329" s="41"/>
      <c r="B329" s="42"/>
      <c r="C329" s="317" t="s">
        <v>716</v>
      </c>
      <c r="D329" s="317" t="s">
        <v>587</v>
      </c>
      <c r="E329" s="318" t="s">
        <v>2179</v>
      </c>
      <c r="F329" s="319" t="s">
        <v>2180</v>
      </c>
      <c r="G329" s="320" t="s">
        <v>695</v>
      </c>
      <c r="H329" s="321">
        <v>31</v>
      </c>
      <c r="I329" s="322"/>
      <c r="J329" s="323">
        <f>ROUND(I329*H329,2)</f>
        <v>0</v>
      </c>
      <c r="K329" s="324"/>
      <c r="L329" s="325"/>
      <c r="M329" s="326" t="s">
        <v>1</v>
      </c>
      <c r="N329" s="327" t="s">
        <v>46</v>
      </c>
      <c r="O329" s="94"/>
      <c r="P329" s="263">
        <f>O329*H329</f>
        <v>0</v>
      </c>
      <c r="Q329" s="263">
        <v>0.014</v>
      </c>
      <c r="R329" s="263">
        <f>Q329*H329</f>
        <v>0.434</v>
      </c>
      <c r="S329" s="263">
        <v>0</v>
      </c>
      <c r="T329" s="264">
        <f>S329*H329</f>
        <v>0</v>
      </c>
      <c r="U329" s="41"/>
      <c r="V329" s="41"/>
      <c r="W329" s="41"/>
      <c r="X329" s="41"/>
      <c r="Y329" s="41"/>
      <c r="Z329" s="41"/>
      <c r="AA329" s="41"/>
      <c r="AB329" s="41"/>
      <c r="AC329" s="41"/>
      <c r="AD329" s="41"/>
      <c r="AE329" s="41"/>
      <c r="AR329" s="265" t="s">
        <v>632</v>
      </c>
      <c r="AT329" s="265" t="s">
        <v>587</v>
      </c>
      <c r="AU329" s="265" t="s">
        <v>89</v>
      </c>
      <c r="AY329" s="18" t="s">
        <v>211</v>
      </c>
      <c r="BE329" s="155">
        <f>IF(N329="základní",J329,0)</f>
        <v>0</v>
      </c>
      <c r="BF329" s="155">
        <f>IF(N329="snížená",J329,0)</f>
        <v>0</v>
      </c>
      <c r="BG329" s="155">
        <f>IF(N329="zákl. přenesená",J329,0)</f>
        <v>0</v>
      </c>
      <c r="BH329" s="155">
        <f>IF(N329="sníž. přenesená",J329,0)</f>
        <v>0</v>
      </c>
      <c r="BI329" s="155">
        <f>IF(N329="nulová",J329,0)</f>
        <v>0</v>
      </c>
      <c r="BJ329" s="18" t="s">
        <v>87</v>
      </c>
      <c r="BK329" s="155">
        <f>ROUND(I329*H329,2)</f>
        <v>0</v>
      </c>
      <c r="BL329" s="18" t="s">
        <v>526</v>
      </c>
      <c r="BM329" s="265" t="s">
        <v>2181</v>
      </c>
    </row>
    <row r="330" s="14" customFormat="1">
      <c r="A330" s="14"/>
      <c r="B330" s="277"/>
      <c r="C330" s="278"/>
      <c r="D330" s="268" t="s">
        <v>236</v>
      </c>
      <c r="E330" s="279" t="s">
        <v>1</v>
      </c>
      <c r="F330" s="280" t="s">
        <v>2178</v>
      </c>
      <c r="G330" s="278"/>
      <c r="H330" s="281">
        <v>31</v>
      </c>
      <c r="I330" s="282"/>
      <c r="J330" s="278"/>
      <c r="K330" s="278"/>
      <c r="L330" s="283"/>
      <c r="M330" s="284"/>
      <c r="N330" s="285"/>
      <c r="O330" s="285"/>
      <c r="P330" s="285"/>
      <c r="Q330" s="285"/>
      <c r="R330" s="285"/>
      <c r="S330" s="285"/>
      <c r="T330" s="286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87" t="s">
        <v>236</v>
      </c>
      <c r="AU330" s="287" t="s">
        <v>89</v>
      </c>
      <c r="AV330" s="14" t="s">
        <v>89</v>
      </c>
      <c r="AW330" s="14" t="s">
        <v>34</v>
      </c>
      <c r="AX330" s="14" t="s">
        <v>87</v>
      </c>
      <c r="AY330" s="287" t="s">
        <v>211</v>
      </c>
    </row>
    <row r="331" s="2" customFormat="1" ht="24.15" customHeight="1">
      <c r="A331" s="41"/>
      <c r="B331" s="42"/>
      <c r="C331" s="253" t="s">
        <v>725</v>
      </c>
      <c r="D331" s="253" t="s">
        <v>214</v>
      </c>
      <c r="E331" s="254" t="s">
        <v>2182</v>
      </c>
      <c r="F331" s="255" t="s">
        <v>2183</v>
      </c>
      <c r="G331" s="256" t="s">
        <v>695</v>
      </c>
      <c r="H331" s="257">
        <v>25</v>
      </c>
      <c r="I331" s="258"/>
      <c r="J331" s="259">
        <f>ROUND(I331*H331,2)</f>
        <v>0</v>
      </c>
      <c r="K331" s="260"/>
      <c r="L331" s="44"/>
      <c r="M331" s="261" t="s">
        <v>1</v>
      </c>
      <c r="N331" s="262" t="s">
        <v>46</v>
      </c>
      <c r="O331" s="94"/>
      <c r="P331" s="263">
        <f>O331*H331</f>
        <v>0</v>
      </c>
      <c r="Q331" s="263">
        <v>0</v>
      </c>
      <c r="R331" s="263">
        <f>Q331*H331</f>
        <v>0</v>
      </c>
      <c r="S331" s="263">
        <v>0</v>
      </c>
      <c r="T331" s="264">
        <f>S331*H331</f>
        <v>0</v>
      </c>
      <c r="U331" s="41"/>
      <c r="V331" s="41"/>
      <c r="W331" s="41"/>
      <c r="X331" s="41"/>
      <c r="Y331" s="41"/>
      <c r="Z331" s="41"/>
      <c r="AA331" s="41"/>
      <c r="AB331" s="41"/>
      <c r="AC331" s="41"/>
      <c r="AD331" s="41"/>
      <c r="AE331" s="41"/>
      <c r="AR331" s="265" t="s">
        <v>526</v>
      </c>
      <c r="AT331" s="265" t="s">
        <v>214</v>
      </c>
      <c r="AU331" s="265" t="s">
        <v>89</v>
      </c>
      <c r="AY331" s="18" t="s">
        <v>211</v>
      </c>
      <c r="BE331" s="155">
        <f>IF(N331="základní",J331,0)</f>
        <v>0</v>
      </c>
      <c r="BF331" s="155">
        <f>IF(N331="snížená",J331,0)</f>
        <v>0</v>
      </c>
      <c r="BG331" s="155">
        <f>IF(N331="zákl. přenesená",J331,0)</f>
        <v>0</v>
      </c>
      <c r="BH331" s="155">
        <f>IF(N331="sníž. přenesená",J331,0)</f>
        <v>0</v>
      </c>
      <c r="BI331" s="155">
        <f>IF(N331="nulová",J331,0)</f>
        <v>0</v>
      </c>
      <c r="BJ331" s="18" t="s">
        <v>87</v>
      </c>
      <c r="BK331" s="155">
        <f>ROUND(I331*H331,2)</f>
        <v>0</v>
      </c>
      <c r="BL331" s="18" t="s">
        <v>526</v>
      </c>
      <c r="BM331" s="265" t="s">
        <v>2184</v>
      </c>
    </row>
    <row r="332" s="13" customFormat="1">
      <c r="A332" s="13"/>
      <c r="B332" s="266"/>
      <c r="C332" s="267"/>
      <c r="D332" s="268" t="s">
        <v>236</v>
      </c>
      <c r="E332" s="269" t="s">
        <v>1</v>
      </c>
      <c r="F332" s="270" t="s">
        <v>2185</v>
      </c>
      <c r="G332" s="267"/>
      <c r="H332" s="269" t="s">
        <v>1</v>
      </c>
      <c r="I332" s="271"/>
      <c r="J332" s="267"/>
      <c r="K332" s="267"/>
      <c r="L332" s="272"/>
      <c r="M332" s="273"/>
      <c r="N332" s="274"/>
      <c r="O332" s="274"/>
      <c r="P332" s="274"/>
      <c r="Q332" s="274"/>
      <c r="R332" s="274"/>
      <c r="S332" s="274"/>
      <c r="T332" s="275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76" t="s">
        <v>236</v>
      </c>
      <c r="AU332" s="276" t="s">
        <v>89</v>
      </c>
      <c r="AV332" s="13" t="s">
        <v>87</v>
      </c>
      <c r="AW332" s="13" t="s">
        <v>34</v>
      </c>
      <c r="AX332" s="13" t="s">
        <v>81</v>
      </c>
      <c r="AY332" s="276" t="s">
        <v>211</v>
      </c>
    </row>
    <row r="333" s="14" customFormat="1">
      <c r="A333" s="14"/>
      <c r="B333" s="277"/>
      <c r="C333" s="278"/>
      <c r="D333" s="268" t="s">
        <v>236</v>
      </c>
      <c r="E333" s="279" t="s">
        <v>1</v>
      </c>
      <c r="F333" s="280" t="s">
        <v>586</v>
      </c>
      <c r="G333" s="278"/>
      <c r="H333" s="281">
        <v>25</v>
      </c>
      <c r="I333" s="282"/>
      <c r="J333" s="278"/>
      <c r="K333" s="278"/>
      <c r="L333" s="283"/>
      <c r="M333" s="284"/>
      <c r="N333" s="285"/>
      <c r="O333" s="285"/>
      <c r="P333" s="285"/>
      <c r="Q333" s="285"/>
      <c r="R333" s="285"/>
      <c r="S333" s="285"/>
      <c r="T333" s="286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87" t="s">
        <v>236</v>
      </c>
      <c r="AU333" s="287" t="s">
        <v>89</v>
      </c>
      <c r="AV333" s="14" t="s">
        <v>89</v>
      </c>
      <c r="AW333" s="14" t="s">
        <v>34</v>
      </c>
      <c r="AX333" s="14" t="s">
        <v>87</v>
      </c>
      <c r="AY333" s="287" t="s">
        <v>211</v>
      </c>
    </row>
    <row r="334" s="2" customFormat="1" ht="24.15" customHeight="1">
      <c r="A334" s="41"/>
      <c r="B334" s="42"/>
      <c r="C334" s="317" t="s">
        <v>729</v>
      </c>
      <c r="D334" s="317" t="s">
        <v>587</v>
      </c>
      <c r="E334" s="318" t="s">
        <v>2186</v>
      </c>
      <c r="F334" s="319" t="s">
        <v>2187</v>
      </c>
      <c r="G334" s="320" t="s">
        <v>695</v>
      </c>
      <c r="H334" s="321">
        <v>21</v>
      </c>
      <c r="I334" s="322"/>
      <c r="J334" s="323">
        <f>ROUND(I334*H334,2)</f>
        <v>0</v>
      </c>
      <c r="K334" s="324"/>
      <c r="L334" s="325"/>
      <c r="M334" s="326" t="s">
        <v>1</v>
      </c>
      <c r="N334" s="327" t="s">
        <v>46</v>
      </c>
      <c r="O334" s="94"/>
      <c r="P334" s="263">
        <f>O334*H334</f>
        <v>0</v>
      </c>
      <c r="Q334" s="263">
        <v>0.016</v>
      </c>
      <c r="R334" s="263">
        <f>Q334*H334</f>
        <v>0.33600000000000002</v>
      </c>
      <c r="S334" s="263">
        <v>0</v>
      </c>
      <c r="T334" s="264">
        <f>S334*H334</f>
        <v>0</v>
      </c>
      <c r="U334" s="41"/>
      <c r="V334" s="41"/>
      <c r="W334" s="41"/>
      <c r="X334" s="41"/>
      <c r="Y334" s="41"/>
      <c r="Z334" s="41"/>
      <c r="AA334" s="41"/>
      <c r="AB334" s="41"/>
      <c r="AC334" s="41"/>
      <c r="AD334" s="41"/>
      <c r="AE334" s="41"/>
      <c r="AR334" s="265" t="s">
        <v>632</v>
      </c>
      <c r="AT334" s="265" t="s">
        <v>587</v>
      </c>
      <c r="AU334" s="265" t="s">
        <v>89</v>
      </c>
      <c r="AY334" s="18" t="s">
        <v>211</v>
      </c>
      <c r="BE334" s="155">
        <f>IF(N334="základní",J334,0)</f>
        <v>0</v>
      </c>
      <c r="BF334" s="155">
        <f>IF(N334="snížená",J334,0)</f>
        <v>0</v>
      </c>
      <c r="BG334" s="155">
        <f>IF(N334="zákl. přenesená",J334,0)</f>
        <v>0</v>
      </c>
      <c r="BH334" s="155">
        <f>IF(N334="sníž. přenesená",J334,0)</f>
        <v>0</v>
      </c>
      <c r="BI334" s="155">
        <f>IF(N334="nulová",J334,0)</f>
        <v>0</v>
      </c>
      <c r="BJ334" s="18" t="s">
        <v>87</v>
      </c>
      <c r="BK334" s="155">
        <f>ROUND(I334*H334,2)</f>
        <v>0</v>
      </c>
      <c r="BL334" s="18" t="s">
        <v>526</v>
      </c>
      <c r="BM334" s="265" t="s">
        <v>2188</v>
      </c>
    </row>
    <row r="335" s="13" customFormat="1">
      <c r="A335" s="13"/>
      <c r="B335" s="266"/>
      <c r="C335" s="267"/>
      <c r="D335" s="268" t="s">
        <v>236</v>
      </c>
      <c r="E335" s="269" t="s">
        <v>1</v>
      </c>
      <c r="F335" s="270" t="s">
        <v>2189</v>
      </c>
      <c r="G335" s="267"/>
      <c r="H335" s="269" t="s">
        <v>1</v>
      </c>
      <c r="I335" s="271"/>
      <c r="J335" s="267"/>
      <c r="K335" s="267"/>
      <c r="L335" s="272"/>
      <c r="M335" s="273"/>
      <c r="N335" s="274"/>
      <c r="O335" s="274"/>
      <c r="P335" s="274"/>
      <c r="Q335" s="274"/>
      <c r="R335" s="274"/>
      <c r="S335" s="274"/>
      <c r="T335" s="275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76" t="s">
        <v>236</v>
      </c>
      <c r="AU335" s="276" t="s">
        <v>89</v>
      </c>
      <c r="AV335" s="13" t="s">
        <v>87</v>
      </c>
      <c r="AW335" s="13" t="s">
        <v>34</v>
      </c>
      <c r="AX335" s="13" t="s">
        <v>81</v>
      </c>
      <c r="AY335" s="276" t="s">
        <v>211</v>
      </c>
    </row>
    <row r="336" s="14" customFormat="1">
      <c r="A336" s="14"/>
      <c r="B336" s="277"/>
      <c r="C336" s="278"/>
      <c r="D336" s="268" t="s">
        <v>236</v>
      </c>
      <c r="E336" s="279" t="s">
        <v>1</v>
      </c>
      <c r="F336" s="280" t="s">
        <v>7</v>
      </c>
      <c r="G336" s="278"/>
      <c r="H336" s="281">
        <v>21</v>
      </c>
      <c r="I336" s="282"/>
      <c r="J336" s="278"/>
      <c r="K336" s="278"/>
      <c r="L336" s="283"/>
      <c r="M336" s="284"/>
      <c r="N336" s="285"/>
      <c r="O336" s="285"/>
      <c r="P336" s="285"/>
      <c r="Q336" s="285"/>
      <c r="R336" s="285"/>
      <c r="S336" s="285"/>
      <c r="T336" s="286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87" t="s">
        <v>236</v>
      </c>
      <c r="AU336" s="287" t="s">
        <v>89</v>
      </c>
      <c r="AV336" s="14" t="s">
        <v>89</v>
      </c>
      <c r="AW336" s="14" t="s">
        <v>34</v>
      </c>
      <c r="AX336" s="14" t="s">
        <v>87</v>
      </c>
      <c r="AY336" s="287" t="s">
        <v>211</v>
      </c>
    </row>
    <row r="337" s="2" customFormat="1" ht="24.15" customHeight="1">
      <c r="A337" s="41"/>
      <c r="B337" s="42"/>
      <c r="C337" s="317" t="s">
        <v>733</v>
      </c>
      <c r="D337" s="317" t="s">
        <v>587</v>
      </c>
      <c r="E337" s="318" t="s">
        <v>2190</v>
      </c>
      <c r="F337" s="319" t="s">
        <v>2191</v>
      </c>
      <c r="G337" s="320" t="s">
        <v>695</v>
      </c>
      <c r="H337" s="321">
        <v>2</v>
      </c>
      <c r="I337" s="322"/>
      <c r="J337" s="323">
        <f>ROUND(I337*H337,2)</f>
        <v>0</v>
      </c>
      <c r="K337" s="324"/>
      <c r="L337" s="325"/>
      <c r="M337" s="326" t="s">
        <v>1</v>
      </c>
      <c r="N337" s="327" t="s">
        <v>46</v>
      </c>
      <c r="O337" s="94"/>
      <c r="P337" s="263">
        <f>O337*H337</f>
        <v>0</v>
      </c>
      <c r="Q337" s="263">
        <v>0.025000000000000001</v>
      </c>
      <c r="R337" s="263">
        <f>Q337*H337</f>
        <v>0.050000000000000003</v>
      </c>
      <c r="S337" s="263">
        <v>0</v>
      </c>
      <c r="T337" s="264">
        <f>S337*H337</f>
        <v>0</v>
      </c>
      <c r="U337" s="41"/>
      <c r="V337" s="41"/>
      <c r="W337" s="41"/>
      <c r="X337" s="41"/>
      <c r="Y337" s="41"/>
      <c r="Z337" s="41"/>
      <c r="AA337" s="41"/>
      <c r="AB337" s="41"/>
      <c r="AC337" s="41"/>
      <c r="AD337" s="41"/>
      <c r="AE337" s="41"/>
      <c r="AR337" s="265" t="s">
        <v>632</v>
      </c>
      <c r="AT337" s="265" t="s">
        <v>587</v>
      </c>
      <c r="AU337" s="265" t="s">
        <v>89</v>
      </c>
      <c r="AY337" s="18" t="s">
        <v>211</v>
      </c>
      <c r="BE337" s="155">
        <f>IF(N337="základní",J337,0)</f>
        <v>0</v>
      </c>
      <c r="BF337" s="155">
        <f>IF(N337="snížená",J337,0)</f>
        <v>0</v>
      </c>
      <c r="BG337" s="155">
        <f>IF(N337="zákl. přenesená",J337,0)</f>
        <v>0</v>
      </c>
      <c r="BH337" s="155">
        <f>IF(N337="sníž. přenesená",J337,0)</f>
        <v>0</v>
      </c>
      <c r="BI337" s="155">
        <f>IF(N337="nulová",J337,0)</f>
        <v>0</v>
      </c>
      <c r="BJ337" s="18" t="s">
        <v>87</v>
      </c>
      <c r="BK337" s="155">
        <f>ROUND(I337*H337,2)</f>
        <v>0</v>
      </c>
      <c r="BL337" s="18" t="s">
        <v>526</v>
      </c>
      <c r="BM337" s="265" t="s">
        <v>2192</v>
      </c>
    </row>
    <row r="338" s="13" customFormat="1">
      <c r="A338" s="13"/>
      <c r="B338" s="266"/>
      <c r="C338" s="267"/>
      <c r="D338" s="268" t="s">
        <v>236</v>
      </c>
      <c r="E338" s="269" t="s">
        <v>1</v>
      </c>
      <c r="F338" s="270" t="s">
        <v>2189</v>
      </c>
      <c r="G338" s="267"/>
      <c r="H338" s="269" t="s">
        <v>1</v>
      </c>
      <c r="I338" s="271"/>
      <c r="J338" s="267"/>
      <c r="K338" s="267"/>
      <c r="L338" s="272"/>
      <c r="M338" s="273"/>
      <c r="N338" s="274"/>
      <c r="O338" s="274"/>
      <c r="P338" s="274"/>
      <c r="Q338" s="274"/>
      <c r="R338" s="274"/>
      <c r="S338" s="274"/>
      <c r="T338" s="275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76" t="s">
        <v>236</v>
      </c>
      <c r="AU338" s="276" t="s">
        <v>89</v>
      </c>
      <c r="AV338" s="13" t="s">
        <v>87</v>
      </c>
      <c r="AW338" s="13" t="s">
        <v>34</v>
      </c>
      <c r="AX338" s="13" t="s">
        <v>81</v>
      </c>
      <c r="AY338" s="276" t="s">
        <v>211</v>
      </c>
    </row>
    <row r="339" s="13" customFormat="1">
      <c r="A339" s="13"/>
      <c r="B339" s="266"/>
      <c r="C339" s="267"/>
      <c r="D339" s="268" t="s">
        <v>236</v>
      </c>
      <c r="E339" s="269" t="s">
        <v>1</v>
      </c>
      <c r="F339" s="270" t="s">
        <v>2193</v>
      </c>
      <c r="G339" s="267"/>
      <c r="H339" s="269" t="s">
        <v>1</v>
      </c>
      <c r="I339" s="271"/>
      <c r="J339" s="267"/>
      <c r="K339" s="267"/>
      <c r="L339" s="272"/>
      <c r="M339" s="273"/>
      <c r="N339" s="274"/>
      <c r="O339" s="274"/>
      <c r="P339" s="274"/>
      <c r="Q339" s="274"/>
      <c r="R339" s="274"/>
      <c r="S339" s="274"/>
      <c r="T339" s="275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76" t="s">
        <v>236</v>
      </c>
      <c r="AU339" s="276" t="s">
        <v>89</v>
      </c>
      <c r="AV339" s="13" t="s">
        <v>87</v>
      </c>
      <c r="AW339" s="13" t="s">
        <v>34</v>
      </c>
      <c r="AX339" s="13" t="s">
        <v>81</v>
      </c>
      <c r="AY339" s="276" t="s">
        <v>211</v>
      </c>
    </row>
    <row r="340" s="13" customFormat="1">
      <c r="A340" s="13"/>
      <c r="B340" s="266"/>
      <c r="C340" s="267"/>
      <c r="D340" s="268" t="s">
        <v>236</v>
      </c>
      <c r="E340" s="269" t="s">
        <v>1</v>
      </c>
      <c r="F340" s="270" t="s">
        <v>2194</v>
      </c>
      <c r="G340" s="267"/>
      <c r="H340" s="269" t="s">
        <v>1</v>
      </c>
      <c r="I340" s="271"/>
      <c r="J340" s="267"/>
      <c r="K340" s="267"/>
      <c r="L340" s="272"/>
      <c r="M340" s="273"/>
      <c r="N340" s="274"/>
      <c r="O340" s="274"/>
      <c r="P340" s="274"/>
      <c r="Q340" s="274"/>
      <c r="R340" s="274"/>
      <c r="S340" s="274"/>
      <c r="T340" s="275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76" t="s">
        <v>236</v>
      </c>
      <c r="AU340" s="276" t="s">
        <v>89</v>
      </c>
      <c r="AV340" s="13" t="s">
        <v>87</v>
      </c>
      <c r="AW340" s="13" t="s">
        <v>34</v>
      </c>
      <c r="AX340" s="13" t="s">
        <v>81</v>
      </c>
      <c r="AY340" s="276" t="s">
        <v>211</v>
      </c>
    </row>
    <row r="341" s="13" customFormat="1">
      <c r="A341" s="13"/>
      <c r="B341" s="266"/>
      <c r="C341" s="267"/>
      <c r="D341" s="268" t="s">
        <v>236</v>
      </c>
      <c r="E341" s="269" t="s">
        <v>1</v>
      </c>
      <c r="F341" s="270" t="s">
        <v>2195</v>
      </c>
      <c r="G341" s="267"/>
      <c r="H341" s="269" t="s">
        <v>1</v>
      </c>
      <c r="I341" s="271"/>
      <c r="J341" s="267"/>
      <c r="K341" s="267"/>
      <c r="L341" s="272"/>
      <c r="M341" s="273"/>
      <c r="N341" s="274"/>
      <c r="O341" s="274"/>
      <c r="P341" s="274"/>
      <c r="Q341" s="274"/>
      <c r="R341" s="274"/>
      <c r="S341" s="274"/>
      <c r="T341" s="275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76" t="s">
        <v>236</v>
      </c>
      <c r="AU341" s="276" t="s">
        <v>89</v>
      </c>
      <c r="AV341" s="13" t="s">
        <v>87</v>
      </c>
      <c r="AW341" s="13" t="s">
        <v>34</v>
      </c>
      <c r="AX341" s="13" t="s">
        <v>81</v>
      </c>
      <c r="AY341" s="276" t="s">
        <v>211</v>
      </c>
    </row>
    <row r="342" s="14" customFormat="1">
      <c r="A342" s="14"/>
      <c r="B342" s="277"/>
      <c r="C342" s="278"/>
      <c r="D342" s="268" t="s">
        <v>236</v>
      </c>
      <c r="E342" s="279" t="s">
        <v>1</v>
      </c>
      <c r="F342" s="280" t="s">
        <v>87</v>
      </c>
      <c r="G342" s="278"/>
      <c r="H342" s="281">
        <v>1</v>
      </c>
      <c r="I342" s="282"/>
      <c r="J342" s="278"/>
      <c r="K342" s="278"/>
      <c r="L342" s="283"/>
      <c r="M342" s="284"/>
      <c r="N342" s="285"/>
      <c r="O342" s="285"/>
      <c r="P342" s="285"/>
      <c r="Q342" s="285"/>
      <c r="R342" s="285"/>
      <c r="S342" s="285"/>
      <c r="T342" s="286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87" t="s">
        <v>236</v>
      </c>
      <c r="AU342" s="287" t="s">
        <v>89</v>
      </c>
      <c r="AV342" s="14" t="s">
        <v>89</v>
      </c>
      <c r="AW342" s="14" t="s">
        <v>34</v>
      </c>
      <c r="AX342" s="14" t="s">
        <v>81</v>
      </c>
      <c r="AY342" s="287" t="s">
        <v>211</v>
      </c>
    </row>
    <row r="343" s="13" customFormat="1">
      <c r="A343" s="13"/>
      <c r="B343" s="266"/>
      <c r="C343" s="267"/>
      <c r="D343" s="268" t="s">
        <v>236</v>
      </c>
      <c r="E343" s="269" t="s">
        <v>1</v>
      </c>
      <c r="F343" s="270" t="s">
        <v>2196</v>
      </c>
      <c r="G343" s="267"/>
      <c r="H343" s="269" t="s">
        <v>1</v>
      </c>
      <c r="I343" s="271"/>
      <c r="J343" s="267"/>
      <c r="K343" s="267"/>
      <c r="L343" s="272"/>
      <c r="M343" s="273"/>
      <c r="N343" s="274"/>
      <c r="O343" s="274"/>
      <c r="P343" s="274"/>
      <c r="Q343" s="274"/>
      <c r="R343" s="274"/>
      <c r="S343" s="274"/>
      <c r="T343" s="275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76" t="s">
        <v>236</v>
      </c>
      <c r="AU343" s="276" t="s">
        <v>89</v>
      </c>
      <c r="AV343" s="13" t="s">
        <v>87</v>
      </c>
      <c r="AW343" s="13" t="s">
        <v>34</v>
      </c>
      <c r="AX343" s="13" t="s">
        <v>81</v>
      </c>
      <c r="AY343" s="276" t="s">
        <v>211</v>
      </c>
    </row>
    <row r="344" s="14" customFormat="1">
      <c r="A344" s="14"/>
      <c r="B344" s="277"/>
      <c r="C344" s="278"/>
      <c r="D344" s="268" t="s">
        <v>236</v>
      </c>
      <c r="E344" s="279" t="s">
        <v>1</v>
      </c>
      <c r="F344" s="280" t="s">
        <v>87</v>
      </c>
      <c r="G344" s="278"/>
      <c r="H344" s="281">
        <v>1</v>
      </c>
      <c r="I344" s="282"/>
      <c r="J344" s="278"/>
      <c r="K344" s="278"/>
      <c r="L344" s="283"/>
      <c r="M344" s="284"/>
      <c r="N344" s="285"/>
      <c r="O344" s="285"/>
      <c r="P344" s="285"/>
      <c r="Q344" s="285"/>
      <c r="R344" s="285"/>
      <c r="S344" s="285"/>
      <c r="T344" s="286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287" t="s">
        <v>236</v>
      </c>
      <c r="AU344" s="287" t="s">
        <v>89</v>
      </c>
      <c r="AV344" s="14" t="s">
        <v>89</v>
      </c>
      <c r="AW344" s="14" t="s">
        <v>34</v>
      </c>
      <c r="AX344" s="14" t="s">
        <v>81</v>
      </c>
      <c r="AY344" s="287" t="s">
        <v>211</v>
      </c>
    </row>
    <row r="345" s="15" customFormat="1">
      <c r="A345" s="15"/>
      <c r="B345" s="295"/>
      <c r="C345" s="296"/>
      <c r="D345" s="268" t="s">
        <v>236</v>
      </c>
      <c r="E345" s="297" t="s">
        <v>1</v>
      </c>
      <c r="F345" s="298" t="s">
        <v>435</v>
      </c>
      <c r="G345" s="296"/>
      <c r="H345" s="299">
        <v>2</v>
      </c>
      <c r="I345" s="300"/>
      <c r="J345" s="296"/>
      <c r="K345" s="296"/>
      <c r="L345" s="301"/>
      <c r="M345" s="302"/>
      <c r="N345" s="303"/>
      <c r="O345" s="303"/>
      <c r="P345" s="303"/>
      <c r="Q345" s="303"/>
      <c r="R345" s="303"/>
      <c r="S345" s="303"/>
      <c r="T345" s="304"/>
      <c r="U345" s="15"/>
      <c r="V345" s="15"/>
      <c r="W345" s="15"/>
      <c r="X345" s="15"/>
      <c r="Y345" s="15"/>
      <c r="Z345" s="15"/>
      <c r="AA345" s="15"/>
      <c r="AB345" s="15"/>
      <c r="AC345" s="15"/>
      <c r="AD345" s="15"/>
      <c r="AE345" s="15"/>
      <c r="AT345" s="305" t="s">
        <v>236</v>
      </c>
      <c r="AU345" s="305" t="s">
        <v>89</v>
      </c>
      <c r="AV345" s="15" t="s">
        <v>100</v>
      </c>
      <c r="AW345" s="15" t="s">
        <v>34</v>
      </c>
      <c r="AX345" s="15" t="s">
        <v>87</v>
      </c>
      <c r="AY345" s="305" t="s">
        <v>211</v>
      </c>
    </row>
    <row r="346" s="2" customFormat="1" ht="24.15" customHeight="1">
      <c r="A346" s="41"/>
      <c r="B346" s="42"/>
      <c r="C346" s="317" t="s">
        <v>747</v>
      </c>
      <c r="D346" s="317" t="s">
        <v>587</v>
      </c>
      <c r="E346" s="318" t="s">
        <v>2197</v>
      </c>
      <c r="F346" s="319" t="s">
        <v>2198</v>
      </c>
      <c r="G346" s="320" t="s">
        <v>695</v>
      </c>
      <c r="H346" s="321">
        <v>1</v>
      </c>
      <c r="I346" s="322"/>
      <c r="J346" s="323">
        <f>ROUND(I346*H346,2)</f>
        <v>0</v>
      </c>
      <c r="K346" s="324"/>
      <c r="L346" s="325"/>
      <c r="M346" s="326" t="s">
        <v>1</v>
      </c>
      <c r="N346" s="327" t="s">
        <v>46</v>
      </c>
      <c r="O346" s="94"/>
      <c r="P346" s="263">
        <f>O346*H346</f>
        <v>0</v>
      </c>
      <c r="Q346" s="263">
        <v>0.029999999999999999</v>
      </c>
      <c r="R346" s="263">
        <f>Q346*H346</f>
        <v>0.029999999999999999</v>
      </c>
      <c r="S346" s="263">
        <v>0</v>
      </c>
      <c r="T346" s="264">
        <f>S346*H346</f>
        <v>0</v>
      </c>
      <c r="U346" s="41"/>
      <c r="V346" s="41"/>
      <c r="W346" s="41"/>
      <c r="X346" s="41"/>
      <c r="Y346" s="41"/>
      <c r="Z346" s="41"/>
      <c r="AA346" s="41"/>
      <c r="AB346" s="41"/>
      <c r="AC346" s="41"/>
      <c r="AD346" s="41"/>
      <c r="AE346" s="41"/>
      <c r="AR346" s="265" t="s">
        <v>632</v>
      </c>
      <c r="AT346" s="265" t="s">
        <v>587</v>
      </c>
      <c r="AU346" s="265" t="s">
        <v>89</v>
      </c>
      <c r="AY346" s="18" t="s">
        <v>211</v>
      </c>
      <c r="BE346" s="155">
        <f>IF(N346="základní",J346,0)</f>
        <v>0</v>
      </c>
      <c r="BF346" s="155">
        <f>IF(N346="snížená",J346,0)</f>
        <v>0</v>
      </c>
      <c r="BG346" s="155">
        <f>IF(N346="zákl. přenesená",J346,0)</f>
        <v>0</v>
      </c>
      <c r="BH346" s="155">
        <f>IF(N346="sníž. přenesená",J346,0)</f>
        <v>0</v>
      </c>
      <c r="BI346" s="155">
        <f>IF(N346="nulová",J346,0)</f>
        <v>0</v>
      </c>
      <c r="BJ346" s="18" t="s">
        <v>87</v>
      </c>
      <c r="BK346" s="155">
        <f>ROUND(I346*H346,2)</f>
        <v>0</v>
      </c>
      <c r="BL346" s="18" t="s">
        <v>526</v>
      </c>
      <c r="BM346" s="265" t="s">
        <v>2199</v>
      </c>
    </row>
    <row r="347" s="13" customFormat="1">
      <c r="A347" s="13"/>
      <c r="B347" s="266"/>
      <c r="C347" s="267"/>
      <c r="D347" s="268" t="s">
        <v>236</v>
      </c>
      <c r="E347" s="269" t="s">
        <v>1</v>
      </c>
      <c r="F347" s="270" t="s">
        <v>2189</v>
      </c>
      <c r="G347" s="267"/>
      <c r="H347" s="269" t="s">
        <v>1</v>
      </c>
      <c r="I347" s="271"/>
      <c r="J347" s="267"/>
      <c r="K347" s="267"/>
      <c r="L347" s="272"/>
      <c r="M347" s="273"/>
      <c r="N347" s="274"/>
      <c r="O347" s="274"/>
      <c r="P347" s="274"/>
      <c r="Q347" s="274"/>
      <c r="R347" s="274"/>
      <c r="S347" s="274"/>
      <c r="T347" s="275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76" t="s">
        <v>236</v>
      </c>
      <c r="AU347" s="276" t="s">
        <v>89</v>
      </c>
      <c r="AV347" s="13" t="s">
        <v>87</v>
      </c>
      <c r="AW347" s="13" t="s">
        <v>34</v>
      </c>
      <c r="AX347" s="13" t="s">
        <v>81</v>
      </c>
      <c r="AY347" s="276" t="s">
        <v>211</v>
      </c>
    </row>
    <row r="348" s="13" customFormat="1">
      <c r="A348" s="13"/>
      <c r="B348" s="266"/>
      <c r="C348" s="267"/>
      <c r="D348" s="268" t="s">
        <v>236</v>
      </c>
      <c r="E348" s="269" t="s">
        <v>1</v>
      </c>
      <c r="F348" s="270" t="s">
        <v>2194</v>
      </c>
      <c r="G348" s="267"/>
      <c r="H348" s="269" t="s">
        <v>1</v>
      </c>
      <c r="I348" s="271"/>
      <c r="J348" s="267"/>
      <c r="K348" s="267"/>
      <c r="L348" s="272"/>
      <c r="M348" s="273"/>
      <c r="N348" s="274"/>
      <c r="O348" s="274"/>
      <c r="P348" s="274"/>
      <c r="Q348" s="274"/>
      <c r="R348" s="274"/>
      <c r="S348" s="274"/>
      <c r="T348" s="275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76" t="s">
        <v>236</v>
      </c>
      <c r="AU348" s="276" t="s">
        <v>89</v>
      </c>
      <c r="AV348" s="13" t="s">
        <v>87</v>
      </c>
      <c r="AW348" s="13" t="s">
        <v>34</v>
      </c>
      <c r="AX348" s="13" t="s">
        <v>81</v>
      </c>
      <c r="AY348" s="276" t="s">
        <v>211</v>
      </c>
    </row>
    <row r="349" s="13" customFormat="1">
      <c r="A349" s="13"/>
      <c r="B349" s="266"/>
      <c r="C349" s="267"/>
      <c r="D349" s="268" t="s">
        <v>236</v>
      </c>
      <c r="E349" s="269" t="s">
        <v>1</v>
      </c>
      <c r="F349" s="270" t="s">
        <v>2200</v>
      </c>
      <c r="G349" s="267"/>
      <c r="H349" s="269" t="s">
        <v>1</v>
      </c>
      <c r="I349" s="271"/>
      <c r="J349" s="267"/>
      <c r="K349" s="267"/>
      <c r="L349" s="272"/>
      <c r="M349" s="273"/>
      <c r="N349" s="274"/>
      <c r="O349" s="274"/>
      <c r="P349" s="274"/>
      <c r="Q349" s="274"/>
      <c r="R349" s="274"/>
      <c r="S349" s="274"/>
      <c r="T349" s="275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76" t="s">
        <v>236</v>
      </c>
      <c r="AU349" s="276" t="s">
        <v>89</v>
      </c>
      <c r="AV349" s="13" t="s">
        <v>87</v>
      </c>
      <c r="AW349" s="13" t="s">
        <v>34</v>
      </c>
      <c r="AX349" s="13" t="s">
        <v>81</v>
      </c>
      <c r="AY349" s="276" t="s">
        <v>211</v>
      </c>
    </row>
    <row r="350" s="14" customFormat="1">
      <c r="A350" s="14"/>
      <c r="B350" s="277"/>
      <c r="C350" s="278"/>
      <c r="D350" s="268" t="s">
        <v>236</v>
      </c>
      <c r="E350" s="279" t="s">
        <v>1</v>
      </c>
      <c r="F350" s="280" t="s">
        <v>87</v>
      </c>
      <c r="G350" s="278"/>
      <c r="H350" s="281">
        <v>1</v>
      </c>
      <c r="I350" s="282"/>
      <c r="J350" s="278"/>
      <c r="K350" s="278"/>
      <c r="L350" s="283"/>
      <c r="M350" s="284"/>
      <c r="N350" s="285"/>
      <c r="O350" s="285"/>
      <c r="P350" s="285"/>
      <c r="Q350" s="285"/>
      <c r="R350" s="285"/>
      <c r="S350" s="285"/>
      <c r="T350" s="286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87" t="s">
        <v>236</v>
      </c>
      <c r="AU350" s="287" t="s">
        <v>89</v>
      </c>
      <c r="AV350" s="14" t="s">
        <v>89</v>
      </c>
      <c r="AW350" s="14" t="s">
        <v>34</v>
      </c>
      <c r="AX350" s="14" t="s">
        <v>87</v>
      </c>
      <c r="AY350" s="287" t="s">
        <v>211</v>
      </c>
    </row>
    <row r="351" s="2" customFormat="1" ht="24.15" customHeight="1">
      <c r="A351" s="41"/>
      <c r="B351" s="42"/>
      <c r="C351" s="317" t="s">
        <v>752</v>
      </c>
      <c r="D351" s="317" t="s">
        <v>587</v>
      </c>
      <c r="E351" s="318" t="s">
        <v>2201</v>
      </c>
      <c r="F351" s="319" t="s">
        <v>2202</v>
      </c>
      <c r="G351" s="320" t="s">
        <v>695</v>
      </c>
      <c r="H351" s="321">
        <v>1</v>
      </c>
      <c r="I351" s="322"/>
      <c r="J351" s="323">
        <f>ROUND(I351*H351,2)</f>
        <v>0</v>
      </c>
      <c r="K351" s="324"/>
      <c r="L351" s="325"/>
      <c r="M351" s="326" t="s">
        <v>1</v>
      </c>
      <c r="N351" s="327" t="s">
        <v>46</v>
      </c>
      <c r="O351" s="94"/>
      <c r="P351" s="263">
        <f>O351*H351</f>
        <v>0</v>
      </c>
      <c r="Q351" s="263">
        <v>0.019</v>
      </c>
      <c r="R351" s="263">
        <f>Q351*H351</f>
        <v>0.019</v>
      </c>
      <c r="S351" s="263">
        <v>0</v>
      </c>
      <c r="T351" s="264">
        <f>S351*H351</f>
        <v>0</v>
      </c>
      <c r="U351" s="41"/>
      <c r="V351" s="41"/>
      <c r="W351" s="41"/>
      <c r="X351" s="41"/>
      <c r="Y351" s="41"/>
      <c r="Z351" s="41"/>
      <c r="AA351" s="41"/>
      <c r="AB351" s="41"/>
      <c r="AC351" s="41"/>
      <c r="AD351" s="41"/>
      <c r="AE351" s="41"/>
      <c r="AR351" s="265" t="s">
        <v>632</v>
      </c>
      <c r="AT351" s="265" t="s">
        <v>587</v>
      </c>
      <c r="AU351" s="265" t="s">
        <v>89</v>
      </c>
      <c r="AY351" s="18" t="s">
        <v>211</v>
      </c>
      <c r="BE351" s="155">
        <f>IF(N351="základní",J351,0)</f>
        <v>0</v>
      </c>
      <c r="BF351" s="155">
        <f>IF(N351="snížená",J351,0)</f>
        <v>0</v>
      </c>
      <c r="BG351" s="155">
        <f>IF(N351="zákl. přenesená",J351,0)</f>
        <v>0</v>
      </c>
      <c r="BH351" s="155">
        <f>IF(N351="sníž. přenesená",J351,0)</f>
        <v>0</v>
      </c>
      <c r="BI351" s="155">
        <f>IF(N351="nulová",J351,0)</f>
        <v>0</v>
      </c>
      <c r="BJ351" s="18" t="s">
        <v>87</v>
      </c>
      <c r="BK351" s="155">
        <f>ROUND(I351*H351,2)</f>
        <v>0</v>
      </c>
      <c r="BL351" s="18" t="s">
        <v>526</v>
      </c>
      <c r="BM351" s="265" t="s">
        <v>2203</v>
      </c>
    </row>
    <row r="352" s="13" customFormat="1">
      <c r="A352" s="13"/>
      <c r="B352" s="266"/>
      <c r="C352" s="267"/>
      <c r="D352" s="268" t="s">
        <v>236</v>
      </c>
      <c r="E352" s="269" t="s">
        <v>1</v>
      </c>
      <c r="F352" s="270" t="s">
        <v>2204</v>
      </c>
      <c r="G352" s="267"/>
      <c r="H352" s="269" t="s">
        <v>1</v>
      </c>
      <c r="I352" s="271"/>
      <c r="J352" s="267"/>
      <c r="K352" s="267"/>
      <c r="L352" s="272"/>
      <c r="M352" s="273"/>
      <c r="N352" s="274"/>
      <c r="O352" s="274"/>
      <c r="P352" s="274"/>
      <c r="Q352" s="274"/>
      <c r="R352" s="274"/>
      <c r="S352" s="274"/>
      <c r="T352" s="275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76" t="s">
        <v>236</v>
      </c>
      <c r="AU352" s="276" t="s">
        <v>89</v>
      </c>
      <c r="AV352" s="13" t="s">
        <v>87</v>
      </c>
      <c r="AW352" s="13" t="s">
        <v>34</v>
      </c>
      <c r="AX352" s="13" t="s">
        <v>81</v>
      </c>
      <c r="AY352" s="276" t="s">
        <v>211</v>
      </c>
    </row>
    <row r="353" s="13" customFormat="1">
      <c r="A353" s="13"/>
      <c r="B353" s="266"/>
      <c r="C353" s="267"/>
      <c r="D353" s="268" t="s">
        <v>236</v>
      </c>
      <c r="E353" s="269" t="s">
        <v>1</v>
      </c>
      <c r="F353" s="270" t="s">
        <v>2205</v>
      </c>
      <c r="G353" s="267"/>
      <c r="H353" s="269" t="s">
        <v>1</v>
      </c>
      <c r="I353" s="271"/>
      <c r="J353" s="267"/>
      <c r="K353" s="267"/>
      <c r="L353" s="272"/>
      <c r="M353" s="273"/>
      <c r="N353" s="274"/>
      <c r="O353" s="274"/>
      <c r="P353" s="274"/>
      <c r="Q353" s="274"/>
      <c r="R353" s="274"/>
      <c r="S353" s="274"/>
      <c r="T353" s="275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76" t="s">
        <v>236</v>
      </c>
      <c r="AU353" s="276" t="s">
        <v>89</v>
      </c>
      <c r="AV353" s="13" t="s">
        <v>87</v>
      </c>
      <c r="AW353" s="13" t="s">
        <v>34</v>
      </c>
      <c r="AX353" s="13" t="s">
        <v>81</v>
      </c>
      <c r="AY353" s="276" t="s">
        <v>211</v>
      </c>
    </row>
    <row r="354" s="13" customFormat="1">
      <c r="A354" s="13"/>
      <c r="B354" s="266"/>
      <c r="C354" s="267"/>
      <c r="D354" s="268" t="s">
        <v>236</v>
      </c>
      <c r="E354" s="269" t="s">
        <v>1</v>
      </c>
      <c r="F354" s="270" t="s">
        <v>1525</v>
      </c>
      <c r="G354" s="267"/>
      <c r="H354" s="269" t="s">
        <v>1</v>
      </c>
      <c r="I354" s="271"/>
      <c r="J354" s="267"/>
      <c r="K354" s="267"/>
      <c r="L354" s="272"/>
      <c r="M354" s="273"/>
      <c r="N354" s="274"/>
      <c r="O354" s="274"/>
      <c r="P354" s="274"/>
      <c r="Q354" s="274"/>
      <c r="R354" s="274"/>
      <c r="S354" s="274"/>
      <c r="T354" s="275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76" t="s">
        <v>236</v>
      </c>
      <c r="AU354" s="276" t="s">
        <v>89</v>
      </c>
      <c r="AV354" s="13" t="s">
        <v>87</v>
      </c>
      <c r="AW354" s="13" t="s">
        <v>34</v>
      </c>
      <c r="AX354" s="13" t="s">
        <v>81</v>
      </c>
      <c r="AY354" s="276" t="s">
        <v>211</v>
      </c>
    </row>
    <row r="355" s="14" customFormat="1">
      <c r="A355" s="14"/>
      <c r="B355" s="277"/>
      <c r="C355" s="278"/>
      <c r="D355" s="268" t="s">
        <v>236</v>
      </c>
      <c r="E355" s="279" t="s">
        <v>1</v>
      </c>
      <c r="F355" s="280" t="s">
        <v>87</v>
      </c>
      <c r="G355" s="278"/>
      <c r="H355" s="281">
        <v>1</v>
      </c>
      <c r="I355" s="282"/>
      <c r="J355" s="278"/>
      <c r="K355" s="278"/>
      <c r="L355" s="283"/>
      <c r="M355" s="284"/>
      <c r="N355" s="285"/>
      <c r="O355" s="285"/>
      <c r="P355" s="285"/>
      <c r="Q355" s="285"/>
      <c r="R355" s="285"/>
      <c r="S355" s="285"/>
      <c r="T355" s="286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T355" s="287" t="s">
        <v>236</v>
      </c>
      <c r="AU355" s="287" t="s">
        <v>89</v>
      </c>
      <c r="AV355" s="14" t="s">
        <v>89</v>
      </c>
      <c r="AW355" s="14" t="s">
        <v>34</v>
      </c>
      <c r="AX355" s="14" t="s">
        <v>81</v>
      </c>
      <c r="AY355" s="287" t="s">
        <v>211</v>
      </c>
    </row>
    <row r="356" s="15" customFormat="1">
      <c r="A356" s="15"/>
      <c r="B356" s="295"/>
      <c r="C356" s="296"/>
      <c r="D356" s="268" t="s">
        <v>236</v>
      </c>
      <c r="E356" s="297" t="s">
        <v>1</v>
      </c>
      <c r="F356" s="298" t="s">
        <v>435</v>
      </c>
      <c r="G356" s="296"/>
      <c r="H356" s="299">
        <v>1</v>
      </c>
      <c r="I356" s="300"/>
      <c r="J356" s="296"/>
      <c r="K356" s="296"/>
      <c r="L356" s="301"/>
      <c r="M356" s="302"/>
      <c r="N356" s="303"/>
      <c r="O356" s="303"/>
      <c r="P356" s="303"/>
      <c r="Q356" s="303"/>
      <c r="R356" s="303"/>
      <c r="S356" s="303"/>
      <c r="T356" s="304"/>
      <c r="U356" s="15"/>
      <c r="V356" s="15"/>
      <c r="W356" s="15"/>
      <c r="X356" s="15"/>
      <c r="Y356" s="15"/>
      <c r="Z356" s="15"/>
      <c r="AA356" s="15"/>
      <c r="AB356" s="15"/>
      <c r="AC356" s="15"/>
      <c r="AD356" s="15"/>
      <c r="AE356" s="15"/>
      <c r="AT356" s="305" t="s">
        <v>236</v>
      </c>
      <c r="AU356" s="305" t="s">
        <v>89</v>
      </c>
      <c r="AV356" s="15" t="s">
        <v>100</v>
      </c>
      <c r="AW356" s="15" t="s">
        <v>34</v>
      </c>
      <c r="AX356" s="15" t="s">
        <v>87</v>
      </c>
      <c r="AY356" s="305" t="s">
        <v>211</v>
      </c>
    </row>
    <row r="357" s="2" customFormat="1" ht="24.15" customHeight="1">
      <c r="A357" s="41"/>
      <c r="B357" s="42"/>
      <c r="C357" s="253" t="s">
        <v>756</v>
      </c>
      <c r="D357" s="253" t="s">
        <v>214</v>
      </c>
      <c r="E357" s="254" t="s">
        <v>2206</v>
      </c>
      <c r="F357" s="255" t="s">
        <v>2207</v>
      </c>
      <c r="G357" s="256" t="s">
        <v>695</v>
      </c>
      <c r="H357" s="257">
        <v>2</v>
      </c>
      <c r="I357" s="258"/>
      <c r="J357" s="259">
        <f>ROUND(I357*H357,2)</f>
        <v>0</v>
      </c>
      <c r="K357" s="260"/>
      <c r="L357" s="44"/>
      <c r="M357" s="261" t="s">
        <v>1</v>
      </c>
      <c r="N357" s="262" t="s">
        <v>46</v>
      </c>
      <c r="O357" s="94"/>
      <c r="P357" s="263">
        <f>O357*H357</f>
        <v>0</v>
      </c>
      <c r="Q357" s="263">
        <v>0</v>
      </c>
      <c r="R357" s="263">
        <f>Q357*H357</f>
        <v>0</v>
      </c>
      <c r="S357" s="263">
        <v>0</v>
      </c>
      <c r="T357" s="264">
        <f>S357*H357</f>
        <v>0</v>
      </c>
      <c r="U357" s="41"/>
      <c r="V357" s="41"/>
      <c r="W357" s="41"/>
      <c r="X357" s="41"/>
      <c r="Y357" s="41"/>
      <c r="Z357" s="41"/>
      <c r="AA357" s="41"/>
      <c r="AB357" s="41"/>
      <c r="AC357" s="41"/>
      <c r="AD357" s="41"/>
      <c r="AE357" s="41"/>
      <c r="AR357" s="265" t="s">
        <v>526</v>
      </c>
      <c r="AT357" s="265" t="s">
        <v>214</v>
      </c>
      <c r="AU357" s="265" t="s">
        <v>89</v>
      </c>
      <c r="AY357" s="18" t="s">
        <v>211</v>
      </c>
      <c r="BE357" s="155">
        <f>IF(N357="základní",J357,0)</f>
        <v>0</v>
      </c>
      <c r="BF357" s="155">
        <f>IF(N357="snížená",J357,0)</f>
        <v>0</v>
      </c>
      <c r="BG357" s="155">
        <f>IF(N357="zákl. přenesená",J357,0)</f>
        <v>0</v>
      </c>
      <c r="BH357" s="155">
        <f>IF(N357="sníž. přenesená",J357,0)</f>
        <v>0</v>
      </c>
      <c r="BI357" s="155">
        <f>IF(N357="nulová",J357,0)</f>
        <v>0</v>
      </c>
      <c r="BJ357" s="18" t="s">
        <v>87</v>
      </c>
      <c r="BK357" s="155">
        <f>ROUND(I357*H357,2)</f>
        <v>0</v>
      </c>
      <c r="BL357" s="18" t="s">
        <v>526</v>
      </c>
      <c r="BM357" s="265" t="s">
        <v>2208</v>
      </c>
    </row>
    <row r="358" s="2" customFormat="1" ht="24.15" customHeight="1">
      <c r="A358" s="41"/>
      <c r="B358" s="42"/>
      <c r="C358" s="317" t="s">
        <v>761</v>
      </c>
      <c r="D358" s="317" t="s">
        <v>587</v>
      </c>
      <c r="E358" s="318" t="s">
        <v>2209</v>
      </c>
      <c r="F358" s="319" t="s">
        <v>2210</v>
      </c>
      <c r="G358" s="320" t="s">
        <v>695</v>
      </c>
      <c r="H358" s="321">
        <v>1</v>
      </c>
      <c r="I358" s="322"/>
      <c r="J358" s="323">
        <f>ROUND(I358*H358,2)</f>
        <v>0</v>
      </c>
      <c r="K358" s="324"/>
      <c r="L358" s="325"/>
      <c r="M358" s="326" t="s">
        <v>1</v>
      </c>
      <c r="N358" s="327" t="s">
        <v>46</v>
      </c>
      <c r="O358" s="94"/>
      <c r="P358" s="263">
        <f>O358*H358</f>
        <v>0</v>
      </c>
      <c r="Q358" s="263">
        <v>0.084000000000000005</v>
      </c>
      <c r="R358" s="263">
        <f>Q358*H358</f>
        <v>0.084000000000000005</v>
      </c>
      <c r="S358" s="263">
        <v>0</v>
      </c>
      <c r="T358" s="264">
        <f>S358*H358</f>
        <v>0</v>
      </c>
      <c r="U358" s="41"/>
      <c r="V358" s="41"/>
      <c r="W358" s="41"/>
      <c r="X358" s="41"/>
      <c r="Y358" s="41"/>
      <c r="Z358" s="41"/>
      <c r="AA358" s="41"/>
      <c r="AB358" s="41"/>
      <c r="AC358" s="41"/>
      <c r="AD358" s="41"/>
      <c r="AE358" s="41"/>
      <c r="AR358" s="265" t="s">
        <v>632</v>
      </c>
      <c r="AT358" s="265" t="s">
        <v>587</v>
      </c>
      <c r="AU358" s="265" t="s">
        <v>89</v>
      </c>
      <c r="AY358" s="18" t="s">
        <v>211</v>
      </c>
      <c r="BE358" s="155">
        <f>IF(N358="základní",J358,0)</f>
        <v>0</v>
      </c>
      <c r="BF358" s="155">
        <f>IF(N358="snížená",J358,0)</f>
        <v>0</v>
      </c>
      <c r="BG358" s="155">
        <f>IF(N358="zákl. přenesená",J358,0)</f>
        <v>0</v>
      </c>
      <c r="BH358" s="155">
        <f>IF(N358="sníž. přenesená",J358,0)</f>
        <v>0</v>
      </c>
      <c r="BI358" s="155">
        <f>IF(N358="nulová",J358,0)</f>
        <v>0</v>
      </c>
      <c r="BJ358" s="18" t="s">
        <v>87</v>
      </c>
      <c r="BK358" s="155">
        <f>ROUND(I358*H358,2)</f>
        <v>0</v>
      </c>
      <c r="BL358" s="18" t="s">
        <v>526</v>
      </c>
      <c r="BM358" s="265" t="s">
        <v>2211</v>
      </c>
    </row>
    <row r="359" s="2" customFormat="1" ht="21.75" customHeight="1">
      <c r="A359" s="41"/>
      <c r="B359" s="42"/>
      <c r="C359" s="317" t="s">
        <v>767</v>
      </c>
      <c r="D359" s="317" t="s">
        <v>587</v>
      </c>
      <c r="E359" s="318" t="s">
        <v>2212</v>
      </c>
      <c r="F359" s="319" t="s">
        <v>2213</v>
      </c>
      <c r="G359" s="320" t="s">
        <v>695</v>
      </c>
      <c r="H359" s="321">
        <v>1</v>
      </c>
      <c r="I359" s="322"/>
      <c r="J359" s="323">
        <f>ROUND(I359*H359,2)</f>
        <v>0</v>
      </c>
      <c r="K359" s="324"/>
      <c r="L359" s="325"/>
      <c r="M359" s="326" t="s">
        <v>1</v>
      </c>
      <c r="N359" s="327" t="s">
        <v>46</v>
      </c>
      <c r="O359" s="94"/>
      <c r="P359" s="263">
        <f>O359*H359</f>
        <v>0</v>
      </c>
      <c r="Q359" s="263">
        <v>0.019</v>
      </c>
      <c r="R359" s="263">
        <f>Q359*H359</f>
        <v>0.019</v>
      </c>
      <c r="S359" s="263">
        <v>0</v>
      </c>
      <c r="T359" s="264">
        <f>S359*H359</f>
        <v>0</v>
      </c>
      <c r="U359" s="41"/>
      <c r="V359" s="41"/>
      <c r="W359" s="41"/>
      <c r="X359" s="41"/>
      <c r="Y359" s="41"/>
      <c r="Z359" s="41"/>
      <c r="AA359" s="41"/>
      <c r="AB359" s="41"/>
      <c r="AC359" s="41"/>
      <c r="AD359" s="41"/>
      <c r="AE359" s="41"/>
      <c r="AR359" s="265" t="s">
        <v>632</v>
      </c>
      <c r="AT359" s="265" t="s">
        <v>587</v>
      </c>
      <c r="AU359" s="265" t="s">
        <v>89</v>
      </c>
      <c r="AY359" s="18" t="s">
        <v>211</v>
      </c>
      <c r="BE359" s="155">
        <f>IF(N359="základní",J359,0)</f>
        <v>0</v>
      </c>
      <c r="BF359" s="155">
        <f>IF(N359="snížená",J359,0)</f>
        <v>0</v>
      </c>
      <c r="BG359" s="155">
        <f>IF(N359="zákl. přenesená",J359,0)</f>
        <v>0</v>
      </c>
      <c r="BH359" s="155">
        <f>IF(N359="sníž. přenesená",J359,0)</f>
        <v>0</v>
      </c>
      <c r="BI359" s="155">
        <f>IF(N359="nulová",J359,0)</f>
        <v>0</v>
      </c>
      <c r="BJ359" s="18" t="s">
        <v>87</v>
      </c>
      <c r="BK359" s="155">
        <f>ROUND(I359*H359,2)</f>
        <v>0</v>
      </c>
      <c r="BL359" s="18" t="s">
        <v>526</v>
      </c>
      <c r="BM359" s="265" t="s">
        <v>2214</v>
      </c>
    </row>
    <row r="360" s="13" customFormat="1">
      <c r="A360" s="13"/>
      <c r="B360" s="266"/>
      <c r="C360" s="267"/>
      <c r="D360" s="268" t="s">
        <v>236</v>
      </c>
      <c r="E360" s="269" t="s">
        <v>1</v>
      </c>
      <c r="F360" s="270" t="s">
        <v>2204</v>
      </c>
      <c r="G360" s="267"/>
      <c r="H360" s="269" t="s">
        <v>1</v>
      </c>
      <c r="I360" s="271"/>
      <c r="J360" s="267"/>
      <c r="K360" s="267"/>
      <c r="L360" s="272"/>
      <c r="M360" s="273"/>
      <c r="N360" s="274"/>
      <c r="O360" s="274"/>
      <c r="P360" s="274"/>
      <c r="Q360" s="274"/>
      <c r="R360" s="274"/>
      <c r="S360" s="274"/>
      <c r="T360" s="275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76" t="s">
        <v>236</v>
      </c>
      <c r="AU360" s="276" t="s">
        <v>89</v>
      </c>
      <c r="AV360" s="13" t="s">
        <v>87</v>
      </c>
      <c r="AW360" s="13" t="s">
        <v>34</v>
      </c>
      <c r="AX360" s="13" t="s">
        <v>81</v>
      </c>
      <c r="AY360" s="276" t="s">
        <v>211</v>
      </c>
    </row>
    <row r="361" s="13" customFormat="1">
      <c r="A361" s="13"/>
      <c r="B361" s="266"/>
      <c r="C361" s="267"/>
      <c r="D361" s="268" t="s">
        <v>236</v>
      </c>
      <c r="E361" s="269" t="s">
        <v>1</v>
      </c>
      <c r="F361" s="270" t="s">
        <v>2215</v>
      </c>
      <c r="G361" s="267"/>
      <c r="H361" s="269" t="s">
        <v>1</v>
      </c>
      <c r="I361" s="271"/>
      <c r="J361" s="267"/>
      <c r="K361" s="267"/>
      <c r="L361" s="272"/>
      <c r="M361" s="273"/>
      <c r="N361" s="274"/>
      <c r="O361" s="274"/>
      <c r="P361" s="274"/>
      <c r="Q361" s="274"/>
      <c r="R361" s="274"/>
      <c r="S361" s="274"/>
      <c r="T361" s="275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76" t="s">
        <v>236</v>
      </c>
      <c r="AU361" s="276" t="s">
        <v>89</v>
      </c>
      <c r="AV361" s="13" t="s">
        <v>87</v>
      </c>
      <c r="AW361" s="13" t="s">
        <v>34</v>
      </c>
      <c r="AX361" s="13" t="s">
        <v>81</v>
      </c>
      <c r="AY361" s="276" t="s">
        <v>211</v>
      </c>
    </row>
    <row r="362" s="13" customFormat="1">
      <c r="A362" s="13"/>
      <c r="B362" s="266"/>
      <c r="C362" s="267"/>
      <c r="D362" s="268" t="s">
        <v>236</v>
      </c>
      <c r="E362" s="269" t="s">
        <v>1</v>
      </c>
      <c r="F362" s="270" t="s">
        <v>2216</v>
      </c>
      <c r="G362" s="267"/>
      <c r="H362" s="269" t="s">
        <v>1</v>
      </c>
      <c r="I362" s="271"/>
      <c r="J362" s="267"/>
      <c r="K362" s="267"/>
      <c r="L362" s="272"/>
      <c r="M362" s="273"/>
      <c r="N362" s="274"/>
      <c r="O362" s="274"/>
      <c r="P362" s="274"/>
      <c r="Q362" s="274"/>
      <c r="R362" s="274"/>
      <c r="S362" s="274"/>
      <c r="T362" s="275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76" t="s">
        <v>236</v>
      </c>
      <c r="AU362" s="276" t="s">
        <v>89</v>
      </c>
      <c r="AV362" s="13" t="s">
        <v>87</v>
      </c>
      <c r="AW362" s="13" t="s">
        <v>34</v>
      </c>
      <c r="AX362" s="13" t="s">
        <v>81</v>
      </c>
      <c r="AY362" s="276" t="s">
        <v>211</v>
      </c>
    </row>
    <row r="363" s="13" customFormat="1">
      <c r="A363" s="13"/>
      <c r="B363" s="266"/>
      <c r="C363" s="267"/>
      <c r="D363" s="268" t="s">
        <v>236</v>
      </c>
      <c r="E363" s="269" t="s">
        <v>1</v>
      </c>
      <c r="F363" s="270" t="s">
        <v>2217</v>
      </c>
      <c r="G363" s="267"/>
      <c r="H363" s="269" t="s">
        <v>1</v>
      </c>
      <c r="I363" s="271"/>
      <c r="J363" s="267"/>
      <c r="K363" s="267"/>
      <c r="L363" s="272"/>
      <c r="M363" s="273"/>
      <c r="N363" s="274"/>
      <c r="O363" s="274"/>
      <c r="P363" s="274"/>
      <c r="Q363" s="274"/>
      <c r="R363" s="274"/>
      <c r="S363" s="274"/>
      <c r="T363" s="275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76" t="s">
        <v>236</v>
      </c>
      <c r="AU363" s="276" t="s">
        <v>89</v>
      </c>
      <c r="AV363" s="13" t="s">
        <v>87</v>
      </c>
      <c r="AW363" s="13" t="s">
        <v>34</v>
      </c>
      <c r="AX363" s="13" t="s">
        <v>81</v>
      </c>
      <c r="AY363" s="276" t="s">
        <v>211</v>
      </c>
    </row>
    <row r="364" s="13" customFormat="1">
      <c r="A364" s="13"/>
      <c r="B364" s="266"/>
      <c r="C364" s="267"/>
      <c r="D364" s="268" t="s">
        <v>236</v>
      </c>
      <c r="E364" s="269" t="s">
        <v>1</v>
      </c>
      <c r="F364" s="270" t="s">
        <v>2218</v>
      </c>
      <c r="G364" s="267"/>
      <c r="H364" s="269" t="s">
        <v>1</v>
      </c>
      <c r="I364" s="271"/>
      <c r="J364" s="267"/>
      <c r="K364" s="267"/>
      <c r="L364" s="272"/>
      <c r="M364" s="273"/>
      <c r="N364" s="274"/>
      <c r="O364" s="274"/>
      <c r="P364" s="274"/>
      <c r="Q364" s="274"/>
      <c r="R364" s="274"/>
      <c r="S364" s="274"/>
      <c r="T364" s="275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76" t="s">
        <v>236</v>
      </c>
      <c r="AU364" s="276" t="s">
        <v>89</v>
      </c>
      <c r="AV364" s="13" t="s">
        <v>87</v>
      </c>
      <c r="AW364" s="13" t="s">
        <v>34</v>
      </c>
      <c r="AX364" s="13" t="s">
        <v>81</v>
      </c>
      <c r="AY364" s="276" t="s">
        <v>211</v>
      </c>
    </row>
    <row r="365" s="14" customFormat="1">
      <c r="A365" s="14"/>
      <c r="B365" s="277"/>
      <c r="C365" s="278"/>
      <c r="D365" s="268" t="s">
        <v>236</v>
      </c>
      <c r="E365" s="279" t="s">
        <v>1</v>
      </c>
      <c r="F365" s="280" t="s">
        <v>87</v>
      </c>
      <c r="G365" s="278"/>
      <c r="H365" s="281">
        <v>1</v>
      </c>
      <c r="I365" s="282"/>
      <c r="J365" s="278"/>
      <c r="K365" s="278"/>
      <c r="L365" s="283"/>
      <c r="M365" s="284"/>
      <c r="N365" s="285"/>
      <c r="O365" s="285"/>
      <c r="P365" s="285"/>
      <c r="Q365" s="285"/>
      <c r="R365" s="285"/>
      <c r="S365" s="285"/>
      <c r="T365" s="286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T365" s="287" t="s">
        <v>236</v>
      </c>
      <c r="AU365" s="287" t="s">
        <v>89</v>
      </c>
      <c r="AV365" s="14" t="s">
        <v>89</v>
      </c>
      <c r="AW365" s="14" t="s">
        <v>34</v>
      </c>
      <c r="AX365" s="14" t="s">
        <v>81</v>
      </c>
      <c r="AY365" s="287" t="s">
        <v>211</v>
      </c>
    </row>
    <row r="366" s="15" customFormat="1">
      <c r="A366" s="15"/>
      <c r="B366" s="295"/>
      <c r="C366" s="296"/>
      <c r="D366" s="268" t="s">
        <v>236</v>
      </c>
      <c r="E366" s="297" t="s">
        <v>1</v>
      </c>
      <c r="F366" s="298" t="s">
        <v>435</v>
      </c>
      <c r="G366" s="296"/>
      <c r="H366" s="299">
        <v>1</v>
      </c>
      <c r="I366" s="300"/>
      <c r="J366" s="296"/>
      <c r="K366" s="296"/>
      <c r="L366" s="301"/>
      <c r="M366" s="302"/>
      <c r="N366" s="303"/>
      <c r="O366" s="303"/>
      <c r="P366" s="303"/>
      <c r="Q366" s="303"/>
      <c r="R366" s="303"/>
      <c r="S366" s="303"/>
      <c r="T366" s="304"/>
      <c r="U366" s="15"/>
      <c r="V366" s="15"/>
      <c r="W366" s="15"/>
      <c r="X366" s="15"/>
      <c r="Y366" s="15"/>
      <c r="Z366" s="15"/>
      <c r="AA366" s="15"/>
      <c r="AB366" s="15"/>
      <c r="AC366" s="15"/>
      <c r="AD366" s="15"/>
      <c r="AE366" s="15"/>
      <c r="AT366" s="305" t="s">
        <v>236</v>
      </c>
      <c r="AU366" s="305" t="s">
        <v>89</v>
      </c>
      <c r="AV366" s="15" t="s">
        <v>100</v>
      </c>
      <c r="AW366" s="15" t="s">
        <v>34</v>
      </c>
      <c r="AX366" s="15" t="s">
        <v>87</v>
      </c>
      <c r="AY366" s="305" t="s">
        <v>211</v>
      </c>
    </row>
    <row r="367" s="2" customFormat="1" ht="24.15" customHeight="1">
      <c r="A367" s="41"/>
      <c r="B367" s="42"/>
      <c r="C367" s="253" t="s">
        <v>781</v>
      </c>
      <c r="D367" s="253" t="s">
        <v>214</v>
      </c>
      <c r="E367" s="254" t="s">
        <v>2219</v>
      </c>
      <c r="F367" s="255" t="s">
        <v>2220</v>
      </c>
      <c r="G367" s="256" t="s">
        <v>695</v>
      </c>
      <c r="H367" s="257">
        <v>7</v>
      </c>
      <c r="I367" s="258"/>
      <c r="J367" s="259">
        <f>ROUND(I367*H367,2)</f>
        <v>0</v>
      </c>
      <c r="K367" s="260"/>
      <c r="L367" s="44"/>
      <c r="M367" s="261" t="s">
        <v>1</v>
      </c>
      <c r="N367" s="262" t="s">
        <v>46</v>
      </c>
      <c r="O367" s="94"/>
      <c r="P367" s="263">
        <f>O367*H367</f>
        <v>0</v>
      </c>
      <c r="Q367" s="263">
        <v>0</v>
      </c>
      <c r="R367" s="263">
        <f>Q367*H367</f>
        <v>0</v>
      </c>
      <c r="S367" s="263">
        <v>0</v>
      </c>
      <c r="T367" s="264">
        <f>S367*H367</f>
        <v>0</v>
      </c>
      <c r="U367" s="41"/>
      <c r="V367" s="41"/>
      <c r="W367" s="41"/>
      <c r="X367" s="41"/>
      <c r="Y367" s="41"/>
      <c r="Z367" s="41"/>
      <c r="AA367" s="41"/>
      <c r="AB367" s="41"/>
      <c r="AC367" s="41"/>
      <c r="AD367" s="41"/>
      <c r="AE367" s="41"/>
      <c r="AR367" s="265" t="s">
        <v>526</v>
      </c>
      <c r="AT367" s="265" t="s">
        <v>214</v>
      </c>
      <c r="AU367" s="265" t="s">
        <v>89</v>
      </c>
      <c r="AY367" s="18" t="s">
        <v>211</v>
      </c>
      <c r="BE367" s="155">
        <f>IF(N367="základní",J367,0)</f>
        <v>0</v>
      </c>
      <c r="BF367" s="155">
        <f>IF(N367="snížená",J367,0)</f>
        <v>0</v>
      </c>
      <c r="BG367" s="155">
        <f>IF(N367="zákl. přenesená",J367,0)</f>
        <v>0</v>
      </c>
      <c r="BH367" s="155">
        <f>IF(N367="sníž. přenesená",J367,0)</f>
        <v>0</v>
      </c>
      <c r="BI367" s="155">
        <f>IF(N367="nulová",J367,0)</f>
        <v>0</v>
      </c>
      <c r="BJ367" s="18" t="s">
        <v>87</v>
      </c>
      <c r="BK367" s="155">
        <f>ROUND(I367*H367,2)</f>
        <v>0</v>
      </c>
      <c r="BL367" s="18" t="s">
        <v>526</v>
      </c>
      <c r="BM367" s="265" t="s">
        <v>2221</v>
      </c>
    </row>
    <row r="368" s="13" customFormat="1">
      <c r="A368" s="13"/>
      <c r="B368" s="266"/>
      <c r="C368" s="267"/>
      <c r="D368" s="268" t="s">
        <v>236</v>
      </c>
      <c r="E368" s="269" t="s">
        <v>1</v>
      </c>
      <c r="F368" s="270" t="s">
        <v>2222</v>
      </c>
      <c r="G368" s="267"/>
      <c r="H368" s="269" t="s">
        <v>1</v>
      </c>
      <c r="I368" s="271"/>
      <c r="J368" s="267"/>
      <c r="K368" s="267"/>
      <c r="L368" s="272"/>
      <c r="M368" s="273"/>
      <c r="N368" s="274"/>
      <c r="O368" s="274"/>
      <c r="P368" s="274"/>
      <c r="Q368" s="274"/>
      <c r="R368" s="274"/>
      <c r="S368" s="274"/>
      <c r="T368" s="275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76" t="s">
        <v>236</v>
      </c>
      <c r="AU368" s="276" t="s">
        <v>89</v>
      </c>
      <c r="AV368" s="13" t="s">
        <v>87</v>
      </c>
      <c r="AW368" s="13" t="s">
        <v>34</v>
      </c>
      <c r="AX368" s="13" t="s">
        <v>81</v>
      </c>
      <c r="AY368" s="276" t="s">
        <v>211</v>
      </c>
    </row>
    <row r="369" s="13" customFormat="1">
      <c r="A369" s="13"/>
      <c r="B369" s="266"/>
      <c r="C369" s="267"/>
      <c r="D369" s="268" t="s">
        <v>236</v>
      </c>
      <c r="E369" s="269" t="s">
        <v>1</v>
      </c>
      <c r="F369" s="270" t="s">
        <v>1995</v>
      </c>
      <c r="G369" s="267"/>
      <c r="H369" s="269" t="s">
        <v>1</v>
      </c>
      <c r="I369" s="271"/>
      <c r="J369" s="267"/>
      <c r="K369" s="267"/>
      <c r="L369" s="272"/>
      <c r="M369" s="273"/>
      <c r="N369" s="274"/>
      <c r="O369" s="274"/>
      <c r="P369" s="274"/>
      <c r="Q369" s="274"/>
      <c r="R369" s="274"/>
      <c r="S369" s="274"/>
      <c r="T369" s="275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76" t="s">
        <v>236</v>
      </c>
      <c r="AU369" s="276" t="s">
        <v>89</v>
      </c>
      <c r="AV369" s="13" t="s">
        <v>87</v>
      </c>
      <c r="AW369" s="13" t="s">
        <v>34</v>
      </c>
      <c r="AX369" s="13" t="s">
        <v>81</v>
      </c>
      <c r="AY369" s="276" t="s">
        <v>211</v>
      </c>
    </row>
    <row r="370" s="13" customFormat="1">
      <c r="A370" s="13"/>
      <c r="B370" s="266"/>
      <c r="C370" s="267"/>
      <c r="D370" s="268" t="s">
        <v>236</v>
      </c>
      <c r="E370" s="269" t="s">
        <v>1</v>
      </c>
      <c r="F370" s="270" t="s">
        <v>1525</v>
      </c>
      <c r="G370" s="267"/>
      <c r="H370" s="269" t="s">
        <v>1</v>
      </c>
      <c r="I370" s="271"/>
      <c r="J370" s="267"/>
      <c r="K370" s="267"/>
      <c r="L370" s="272"/>
      <c r="M370" s="273"/>
      <c r="N370" s="274"/>
      <c r="O370" s="274"/>
      <c r="P370" s="274"/>
      <c r="Q370" s="274"/>
      <c r="R370" s="274"/>
      <c r="S370" s="274"/>
      <c r="T370" s="275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76" t="s">
        <v>236</v>
      </c>
      <c r="AU370" s="276" t="s">
        <v>89</v>
      </c>
      <c r="AV370" s="13" t="s">
        <v>87</v>
      </c>
      <c r="AW370" s="13" t="s">
        <v>34</v>
      </c>
      <c r="AX370" s="13" t="s">
        <v>81</v>
      </c>
      <c r="AY370" s="276" t="s">
        <v>211</v>
      </c>
    </row>
    <row r="371" s="14" customFormat="1">
      <c r="A371" s="14"/>
      <c r="B371" s="277"/>
      <c r="C371" s="278"/>
      <c r="D371" s="268" t="s">
        <v>236</v>
      </c>
      <c r="E371" s="279" t="s">
        <v>1</v>
      </c>
      <c r="F371" s="280" t="s">
        <v>96</v>
      </c>
      <c r="G371" s="278"/>
      <c r="H371" s="281">
        <v>3</v>
      </c>
      <c r="I371" s="282"/>
      <c r="J371" s="278"/>
      <c r="K371" s="278"/>
      <c r="L371" s="283"/>
      <c r="M371" s="284"/>
      <c r="N371" s="285"/>
      <c r="O371" s="285"/>
      <c r="P371" s="285"/>
      <c r="Q371" s="285"/>
      <c r="R371" s="285"/>
      <c r="S371" s="285"/>
      <c r="T371" s="286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T371" s="287" t="s">
        <v>236</v>
      </c>
      <c r="AU371" s="287" t="s">
        <v>89</v>
      </c>
      <c r="AV371" s="14" t="s">
        <v>89</v>
      </c>
      <c r="AW371" s="14" t="s">
        <v>34</v>
      </c>
      <c r="AX371" s="14" t="s">
        <v>81</v>
      </c>
      <c r="AY371" s="287" t="s">
        <v>211</v>
      </c>
    </row>
    <row r="372" s="13" customFormat="1">
      <c r="A372" s="13"/>
      <c r="B372" s="266"/>
      <c r="C372" s="267"/>
      <c r="D372" s="268" t="s">
        <v>236</v>
      </c>
      <c r="E372" s="269" t="s">
        <v>1</v>
      </c>
      <c r="F372" s="270" t="s">
        <v>1980</v>
      </c>
      <c r="G372" s="267"/>
      <c r="H372" s="269" t="s">
        <v>1</v>
      </c>
      <c r="I372" s="271"/>
      <c r="J372" s="267"/>
      <c r="K372" s="267"/>
      <c r="L372" s="272"/>
      <c r="M372" s="273"/>
      <c r="N372" s="274"/>
      <c r="O372" s="274"/>
      <c r="P372" s="274"/>
      <c r="Q372" s="274"/>
      <c r="R372" s="274"/>
      <c r="S372" s="274"/>
      <c r="T372" s="275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76" t="s">
        <v>236</v>
      </c>
      <c r="AU372" s="276" t="s">
        <v>89</v>
      </c>
      <c r="AV372" s="13" t="s">
        <v>87</v>
      </c>
      <c r="AW372" s="13" t="s">
        <v>34</v>
      </c>
      <c r="AX372" s="13" t="s">
        <v>81</v>
      </c>
      <c r="AY372" s="276" t="s">
        <v>211</v>
      </c>
    </row>
    <row r="373" s="14" customFormat="1">
      <c r="A373" s="14"/>
      <c r="B373" s="277"/>
      <c r="C373" s="278"/>
      <c r="D373" s="268" t="s">
        <v>236</v>
      </c>
      <c r="E373" s="279" t="s">
        <v>1</v>
      </c>
      <c r="F373" s="280" t="s">
        <v>89</v>
      </c>
      <c r="G373" s="278"/>
      <c r="H373" s="281">
        <v>2</v>
      </c>
      <c r="I373" s="282"/>
      <c r="J373" s="278"/>
      <c r="K373" s="278"/>
      <c r="L373" s="283"/>
      <c r="M373" s="284"/>
      <c r="N373" s="285"/>
      <c r="O373" s="285"/>
      <c r="P373" s="285"/>
      <c r="Q373" s="285"/>
      <c r="R373" s="285"/>
      <c r="S373" s="285"/>
      <c r="T373" s="286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T373" s="287" t="s">
        <v>236</v>
      </c>
      <c r="AU373" s="287" t="s">
        <v>89</v>
      </c>
      <c r="AV373" s="14" t="s">
        <v>89</v>
      </c>
      <c r="AW373" s="14" t="s">
        <v>34</v>
      </c>
      <c r="AX373" s="14" t="s">
        <v>81</v>
      </c>
      <c r="AY373" s="287" t="s">
        <v>211</v>
      </c>
    </row>
    <row r="374" s="13" customFormat="1">
      <c r="A374" s="13"/>
      <c r="B374" s="266"/>
      <c r="C374" s="267"/>
      <c r="D374" s="268" t="s">
        <v>236</v>
      </c>
      <c r="E374" s="269" t="s">
        <v>1</v>
      </c>
      <c r="F374" s="270" t="s">
        <v>1621</v>
      </c>
      <c r="G374" s="267"/>
      <c r="H374" s="269" t="s">
        <v>1</v>
      </c>
      <c r="I374" s="271"/>
      <c r="J374" s="267"/>
      <c r="K374" s="267"/>
      <c r="L374" s="272"/>
      <c r="M374" s="273"/>
      <c r="N374" s="274"/>
      <c r="O374" s="274"/>
      <c r="P374" s="274"/>
      <c r="Q374" s="274"/>
      <c r="R374" s="274"/>
      <c r="S374" s="274"/>
      <c r="T374" s="275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76" t="s">
        <v>236</v>
      </c>
      <c r="AU374" s="276" t="s">
        <v>89</v>
      </c>
      <c r="AV374" s="13" t="s">
        <v>87</v>
      </c>
      <c r="AW374" s="13" t="s">
        <v>34</v>
      </c>
      <c r="AX374" s="13" t="s">
        <v>81</v>
      </c>
      <c r="AY374" s="276" t="s">
        <v>211</v>
      </c>
    </row>
    <row r="375" s="14" customFormat="1">
      <c r="A375" s="14"/>
      <c r="B375" s="277"/>
      <c r="C375" s="278"/>
      <c r="D375" s="268" t="s">
        <v>236</v>
      </c>
      <c r="E375" s="279" t="s">
        <v>1</v>
      </c>
      <c r="F375" s="280" t="s">
        <v>89</v>
      </c>
      <c r="G375" s="278"/>
      <c r="H375" s="281">
        <v>2</v>
      </c>
      <c r="I375" s="282"/>
      <c r="J375" s="278"/>
      <c r="K375" s="278"/>
      <c r="L375" s="283"/>
      <c r="M375" s="284"/>
      <c r="N375" s="285"/>
      <c r="O375" s="285"/>
      <c r="P375" s="285"/>
      <c r="Q375" s="285"/>
      <c r="R375" s="285"/>
      <c r="S375" s="285"/>
      <c r="T375" s="286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T375" s="287" t="s">
        <v>236</v>
      </c>
      <c r="AU375" s="287" t="s">
        <v>89</v>
      </c>
      <c r="AV375" s="14" t="s">
        <v>89</v>
      </c>
      <c r="AW375" s="14" t="s">
        <v>34</v>
      </c>
      <c r="AX375" s="14" t="s">
        <v>81</v>
      </c>
      <c r="AY375" s="287" t="s">
        <v>211</v>
      </c>
    </row>
    <row r="376" s="15" customFormat="1">
      <c r="A376" s="15"/>
      <c r="B376" s="295"/>
      <c r="C376" s="296"/>
      <c r="D376" s="268" t="s">
        <v>236</v>
      </c>
      <c r="E376" s="297" t="s">
        <v>1</v>
      </c>
      <c r="F376" s="298" t="s">
        <v>435</v>
      </c>
      <c r="G376" s="296"/>
      <c r="H376" s="299">
        <v>7</v>
      </c>
      <c r="I376" s="300"/>
      <c r="J376" s="296"/>
      <c r="K376" s="296"/>
      <c r="L376" s="301"/>
      <c r="M376" s="302"/>
      <c r="N376" s="303"/>
      <c r="O376" s="303"/>
      <c r="P376" s="303"/>
      <c r="Q376" s="303"/>
      <c r="R376" s="303"/>
      <c r="S376" s="303"/>
      <c r="T376" s="304"/>
      <c r="U376" s="15"/>
      <c r="V376" s="15"/>
      <c r="W376" s="15"/>
      <c r="X376" s="15"/>
      <c r="Y376" s="15"/>
      <c r="Z376" s="15"/>
      <c r="AA376" s="15"/>
      <c r="AB376" s="15"/>
      <c r="AC376" s="15"/>
      <c r="AD376" s="15"/>
      <c r="AE376" s="15"/>
      <c r="AT376" s="305" t="s">
        <v>236</v>
      </c>
      <c r="AU376" s="305" t="s">
        <v>89</v>
      </c>
      <c r="AV376" s="15" t="s">
        <v>100</v>
      </c>
      <c r="AW376" s="15" t="s">
        <v>34</v>
      </c>
      <c r="AX376" s="15" t="s">
        <v>87</v>
      </c>
      <c r="AY376" s="305" t="s">
        <v>211</v>
      </c>
    </row>
    <row r="377" s="2" customFormat="1" ht="24.15" customHeight="1">
      <c r="A377" s="41"/>
      <c r="B377" s="42"/>
      <c r="C377" s="253" t="s">
        <v>786</v>
      </c>
      <c r="D377" s="253" t="s">
        <v>214</v>
      </c>
      <c r="E377" s="254" t="s">
        <v>2223</v>
      </c>
      <c r="F377" s="255" t="s">
        <v>2224</v>
      </c>
      <c r="G377" s="256" t="s">
        <v>695</v>
      </c>
      <c r="H377" s="257">
        <v>8</v>
      </c>
      <c r="I377" s="258"/>
      <c r="J377" s="259">
        <f>ROUND(I377*H377,2)</f>
        <v>0</v>
      </c>
      <c r="K377" s="260"/>
      <c r="L377" s="44"/>
      <c r="M377" s="261" t="s">
        <v>1</v>
      </c>
      <c r="N377" s="262" t="s">
        <v>46</v>
      </c>
      <c r="O377" s="94"/>
      <c r="P377" s="263">
        <f>O377*H377</f>
        <v>0</v>
      </c>
      <c r="Q377" s="263">
        <v>0</v>
      </c>
      <c r="R377" s="263">
        <f>Q377*H377</f>
        <v>0</v>
      </c>
      <c r="S377" s="263">
        <v>0</v>
      </c>
      <c r="T377" s="264">
        <f>S377*H377</f>
        <v>0</v>
      </c>
      <c r="U377" s="41"/>
      <c r="V377" s="41"/>
      <c r="W377" s="41"/>
      <c r="X377" s="41"/>
      <c r="Y377" s="41"/>
      <c r="Z377" s="41"/>
      <c r="AA377" s="41"/>
      <c r="AB377" s="41"/>
      <c r="AC377" s="41"/>
      <c r="AD377" s="41"/>
      <c r="AE377" s="41"/>
      <c r="AR377" s="265" t="s">
        <v>526</v>
      </c>
      <c r="AT377" s="265" t="s">
        <v>214</v>
      </c>
      <c r="AU377" s="265" t="s">
        <v>89</v>
      </c>
      <c r="AY377" s="18" t="s">
        <v>211</v>
      </c>
      <c r="BE377" s="155">
        <f>IF(N377="základní",J377,0)</f>
        <v>0</v>
      </c>
      <c r="BF377" s="155">
        <f>IF(N377="snížená",J377,0)</f>
        <v>0</v>
      </c>
      <c r="BG377" s="155">
        <f>IF(N377="zákl. přenesená",J377,0)</f>
        <v>0</v>
      </c>
      <c r="BH377" s="155">
        <f>IF(N377="sníž. přenesená",J377,0)</f>
        <v>0</v>
      </c>
      <c r="BI377" s="155">
        <f>IF(N377="nulová",J377,0)</f>
        <v>0</v>
      </c>
      <c r="BJ377" s="18" t="s">
        <v>87</v>
      </c>
      <c r="BK377" s="155">
        <f>ROUND(I377*H377,2)</f>
        <v>0</v>
      </c>
      <c r="BL377" s="18" t="s">
        <v>526</v>
      </c>
      <c r="BM377" s="265" t="s">
        <v>2225</v>
      </c>
    </row>
    <row r="378" s="13" customFormat="1">
      <c r="A378" s="13"/>
      <c r="B378" s="266"/>
      <c r="C378" s="267"/>
      <c r="D378" s="268" t="s">
        <v>236</v>
      </c>
      <c r="E378" s="269" t="s">
        <v>1</v>
      </c>
      <c r="F378" s="270" t="s">
        <v>2226</v>
      </c>
      <c r="G378" s="267"/>
      <c r="H378" s="269" t="s">
        <v>1</v>
      </c>
      <c r="I378" s="271"/>
      <c r="J378" s="267"/>
      <c r="K378" s="267"/>
      <c r="L378" s="272"/>
      <c r="M378" s="273"/>
      <c r="N378" s="274"/>
      <c r="O378" s="274"/>
      <c r="P378" s="274"/>
      <c r="Q378" s="274"/>
      <c r="R378" s="274"/>
      <c r="S378" s="274"/>
      <c r="T378" s="275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76" t="s">
        <v>236</v>
      </c>
      <c r="AU378" s="276" t="s">
        <v>89</v>
      </c>
      <c r="AV378" s="13" t="s">
        <v>87</v>
      </c>
      <c r="AW378" s="13" t="s">
        <v>34</v>
      </c>
      <c r="AX378" s="13" t="s">
        <v>81</v>
      </c>
      <c r="AY378" s="276" t="s">
        <v>211</v>
      </c>
    </row>
    <row r="379" s="13" customFormat="1">
      <c r="A379" s="13"/>
      <c r="B379" s="266"/>
      <c r="C379" s="267"/>
      <c r="D379" s="268" t="s">
        <v>236</v>
      </c>
      <c r="E379" s="269" t="s">
        <v>1</v>
      </c>
      <c r="F379" s="270" t="s">
        <v>1525</v>
      </c>
      <c r="G379" s="267"/>
      <c r="H379" s="269" t="s">
        <v>1</v>
      </c>
      <c r="I379" s="271"/>
      <c r="J379" s="267"/>
      <c r="K379" s="267"/>
      <c r="L379" s="272"/>
      <c r="M379" s="273"/>
      <c r="N379" s="274"/>
      <c r="O379" s="274"/>
      <c r="P379" s="274"/>
      <c r="Q379" s="274"/>
      <c r="R379" s="274"/>
      <c r="S379" s="274"/>
      <c r="T379" s="275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76" t="s">
        <v>236</v>
      </c>
      <c r="AU379" s="276" t="s">
        <v>89</v>
      </c>
      <c r="AV379" s="13" t="s">
        <v>87</v>
      </c>
      <c r="AW379" s="13" t="s">
        <v>34</v>
      </c>
      <c r="AX379" s="13" t="s">
        <v>81</v>
      </c>
      <c r="AY379" s="276" t="s">
        <v>211</v>
      </c>
    </row>
    <row r="380" s="14" customFormat="1">
      <c r="A380" s="14"/>
      <c r="B380" s="277"/>
      <c r="C380" s="278"/>
      <c r="D380" s="268" t="s">
        <v>236</v>
      </c>
      <c r="E380" s="279" t="s">
        <v>1</v>
      </c>
      <c r="F380" s="280" t="s">
        <v>1986</v>
      </c>
      <c r="G380" s="278"/>
      <c r="H380" s="281">
        <v>3</v>
      </c>
      <c r="I380" s="282"/>
      <c r="J380" s="278"/>
      <c r="K380" s="278"/>
      <c r="L380" s="283"/>
      <c r="M380" s="284"/>
      <c r="N380" s="285"/>
      <c r="O380" s="285"/>
      <c r="P380" s="285"/>
      <c r="Q380" s="285"/>
      <c r="R380" s="285"/>
      <c r="S380" s="285"/>
      <c r="T380" s="286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T380" s="287" t="s">
        <v>236</v>
      </c>
      <c r="AU380" s="287" t="s">
        <v>89</v>
      </c>
      <c r="AV380" s="14" t="s">
        <v>89</v>
      </c>
      <c r="AW380" s="14" t="s">
        <v>34</v>
      </c>
      <c r="AX380" s="14" t="s">
        <v>81</v>
      </c>
      <c r="AY380" s="287" t="s">
        <v>211</v>
      </c>
    </row>
    <row r="381" s="13" customFormat="1">
      <c r="A381" s="13"/>
      <c r="B381" s="266"/>
      <c r="C381" s="267"/>
      <c r="D381" s="268" t="s">
        <v>236</v>
      </c>
      <c r="E381" s="269" t="s">
        <v>1</v>
      </c>
      <c r="F381" s="270" t="s">
        <v>1980</v>
      </c>
      <c r="G381" s="267"/>
      <c r="H381" s="269" t="s">
        <v>1</v>
      </c>
      <c r="I381" s="271"/>
      <c r="J381" s="267"/>
      <c r="K381" s="267"/>
      <c r="L381" s="272"/>
      <c r="M381" s="273"/>
      <c r="N381" s="274"/>
      <c r="O381" s="274"/>
      <c r="P381" s="274"/>
      <c r="Q381" s="274"/>
      <c r="R381" s="274"/>
      <c r="S381" s="274"/>
      <c r="T381" s="275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76" t="s">
        <v>236</v>
      </c>
      <c r="AU381" s="276" t="s">
        <v>89</v>
      </c>
      <c r="AV381" s="13" t="s">
        <v>87</v>
      </c>
      <c r="AW381" s="13" t="s">
        <v>34</v>
      </c>
      <c r="AX381" s="13" t="s">
        <v>81</v>
      </c>
      <c r="AY381" s="276" t="s">
        <v>211</v>
      </c>
    </row>
    <row r="382" s="14" customFormat="1">
      <c r="A382" s="14"/>
      <c r="B382" s="277"/>
      <c r="C382" s="278"/>
      <c r="D382" s="268" t="s">
        <v>236</v>
      </c>
      <c r="E382" s="279" t="s">
        <v>1</v>
      </c>
      <c r="F382" s="280" t="s">
        <v>100</v>
      </c>
      <c r="G382" s="278"/>
      <c r="H382" s="281">
        <v>4</v>
      </c>
      <c r="I382" s="282"/>
      <c r="J382" s="278"/>
      <c r="K382" s="278"/>
      <c r="L382" s="283"/>
      <c r="M382" s="284"/>
      <c r="N382" s="285"/>
      <c r="O382" s="285"/>
      <c r="P382" s="285"/>
      <c r="Q382" s="285"/>
      <c r="R382" s="285"/>
      <c r="S382" s="285"/>
      <c r="T382" s="286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T382" s="287" t="s">
        <v>236</v>
      </c>
      <c r="AU382" s="287" t="s">
        <v>89</v>
      </c>
      <c r="AV382" s="14" t="s">
        <v>89</v>
      </c>
      <c r="AW382" s="14" t="s">
        <v>34</v>
      </c>
      <c r="AX382" s="14" t="s">
        <v>81</v>
      </c>
      <c r="AY382" s="287" t="s">
        <v>211</v>
      </c>
    </row>
    <row r="383" s="13" customFormat="1">
      <c r="A383" s="13"/>
      <c r="B383" s="266"/>
      <c r="C383" s="267"/>
      <c r="D383" s="268" t="s">
        <v>236</v>
      </c>
      <c r="E383" s="269" t="s">
        <v>1</v>
      </c>
      <c r="F383" s="270" t="s">
        <v>1621</v>
      </c>
      <c r="G383" s="267"/>
      <c r="H383" s="269" t="s">
        <v>1</v>
      </c>
      <c r="I383" s="271"/>
      <c r="J383" s="267"/>
      <c r="K383" s="267"/>
      <c r="L383" s="272"/>
      <c r="M383" s="273"/>
      <c r="N383" s="274"/>
      <c r="O383" s="274"/>
      <c r="P383" s="274"/>
      <c r="Q383" s="274"/>
      <c r="R383" s="274"/>
      <c r="S383" s="274"/>
      <c r="T383" s="275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76" t="s">
        <v>236</v>
      </c>
      <c r="AU383" s="276" t="s">
        <v>89</v>
      </c>
      <c r="AV383" s="13" t="s">
        <v>87</v>
      </c>
      <c r="AW383" s="13" t="s">
        <v>34</v>
      </c>
      <c r="AX383" s="13" t="s">
        <v>81</v>
      </c>
      <c r="AY383" s="276" t="s">
        <v>211</v>
      </c>
    </row>
    <row r="384" s="14" customFormat="1">
      <c r="A384" s="14"/>
      <c r="B384" s="277"/>
      <c r="C384" s="278"/>
      <c r="D384" s="268" t="s">
        <v>236</v>
      </c>
      <c r="E384" s="279" t="s">
        <v>1</v>
      </c>
      <c r="F384" s="280" t="s">
        <v>87</v>
      </c>
      <c r="G384" s="278"/>
      <c r="H384" s="281">
        <v>1</v>
      </c>
      <c r="I384" s="282"/>
      <c r="J384" s="278"/>
      <c r="K384" s="278"/>
      <c r="L384" s="283"/>
      <c r="M384" s="284"/>
      <c r="N384" s="285"/>
      <c r="O384" s="285"/>
      <c r="P384" s="285"/>
      <c r="Q384" s="285"/>
      <c r="R384" s="285"/>
      <c r="S384" s="285"/>
      <c r="T384" s="286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T384" s="287" t="s">
        <v>236</v>
      </c>
      <c r="AU384" s="287" t="s">
        <v>89</v>
      </c>
      <c r="AV384" s="14" t="s">
        <v>89</v>
      </c>
      <c r="AW384" s="14" t="s">
        <v>34</v>
      </c>
      <c r="AX384" s="14" t="s">
        <v>81</v>
      </c>
      <c r="AY384" s="287" t="s">
        <v>211</v>
      </c>
    </row>
    <row r="385" s="15" customFormat="1">
      <c r="A385" s="15"/>
      <c r="B385" s="295"/>
      <c r="C385" s="296"/>
      <c r="D385" s="268" t="s">
        <v>236</v>
      </c>
      <c r="E385" s="297" t="s">
        <v>1</v>
      </c>
      <c r="F385" s="298" t="s">
        <v>435</v>
      </c>
      <c r="G385" s="296"/>
      <c r="H385" s="299">
        <v>8</v>
      </c>
      <c r="I385" s="300"/>
      <c r="J385" s="296"/>
      <c r="K385" s="296"/>
      <c r="L385" s="301"/>
      <c r="M385" s="302"/>
      <c r="N385" s="303"/>
      <c r="O385" s="303"/>
      <c r="P385" s="303"/>
      <c r="Q385" s="303"/>
      <c r="R385" s="303"/>
      <c r="S385" s="303"/>
      <c r="T385" s="304"/>
      <c r="U385" s="15"/>
      <c r="V385" s="15"/>
      <c r="W385" s="15"/>
      <c r="X385" s="15"/>
      <c r="Y385" s="15"/>
      <c r="Z385" s="15"/>
      <c r="AA385" s="15"/>
      <c r="AB385" s="15"/>
      <c r="AC385" s="15"/>
      <c r="AD385" s="15"/>
      <c r="AE385" s="15"/>
      <c r="AT385" s="305" t="s">
        <v>236</v>
      </c>
      <c r="AU385" s="305" t="s">
        <v>89</v>
      </c>
      <c r="AV385" s="15" t="s">
        <v>100</v>
      </c>
      <c r="AW385" s="15" t="s">
        <v>34</v>
      </c>
      <c r="AX385" s="15" t="s">
        <v>87</v>
      </c>
      <c r="AY385" s="305" t="s">
        <v>211</v>
      </c>
    </row>
    <row r="386" s="2" customFormat="1" ht="44.25" customHeight="1">
      <c r="A386" s="41"/>
      <c r="B386" s="42"/>
      <c r="C386" s="317" t="s">
        <v>790</v>
      </c>
      <c r="D386" s="317" t="s">
        <v>587</v>
      </c>
      <c r="E386" s="318" t="s">
        <v>2227</v>
      </c>
      <c r="F386" s="319" t="s">
        <v>2228</v>
      </c>
      <c r="G386" s="320" t="s">
        <v>695</v>
      </c>
      <c r="H386" s="321">
        <v>1</v>
      </c>
      <c r="I386" s="322"/>
      <c r="J386" s="323">
        <f>ROUND(I386*H386,2)</f>
        <v>0</v>
      </c>
      <c r="K386" s="324"/>
      <c r="L386" s="325"/>
      <c r="M386" s="326" t="s">
        <v>1</v>
      </c>
      <c r="N386" s="327" t="s">
        <v>46</v>
      </c>
      <c r="O386" s="94"/>
      <c r="P386" s="263">
        <f>O386*H386</f>
        <v>0</v>
      </c>
      <c r="Q386" s="263">
        <v>0.028000000000000001</v>
      </c>
      <c r="R386" s="263">
        <f>Q386*H386</f>
        <v>0.028000000000000001</v>
      </c>
      <c r="S386" s="263">
        <v>0</v>
      </c>
      <c r="T386" s="264">
        <f>S386*H386</f>
        <v>0</v>
      </c>
      <c r="U386" s="41"/>
      <c r="V386" s="41"/>
      <c r="W386" s="41"/>
      <c r="X386" s="41"/>
      <c r="Y386" s="41"/>
      <c r="Z386" s="41"/>
      <c r="AA386" s="41"/>
      <c r="AB386" s="41"/>
      <c r="AC386" s="41"/>
      <c r="AD386" s="41"/>
      <c r="AE386" s="41"/>
      <c r="AR386" s="265" t="s">
        <v>632</v>
      </c>
      <c r="AT386" s="265" t="s">
        <v>587</v>
      </c>
      <c r="AU386" s="265" t="s">
        <v>89</v>
      </c>
      <c r="AY386" s="18" t="s">
        <v>211</v>
      </c>
      <c r="BE386" s="155">
        <f>IF(N386="základní",J386,0)</f>
        <v>0</v>
      </c>
      <c r="BF386" s="155">
        <f>IF(N386="snížená",J386,0)</f>
        <v>0</v>
      </c>
      <c r="BG386" s="155">
        <f>IF(N386="zákl. přenesená",J386,0)</f>
        <v>0</v>
      </c>
      <c r="BH386" s="155">
        <f>IF(N386="sníž. přenesená",J386,0)</f>
        <v>0</v>
      </c>
      <c r="BI386" s="155">
        <f>IF(N386="nulová",J386,0)</f>
        <v>0</v>
      </c>
      <c r="BJ386" s="18" t="s">
        <v>87</v>
      </c>
      <c r="BK386" s="155">
        <f>ROUND(I386*H386,2)</f>
        <v>0</v>
      </c>
      <c r="BL386" s="18" t="s">
        <v>526</v>
      </c>
      <c r="BM386" s="265" t="s">
        <v>2229</v>
      </c>
    </row>
    <row r="387" s="13" customFormat="1">
      <c r="A387" s="13"/>
      <c r="B387" s="266"/>
      <c r="C387" s="267"/>
      <c r="D387" s="268" t="s">
        <v>236</v>
      </c>
      <c r="E387" s="269" t="s">
        <v>1</v>
      </c>
      <c r="F387" s="270" t="s">
        <v>2230</v>
      </c>
      <c r="G387" s="267"/>
      <c r="H387" s="269" t="s">
        <v>1</v>
      </c>
      <c r="I387" s="271"/>
      <c r="J387" s="267"/>
      <c r="K387" s="267"/>
      <c r="L387" s="272"/>
      <c r="M387" s="273"/>
      <c r="N387" s="274"/>
      <c r="O387" s="274"/>
      <c r="P387" s="274"/>
      <c r="Q387" s="274"/>
      <c r="R387" s="274"/>
      <c r="S387" s="274"/>
      <c r="T387" s="275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76" t="s">
        <v>236</v>
      </c>
      <c r="AU387" s="276" t="s">
        <v>89</v>
      </c>
      <c r="AV387" s="13" t="s">
        <v>87</v>
      </c>
      <c r="AW387" s="13" t="s">
        <v>34</v>
      </c>
      <c r="AX387" s="13" t="s">
        <v>81</v>
      </c>
      <c r="AY387" s="276" t="s">
        <v>211</v>
      </c>
    </row>
    <row r="388" s="13" customFormat="1">
      <c r="A388" s="13"/>
      <c r="B388" s="266"/>
      <c r="C388" s="267"/>
      <c r="D388" s="268" t="s">
        <v>236</v>
      </c>
      <c r="E388" s="269" t="s">
        <v>1</v>
      </c>
      <c r="F388" s="270" t="s">
        <v>2215</v>
      </c>
      <c r="G388" s="267"/>
      <c r="H388" s="269" t="s">
        <v>1</v>
      </c>
      <c r="I388" s="271"/>
      <c r="J388" s="267"/>
      <c r="K388" s="267"/>
      <c r="L388" s="272"/>
      <c r="M388" s="273"/>
      <c r="N388" s="274"/>
      <c r="O388" s="274"/>
      <c r="P388" s="274"/>
      <c r="Q388" s="274"/>
      <c r="R388" s="274"/>
      <c r="S388" s="274"/>
      <c r="T388" s="275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76" t="s">
        <v>236</v>
      </c>
      <c r="AU388" s="276" t="s">
        <v>89</v>
      </c>
      <c r="AV388" s="13" t="s">
        <v>87</v>
      </c>
      <c r="AW388" s="13" t="s">
        <v>34</v>
      </c>
      <c r="AX388" s="13" t="s">
        <v>81</v>
      </c>
      <c r="AY388" s="276" t="s">
        <v>211</v>
      </c>
    </row>
    <row r="389" s="13" customFormat="1">
      <c r="A389" s="13"/>
      <c r="B389" s="266"/>
      <c r="C389" s="267"/>
      <c r="D389" s="268" t="s">
        <v>236</v>
      </c>
      <c r="E389" s="269" t="s">
        <v>1</v>
      </c>
      <c r="F389" s="270" t="s">
        <v>2231</v>
      </c>
      <c r="G389" s="267"/>
      <c r="H389" s="269" t="s">
        <v>1</v>
      </c>
      <c r="I389" s="271"/>
      <c r="J389" s="267"/>
      <c r="K389" s="267"/>
      <c r="L389" s="272"/>
      <c r="M389" s="273"/>
      <c r="N389" s="274"/>
      <c r="O389" s="274"/>
      <c r="P389" s="274"/>
      <c r="Q389" s="274"/>
      <c r="R389" s="274"/>
      <c r="S389" s="274"/>
      <c r="T389" s="275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76" t="s">
        <v>236</v>
      </c>
      <c r="AU389" s="276" t="s">
        <v>89</v>
      </c>
      <c r="AV389" s="13" t="s">
        <v>87</v>
      </c>
      <c r="AW389" s="13" t="s">
        <v>34</v>
      </c>
      <c r="AX389" s="13" t="s">
        <v>81</v>
      </c>
      <c r="AY389" s="276" t="s">
        <v>211</v>
      </c>
    </row>
    <row r="390" s="14" customFormat="1">
      <c r="A390" s="14"/>
      <c r="B390" s="277"/>
      <c r="C390" s="278"/>
      <c r="D390" s="268" t="s">
        <v>236</v>
      </c>
      <c r="E390" s="279" t="s">
        <v>1</v>
      </c>
      <c r="F390" s="280" t="s">
        <v>87</v>
      </c>
      <c r="G390" s="278"/>
      <c r="H390" s="281">
        <v>1</v>
      </c>
      <c r="I390" s="282"/>
      <c r="J390" s="278"/>
      <c r="K390" s="278"/>
      <c r="L390" s="283"/>
      <c r="M390" s="284"/>
      <c r="N390" s="285"/>
      <c r="O390" s="285"/>
      <c r="P390" s="285"/>
      <c r="Q390" s="285"/>
      <c r="R390" s="285"/>
      <c r="S390" s="285"/>
      <c r="T390" s="286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T390" s="287" t="s">
        <v>236</v>
      </c>
      <c r="AU390" s="287" t="s">
        <v>89</v>
      </c>
      <c r="AV390" s="14" t="s">
        <v>89</v>
      </c>
      <c r="AW390" s="14" t="s">
        <v>34</v>
      </c>
      <c r="AX390" s="14" t="s">
        <v>87</v>
      </c>
      <c r="AY390" s="287" t="s">
        <v>211</v>
      </c>
    </row>
    <row r="391" s="2" customFormat="1" ht="24.15" customHeight="1">
      <c r="A391" s="41"/>
      <c r="B391" s="42"/>
      <c r="C391" s="317" t="s">
        <v>795</v>
      </c>
      <c r="D391" s="317" t="s">
        <v>587</v>
      </c>
      <c r="E391" s="318" t="s">
        <v>2232</v>
      </c>
      <c r="F391" s="319" t="s">
        <v>2233</v>
      </c>
      <c r="G391" s="320" t="s">
        <v>695</v>
      </c>
      <c r="H391" s="321">
        <v>1</v>
      </c>
      <c r="I391" s="322"/>
      <c r="J391" s="323">
        <f>ROUND(I391*H391,2)</f>
        <v>0</v>
      </c>
      <c r="K391" s="324"/>
      <c r="L391" s="325"/>
      <c r="M391" s="326" t="s">
        <v>1</v>
      </c>
      <c r="N391" s="327" t="s">
        <v>46</v>
      </c>
      <c r="O391" s="94"/>
      <c r="P391" s="263">
        <f>O391*H391</f>
        <v>0</v>
      </c>
      <c r="Q391" s="263">
        <v>0.029000000000000001</v>
      </c>
      <c r="R391" s="263">
        <f>Q391*H391</f>
        <v>0.029000000000000001</v>
      </c>
      <c r="S391" s="263">
        <v>0</v>
      </c>
      <c r="T391" s="264">
        <f>S391*H391</f>
        <v>0</v>
      </c>
      <c r="U391" s="41"/>
      <c r="V391" s="41"/>
      <c r="W391" s="41"/>
      <c r="X391" s="41"/>
      <c r="Y391" s="41"/>
      <c r="Z391" s="41"/>
      <c r="AA391" s="41"/>
      <c r="AB391" s="41"/>
      <c r="AC391" s="41"/>
      <c r="AD391" s="41"/>
      <c r="AE391" s="41"/>
      <c r="AR391" s="265" t="s">
        <v>632</v>
      </c>
      <c r="AT391" s="265" t="s">
        <v>587</v>
      </c>
      <c r="AU391" s="265" t="s">
        <v>89</v>
      </c>
      <c r="AY391" s="18" t="s">
        <v>211</v>
      </c>
      <c r="BE391" s="155">
        <f>IF(N391="základní",J391,0)</f>
        <v>0</v>
      </c>
      <c r="BF391" s="155">
        <f>IF(N391="snížená",J391,0)</f>
        <v>0</v>
      </c>
      <c r="BG391" s="155">
        <f>IF(N391="zákl. přenesená",J391,0)</f>
        <v>0</v>
      </c>
      <c r="BH391" s="155">
        <f>IF(N391="sníž. přenesená",J391,0)</f>
        <v>0</v>
      </c>
      <c r="BI391" s="155">
        <f>IF(N391="nulová",J391,0)</f>
        <v>0</v>
      </c>
      <c r="BJ391" s="18" t="s">
        <v>87</v>
      </c>
      <c r="BK391" s="155">
        <f>ROUND(I391*H391,2)</f>
        <v>0</v>
      </c>
      <c r="BL391" s="18" t="s">
        <v>526</v>
      </c>
      <c r="BM391" s="265" t="s">
        <v>2234</v>
      </c>
    </row>
    <row r="392" s="13" customFormat="1">
      <c r="A392" s="13"/>
      <c r="B392" s="266"/>
      <c r="C392" s="267"/>
      <c r="D392" s="268" t="s">
        <v>236</v>
      </c>
      <c r="E392" s="269" t="s">
        <v>1</v>
      </c>
      <c r="F392" s="270" t="s">
        <v>2230</v>
      </c>
      <c r="G392" s="267"/>
      <c r="H392" s="269" t="s">
        <v>1</v>
      </c>
      <c r="I392" s="271"/>
      <c r="J392" s="267"/>
      <c r="K392" s="267"/>
      <c r="L392" s="272"/>
      <c r="M392" s="273"/>
      <c r="N392" s="274"/>
      <c r="O392" s="274"/>
      <c r="P392" s="274"/>
      <c r="Q392" s="274"/>
      <c r="R392" s="274"/>
      <c r="S392" s="274"/>
      <c r="T392" s="275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76" t="s">
        <v>236</v>
      </c>
      <c r="AU392" s="276" t="s">
        <v>89</v>
      </c>
      <c r="AV392" s="13" t="s">
        <v>87</v>
      </c>
      <c r="AW392" s="13" t="s">
        <v>34</v>
      </c>
      <c r="AX392" s="13" t="s">
        <v>81</v>
      </c>
      <c r="AY392" s="276" t="s">
        <v>211</v>
      </c>
    </row>
    <row r="393" s="13" customFormat="1">
      <c r="A393" s="13"/>
      <c r="B393" s="266"/>
      <c r="C393" s="267"/>
      <c r="D393" s="268" t="s">
        <v>236</v>
      </c>
      <c r="E393" s="269" t="s">
        <v>1</v>
      </c>
      <c r="F393" s="270" t="s">
        <v>2215</v>
      </c>
      <c r="G393" s="267"/>
      <c r="H393" s="269" t="s">
        <v>1</v>
      </c>
      <c r="I393" s="271"/>
      <c r="J393" s="267"/>
      <c r="K393" s="267"/>
      <c r="L393" s="272"/>
      <c r="M393" s="273"/>
      <c r="N393" s="274"/>
      <c r="O393" s="274"/>
      <c r="P393" s="274"/>
      <c r="Q393" s="274"/>
      <c r="R393" s="274"/>
      <c r="S393" s="274"/>
      <c r="T393" s="275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76" t="s">
        <v>236</v>
      </c>
      <c r="AU393" s="276" t="s">
        <v>89</v>
      </c>
      <c r="AV393" s="13" t="s">
        <v>87</v>
      </c>
      <c r="AW393" s="13" t="s">
        <v>34</v>
      </c>
      <c r="AX393" s="13" t="s">
        <v>81</v>
      </c>
      <c r="AY393" s="276" t="s">
        <v>211</v>
      </c>
    </row>
    <row r="394" s="13" customFormat="1">
      <c r="A394" s="13"/>
      <c r="B394" s="266"/>
      <c r="C394" s="267"/>
      <c r="D394" s="268" t="s">
        <v>236</v>
      </c>
      <c r="E394" s="269" t="s">
        <v>1</v>
      </c>
      <c r="F394" s="270" t="s">
        <v>2235</v>
      </c>
      <c r="G394" s="267"/>
      <c r="H394" s="269" t="s">
        <v>1</v>
      </c>
      <c r="I394" s="271"/>
      <c r="J394" s="267"/>
      <c r="K394" s="267"/>
      <c r="L394" s="272"/>
      <c r="M394" s="273"/>
      <c r="N394" s="274"/>
      <c r="O394" s="274"/>
      <c r="P394" s="274"/>
      <c r="Q394" s="274"/>
      <c r="R394" s="274"/>
      <c r="S394" s="274"/>
      <c r="T394" s="275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76" t="s">
        <v>236</v>
      </c>
      <c r="AU394" s="276" t="s">
        <v>89</v>
      </c>
      <c r="AV394" s="13" t="s">
        <v>87</v>
      </c>
      <c r="AW394" s="13" t="s">
        <v>34</v>
      </c>
      <c r="AX394" s="13" t="s">
        <v>81</v>
      </c>
      <c r="AY394" s="276" t="s">
        <v>211</v>
      </c>
    </row>
    <row r="395" s="14" customFormat="1">
      <c r="A395" s="14"/>
      <c r="B395" s="277"/>
      <c r="C395" s="278"/>
      <c r="D395" s="268" t="s">
        <v>236</v>
      </c>
      <c r="E395" s="279" t="s">
        <v>1</v>
      </c>
      <c r="F395" s="280" t="s">
        <v>87</v>
      </c>
      <c r="G395" s="278"/>
      <c r="H395" s="281">
        <v>1</v>
      </c>
      <c r="I395" s="282"/>
      <c r="J395" s="278"/>
      <c r="K395" s="278"/>
      <c r="L395" s="283"/>
      <c r="M395" s="284"/>
      <c r="N395" s="285"/>
      <c r="O395" s="285"/>
      <c r="P395" s="285"/>
      <c r="Q395" s="285"/>
      <c r="R395" s="285"/>
      <c r="S395" s="285"/>
      <c r="T395" s="286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T395" s="287" t="s">
        <v>236</v>
      </c>
      <c r="AU395" s="287" t="s">
        <v>89</v>
      </c>
      <c r="AV395" s="14" t="s">
        <v>89</v>
      </c>
      <c r="AW395" s="14" t="s">
        <v>34</v>
      </c>
      <c r="AX395" s="14" t="s">
        <v>87</v>
      </c>
      <c r="AY395" s="287" t="s">
        <v>211</v>
      </c>
    </row>
    <row r="396" s="2" customFormat="1" ht="24.15" customHeight="1">
      <c r="A396" s="41"/>
      <c r="B396" s="42"/>
      <c r="C396" s="317" t="s">
        <v>799</v>
      </c>
      <c r="D396" s="317" t="s">
        <v>587</v>
      </c>
      <c r="E396" s="318" t="s">
        <v>2236</v>
      </c>
      <c r="F396" s="319" t="s">
        <v>2237</v>
      </c>
      <c r="G396" s="320" t="s">
        <v>695</v>
      </c>
      <c r="H396" s="321">
        <v>1</v>
      </c>
      <c r="I396" s="322"/>
      <c r="J396" s="323">
        <f>ROUND(I396*H396,2)</f>
        <v>0</v>
      </c>
      <c r="K396" s="324"/>
      <c r="L396" s="325"/>
      <c r="M396" s="326" t="s">
        <v>1</v>
      </c>
      <c r="N396" s="327" t="s">
        <v>46</v>
      </c>
      <c r="O396" s="94"/>
      <c r="P396" s="263">
        <f>O396*H396</f>
        <v>0</v>
      </c>
      <c r="Q396" s="263">
        <v>0.029000000000000001</v>
      </c>
      <c r="R396" s="263">
        <f>Q396*H396</f>
        <v>0.029000000000000001</v>
      </c>
      <c r="S396" s="263">
        <v>0</v>
      </c>
      <c r="T396" s="264">
        <f>S396*H396</f>
        <v>0</v>
      </c>
      <c r="U396" s="41"/>
      <c r="V396" s="41"/>
      <c r="W396" s="41"/>
      <c r="X396" s="41"/>
      <c r="Y396" s="41"/>
      <c r="Z396" s="41"/>
      <c r="AA396" s="41"/>
      <c r="AB396" s="41"/>
      <c r="AC396" s="41"/>
      <c r="AD396" s="41"/>
      <c r="AE396" s="41"/>
      <c r="AR396" s="265" t="s">
        <v>632</v>
      </c>
      <c r="AT396" s="265" t="s">
        <v>587</v>
      </c>
      <c r="AU396" s="265" t="s">
        <v>89</v>
      </c>
      <c r="AY396" s="18" t="s">
        <v>211</v>
      </c>
      <c r="BE396" s="155">
        <f>IF(N396="základní",J396,0)</f>
        <v>0</v>
      </c>
      <c r="BF396" s="155">
        <f>IF(N396="snížená",J396,0)</f>
        <v>0</v>
      </c>
      <c r="BG396" s="155">
        <f>IF(N396="zákl. přenesená",J396,0)</f>
        <v>0</v>
      </c>
      <c r="BH396" s="155">
        <f>IF(N396="sníž. přenesená",J396,0)</f>
        <v>0</v>
      </c>
      <c r="BI396" s="155">
        <f>IF(N396="nulová",J396,0)</f>
        <v>0</v>
      </c>
      <c r="BJ396" s="18" t="s">
        <v>87</v>
      </c>
      <c r="BK396" s="155">
        <f>ROUND(I396*H396,2)</f>
        <v>0</v>
      </c>
      <c r="BL396" s="18" t="s">
        <v>526</v>
      </c>
      <c r="BM396" s="265" t="s">
        <v>2238</v>
      </c>
    </row>
    <row r="397" s="13" customFormat="1">
      <c r="A397" s="13"/>
      <c r="B397" s="266"/>
      <c r="C397" s="267"/>
      <c r="D397" s="268" t="s">
        <v>236</v>
      </c>
      <c r="E397" s="269" t="s">
        <v>1</v>
      </c>
      <c r="F397" s="270" t="s">
        <v>2230</v>
      </c>
      <c r="G397" s="267"/>
      <c r="H397" s="269" t="s">
        <v>1</v>
      </c>
      <c r="I397" s="271"/>
      <c r="J397" s="267"/>
      <c r="K397" s="267"/>
      <c r="L397" s="272"/>
      <c r="M397" s="273"/>
      <c r="N397" s="274"/>
      <c r="O397" s="274"/>
      <c r="P397" s="274"/>
      <c r="Q397" s="274"/>
      <c r="R397" s="274"/>
      <c r="S397" s="274"/>
      <c r="T397" s="275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76" t="s">
        <v>236</v>
      </c>
      <c r="AU397" s="276" t="s">
        <v>89</v>
      </c>
      <c r="AV397" s="13" t="s">
        <v>87</v>
      </c>
      <c r="AW397" s="13" t="s">
        <v>34</v>
      </c>
      <c r="AX397" s="13" t="s">
        <v>81</v>
      </c>
      <c r="AY397" s="276" t="s">
        <v>211</v>
      </c>
    </row>
    <row r="398" s="13" customFormat="1">
      <c r="A398" s="13"/>
      <c r="B398" s="266"/>
      <c r="C398" s="267"/>
      <c r="D398" s="268" t="s">
        <v>236</v>
      </c>
      <c r="E398" s="269" t="s">
        <v>1</v>
      </c>
      <c r="F398" s="270" t="s">
        <v>2239</v>
      </c>
      <c r="G398" s="267"/>
      <c r="H398" s="269" t="s">
        <v>1</v>
      </c>
      <c r="I398" s="271"/>
      <c r="J398" s="267"/>
      <c r="K398" s="267"/>
      <c r="L398" s="272"/>
      <c r="M398" s="273"/>
      <c r="N398" s="274"/>
      <c r="O398" s="274"/>
      <c r="P398" s="274"/>
      <c r="Q398" s="274"/>
      <c r="R398" s="274"/>
      <c r="S398" s="274"/>
      <c r="T398" s="275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76" t="s">
        <v>236</v>
      </c>
      <c r="AU398" s="276" t="s">
        <v>89</v>
      </c>
      <c r="AV398" s="13" t="s">
        <v>87</v>
      </c>
      <c r="AW398" s="13" t="s">
        <v>34</v>
      </c>
      <c r="AX398" s="13" t="s">
        <v>81</v>
      </c>
      <c r="AY398" s="276" t="s">
        <v>211</v>
      </c>
    </row>
    <row r="399" s="14" customFormat="1">
      <c r="A399" s="14"/>
      <c r="B399" s="277"/>
      <c r="C399" s="278"/>
      <c r="D399" s="268" t="s">
        <v>236</v>
      </c>
      <c r="E399" s="279" t="s">
        <v>1</v>
      </c>
      <c r="F399" s="280" t="s">
        <v>87</v>
      </c>
      <c r="G399" s="278"/>
      <c r="H399" s="281">
        <v>1</v>
      </c>
      <c r="I399" s="282"/>
      <c r="J399" s="278"/>
      <c r="K399" s="278"/>
      <c r="L399" s="283"/>
      <c r="M399" s="284"/>
      <c r="N399" s="285"/>
      <c r="O399" s="285"/>
      <c r="P399" s="285"/>
      <c r="Q399" s="285"/>
      <c r="R399" s="285"/>
      <c r="S399" s="285"/>
      <c r="T399" s="286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T399" s="287" t="s">
        <v>236</v>
      </c>
      <c r="AU399" s="287" t="s">
        <v>89</v>
      </c>
      <c r="AV399" s="14" t="s">
        <v>89</v>
      </c>
      <c r="AW399" s="14" t="s">
        <v>34</v>
      </c>
      <c r="AX399" s="14" t="s">
        <v>87</v>
      </c>
      <c r="AY399" s="287" t="s">
        <v>211</v>
      </c>
    </row>
    <row r="400" s="2" customFormat="1" ht="24.15" customHeight="1">
      <c r="A400" s="41"/>
      <c r="B400" s="42"/>
      <c r="C400" s="317" t="s">
        <v>804</v>
      </c>
      <c r="D400" s="317" t="s">
        <v>587</v>
      </c>
      <c r="E400" s="318" t="s">
        <v>2240</v>
      </c>
      <c r="F400" s="319" t="s">
        <v>2241</v>
      </c>
      <c r="G400" s="320" t="s">
        <v>695</v>
      </c>
      <c r="H400" s="321">
        <v>2</v>
      </c>
      <c r="I400" s="322"/>
      <c r="J400" s="323">
        <f>ROUND(I400*H400,2)</f>
        <v>0</v>
      </c>
      <c r="K400" s="324"/>
      <c r="L400" s="325"/>
      <c r="M400" s="326" t="s">
        <v>1</v>
      </c>
      <c r="N400" s="327" t="s">
        <v>46</v>
      </c>
      <c r="O400" s="94"/>
      <c r="P400" s="263">
        <f>O400*H400</f>
        <v>0</v>
      </c>
      <c r="Q400" s="263">
        <v>0.029000000000000001</v>
      </c>
      <c r="R400" s="263">
        <f>Q400*H400</f>
        <v>0.058000000000000003</v>
      </c>
      <c r="S400" s="263">
        <v>0</v>
      </c>
      <c r="T400" s="264">
        <f>S400*H400</f>
        <v>0</v>
      </c>
      <c r="U400" s="41"/>
      <c r="V400" s="41"/>
      <c r="W400" s="41"/>
      <c r="X400" s="41"/>
      <c r="Y400" s="41"/>
      <c r="Z400" s="41"/>
      <c r="AA400" s="41"/>
      <c r="AB400" s="41"/>
      <c r="AC400" s="41"/>
      <c r="AD400" s="41"/>
      <c r="AE400" s="41"/>
      <c r="AR400" s="265" t="s">
        <v>632</v>
      </c>
      <c r="AT400" s="265" t="s">
        <v>587</v>
      </c>
      <c r="AU400" s="265" t="s">
        <v>89</v>
      </c>
      <c r="AY400" s="18" t="s">
        <v>211</v>
      </c>
      <c r="BE400" s="155">
        <f>IF(N400="základní",J400,0)</f>
        <v>0</v>
      </c>
      <c r="BF400" s="155">
        <f>IF(N400="snížená",J400,0)</f>
        <v>0</v>
      </c>
      <c r="BG400" s="155">
        <f>IF(N400="zákl. přenesená",J400,0)</f>
        <v>0</v>
      </c>
      <c r="BH400" s="155">
        <f>IF(N400="sníž. přenesená",J400,0)</f>
        <v>0</v>
      </c>
      <c r="BI400" s="155">
        <f>IF(N400="nulová",J400,0)</f>
        <v>0</v>
      </c>
      <c r="BJ400" s="18" t="s">
        <v>87</v>
      </c>
      <c r="BK400" s="155">
        <f>ROUND(I400*H400,2)</f>
        <v>0</v>
      </c>
      <c r="BL400" s="18" t="s">
        <v>526</v>
      </c>
      <c r="BM400" s="265" t="s">
        <v>2242</v>
      </c>
    </row>
    <row r="401" s="13" customFormat="1">
      <c r="A401" s="13"/>
      <c r="B401" s="266"/>
      <c r="C401" s="267"/>
      <c r="D401" s="268" t="s">
        <v>236</v>
      </c>
      <c r="E401" s="269" t="s">
        <v>1</v>
      </c>
      <c r="F401" s="270" t="s">
        <v>2230</v>
      </c>
      <c r="G401" s="267"/>
      <c r="H401" s="269" t="s">
        <v>1</v>
      </c>
      <c r="I401" s="271"/>
      <c r="J401" s="267"/>
      <c r="K401" s="267"/>
      <c r="L401" s="272"/>
      <c r="M401" s="273"/>
      <c r="N401" s="274"/>
      <c r="O401" s="274"/>
      <c r="P401" s="274"/>
      <c r="Q401" s="274"/>
      <c r="R401" s="274"/>
      <c r="S401" s="274"/>
      <c r="T401" s="275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76" t="s">
        <v>236</v>
      </c>
      <c r="AU401" s="276" t="s">
        <v>89</v>
      </c>
      <c r="AV401" s="13" t="s">
        <v>87</v>
      </c>
      <c r="AW401" s="13" t="s">
        <v>34</v>
      </c>
      <c r="AX401" s="13" t="s">
        <v>81</v>
      </c>
      <c r="AY401" s="276" t="s">
        <v>211</v>
      </c>
    </row>
    <row r="402" s="13" customFormat="1">
      <c r="A402" s="13"/>
      <c r="B402" s="266"/>
      <c r="C402" s="267"/>
      <c r="D402" s="268" t="s">
        <v>236</v>
      </c>
      <c r="E402" s="269" t="s">
        <v>1</v>
      </c>
      <c r="F402" s="270" t="s">
        <v>2240</v>
      </c>
      <c r="G402" s="267"/>
      <c r="H402" s="269" t="s">
        <v>1</v>
      </c>
      <c r="I402" s="271"/>
      <c r="J402" s="267"/>
      <c r="K402" s="267"/>
      <c r="L402" s="272"/>
      <c r="M402" s="273"/>
      <c r="N402" s="274"/>
      <c r="O402" s="274"/>
      <c r="P402" s="274"/>
      <c r="Q402" s="274"/>
      <c r="R402" s="274"/>
      <c r="S402" s="274"/>
      <c r="T402" s="275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76" t="s">
        <v>236</v>
      </c>
      <c r="AU402" s="276" t="s">
        <v>89</v>
      </c>
      <c r="AV402" s="13" t="s">
        <v>87</v>
      </c>
      <c r="AW402" s="13" t="s">
        <v>34</v>
      </c>
      <c r="AX402" s="13" t="s">
        <v>81</v>
      </c>
      <c r="AY402" s="276" t="s">
        <v>211</v>
      </c>
    </row>
    <row r="403" s="13" customFormat="1">
      <c r="A403" s="13"/>
      <c r="B403" s="266"/>
      <c r="C403" s="267"/>
      <c r="D403" s="268" t="s">
        <v>236</v>
      </c>
      <c r="E403" s="269" t="s">
        <v>1</v>
      </c>
      <c r="F403" s="270" t="s">
        <v>2215</v>
      </c>
      <c r="G403" s="267"/>
      <c r="H403" s="269" t="s">
        <v>1</v>
      </c>
      <c r="I403" s="271"/>
      <c r="J403" s="267"/>
      <c r="K403" s="267"/>
      <c r="L403" s="272"/>
      <c r="M403" s="273"/>
      <c r="N403" s="274"/>
      <c r="O403" s="274"/>
      <c r="P403" s="274"/>
      <c r="Q403" s="274"/>
      <c r="R403" s="274"/>
      <c r="S403" s="274"/>
      <c r="T403" s="275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276" t="s">
        <v>236</v>
      </c>
      <c r="AU403" s="276" t="s">
        <v>89</v>
      </c>
      <c r="AV403" s="13" t="s">
        <v>87</v>
      </c>
      <c r="AW403" s="13" t="s">
        <v>34</v>
      </c>
      <c r="AX403" s="13" t="s">
        <v>81</v>
      </c>
      <c r="AY403" s="276" t="s">
        <v>211</v>
      </c>
    </row>
    <row r="404" s="14" customFormat="1">
      <c r="A404" s="14"/>
      <c r="B404" s="277"/>
      <c r="C404" s="278"/>
      <c r="D404" s="268" t="s">
        <v>236</v>
      </c>
      <c r="E404" s="279" t="s">
        <v>1</v>
      </c>
      <c r="F404" s="280" t="s">
        <v>89</v>
      </c>
      <c r="G404" s="278"/>
      <c r="H404" s="281">
        <v>2</v>
      </c>
      <c r="I404" s="282"/>
      <c r="J404" s="278"/>
      <c r="K404" s="278"/>
      <c r="L404" s="283"/>
      <c r="M404" s="284"/>
      <c r="N404" s="285"/>
      <c r="O404" s="285"/>
      <c r="P404" s="285"/>
      <c r="Q404" s="285"/>
      <c r="R404" s="285"/>
      <c r="S404" s="285"/>
      <c r="T404" s="286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T404" s="287" t="s">
        <v>236</v>
      </c>
      <c r="AU404" s="287" t="s">
        <v>89</v>
      </c>
      <c r="AV404" s="14" t="s">
        <v>89</v>
      </c>
      <c r="AW404" s="14" t="s">
        <v>34</v>
      </c>
      <c r="AX404" s="14" t="s">
        <v>87</v>
      </c>
      <c r="AY404" s="287" t="s">
        <v>211</v>
      </c>
    </row>
    <row r="405" s="2" customFormat="1" ht="24.15" customHeight="1">
      <c r="A405" s="41"/>
      <c r="B405" s="42"/>
      <c r="C405" s="317" t="s">
        <v>811</v>
      </c>
      <c r="D405" s="317" t="s">
        <v>587</v>
      </c>
      <c r="E405" s="318" t="s">
        <v>2243</v>
      </c>
      <c r="F405" s="319" t="s">
        <v>2241</v>
      </c>
      <c r="G405" s="320" t="s">
        <v>695</v>
      </c>
      <c r="H405" s="321">
        <v>1</v>
      </c>
      <c r="I405" s="322"/>
      <c r="J405" s="323">
        <f>ROUND(I405*H405,2)</f>
        <v>0</v>
      </c>
      <c r="K405" s="324"/>
      <c r="L405" s="325"/>
      <c r="M405" s="326" t="s">
        <v>1</v>
      </c>
      <c r="N405" s="327" t="s">
        <v>46</v>
      </c>
      <c r="O405" s="94"/>
      <c r="P405" s="263">
        <f>O405*H405</f>
        <v>0</v>
      </c>
      <c r="Q405" s="263">
        <v>0.029000000000000001</v>
      </c>
      <c r="R405" s="263">
        <f>Q405*H405</f>
        <v>0.029000000000000001</v>
      </c>
      <c r="S405" s="263">
        <v>0</v>
      </c>
      <c r="T405" s="264">
        <f>S405*H405</f>
        <v>0</v>
      </c>
      <c r="U405" s="41"/>
      <c r="V405" s="41"/>
      <c r="W405" s="41"/>
      <c r="X405" s="41"/>
      <c r="Y405" s="41"/>
      <c r="Z405" s="41"/>
      <c r="AA405" s="41"/>
      <c r="AB405" s="41"/>
      <c r="AC405" s="41"/>
      <c r="AD405" s="41"/>
      <c r="AE405" s="41"/>
      <c r="AR405" s="265" t="s">
        <v>632</v>
      </c>
      <c r="AT405" s="265" t="s">
        <v>587</v>
      </c>
      <c r="AU405" s="265" t="s">
        <v>89</v>
      </c>
      <c r="AY405" s="18" t="s">
        <v>211</v>
      </c>
      <c r="BE405" s="155">
        <f>IF(N405="základní",J405,0)</f>
        <v>0</v>
      </c>
      <c r="BF405" s="155">
        <f>IF(N405="snížená",J405,0)</f>
        <v>0</v>
      </c>
      <c r="BG405" s="155">
        <f>IF(N405="zákl. přenesená",J405,0)</f>
        <v>0</v>
      </c>
      <c r="BH405" s="155">
        <f>IF(N405="sníž. přenesená",J405,0)</f>
        <v>0</v>
      </c>
      <c r="BI405" s="155">
        <f>IF(N405="nulová",J405,0)</f>
        <v>0</v>
      </c>
      <c r="BJ405" s="18" t="s">
        <v>87</v>
      </c>
      <c r="BK405" s="155">
        <f>ROUND(I405*H405,2)</f>
        <v>0</v>
      </c>
      <c r="BL405" s="18" t="s">
        <v>526</v>
      </c>
      <c r="BM405" s="265" t="s">
        <v>2244</v>
      </c>
    </row>
    <row r="406" s="13" customFormat="1">
      <c r="A406" s="13"/>
      <c r="B406" s="266"/>
      <c r="C406" s="267"/>
      <c r="D406" s="268" t="s">
        <v>236</v>
      </c>
      <c r="E406" s="269" t="s">
        <v>1</v>
      </c>
      <c r="F406" s="270" t="s">
        <v>2230</v>
      </c>
      <c r="G406" s="267"/>
      <c r="H406" s="269" t="s">
        <v>1</v>
      </c>
      <c r="I406" s="271"/>
      <c r="J406" s="267"/>
      <c r="K406" s="267"/>
      <c r="L406" s="272"/>
      <c r="M406" s="273"/>
      <c r="N406" s="274"/>
      <c r="O406" s="274"/>
      <c r="P406" s="274"/>
      <c r="Q406" s="274"/>
      <c r="R406" s="274"/>
      <c r="S406" s="274"/>
      <c r="T406" s="275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76" t="s">
        <v>236</v>
      </c>
      <c r="AU406" s="276" t="s">
        <v>89</v>
      </c>
      <c r="AV406" s="13" t="s">
        <v>87</v>
      </c>
      <c r="AW406" s="13" t="s">
        <v>34</v>
      </c>
      <c r="AX406" s="13" t="s">
        <v>81</v>
      </c>
      <c r="AY406" s="276" t="s">
        <v>211</v>
      </c>
    </row>
    <row r="407" s="13" customFormat="1">
      <c r="A407" s="13"/>
      <c r="B407" s="266"/>
      <c r="C407" s="267"/>
      <c r="D407" s="268" t="s">
        <v>236</v>
      </c>
      <c r="E407" s="269" t="s">
        <v>1</v>
      </c>
      <c r="F407" s="270" t="s">
        <v>2245</v>
      </c>
      <c r="G407" s="267"/>
      <c r="H407" s="269" t="s">
        <v>1</v>
      </c>
      <c r="I407" s="271"/>
      <c r="J407" s="267"/>
      <c r="K407" s="267"/>
      <c r="L407" s="272"/>
      <c r="M407" s="273"/>
      <c r="N407" s="274"/>
      <c r="O407" s="274"/>
      <c r="P407" s="274"/>
      <c r="Q407" s="274"/>
      <c r="R407" s="274"/>
      <c r="S407" s="274"/>
      <c r="T407" s="275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76" t="s">
        <v>236</v>
      </c>
      <c r="AU407" s="276" t="s">
        <v>89</v>
      </c>
      <c r="AV407" s="13" t="s">
        <v>87</v>
      </c>
      <c r="AW407" s="13" t="s">
        <v>34</v>
      </c>
      <c r="AX407" s="13" t="s">
        <v>81</v>
      </c>
      <c r="AY407" s="276" t="s">
        <v>211</v>
      </c>
    </row>
    <row r="408" s="13" customFormat="1">
      <c r="A408" s="13"/>
      <c r="B408" s="266"/>
      <c r="C408" s="267"/>
      <c r="D408" s="268" t="s">
        <v>236</v>
      </c>
      <c r="E408" s="269" t="s">
        <v>1</v>
      </c>
      <c r="F408" s="270" t="s">
        <v>2215</v>
      </c>
      <c r="G408" s="267"/>
      <c r="H408" s="269" t="s">
        <v>1</v>
      </c>
      <c r="I408" s="271"/>
      <c r="J408" s="267"/>
      <c r="K408" s="267"/>
      <c r="L408" s="272"/>
      <c r="M408" s="273"/>
      <c r="N408" s="274"/>
      <c r="O408" s="274"/>
      <c r="P408" s="274"/>
      <c r="Q408" s="274"/>
      <c r="R408" s="274"/>
      <c r="S408" s="274"/>
      <c r="T408" s="275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76" t="s">
        <v>236</v>
      </c>
      <c r="AU408" s="276" t="s">
        <v>89</v>
      </c>
      <c r="AV408" s="13" t="s">
        <v>87</v>
      </c>
      <c r="AW408" s="13" t="s">
        <v>34</v>
      </c>
      <c r="AX408" s="13" t="s">
        <v>81</v>
      </c>
      <c r="AY408" s="276" t="s">
        <v>211</v>
      </c>
    </row>
    <row r="409" s="14" customFormat="1">
      <c r="A409" s="14"/>
      <c r="B409" s="277"/>
      <c r="C409" s="278"/>
      <c r="D409" s="268" t="s">
        <v>236</v>
      </c>
      <c r="E409" s="279" t="s">
        <v>1</v>
      </c>
      <c r="F409" s="280" t="s">
        <v>87</v>
      </c>
      <c r="G409" s="278"/>
      <c r="H409" s="281">
        <v>1</v>
      </c>
      <c r="I409" s="282"/>
      <c r="J409" s="278"/>
      <c r="K409" s="278"/>
      <c r="L409" s="283"/>
      <c r="M409" s="284"/>
      <c r="N409" s="285"/>
      <c r="O409" s="285"/>
      <c r="P409" s="285"/>
      <c r="Q409" s="285"/>
      <c r="R409" s="285"/>
      <c r="S409" s="285"/>
      <c r="T409" s="286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T409" s="287" t="s">
        <v>236</v>
      </c>
      <c r="AU409" s="287" t="s">
        <v>89</v>
      </c>
      <c r="AV409" s="14" t="s">
        <v>89</v>
      </c>
      <c r="AW409" s="14" t="s">
        <v>34</v>
      </c>
      <c r="AX409" s="14" t="s">
        <v>87</v>
      </c>
      <c r="AY409" s="287" t="s">
        <v>211</v>
      </c>
    </row>
    <row r="410" s="2" customFormat="1" ht="37.8" customHeight="1">
      <c r="A410" s="41"/>
      <c r="B410" s="42"/>
      <c r="C410" s="317" t="s">
        <v>819</v>
      </c>
      <c r="D410" s="317" t="s">
        <v>587</v>
      </c>
      <c r="E410" s="318" t="s">
        <v>2246</v>
      </c>
      <c r="F410" s="319" t="s">
        <v>2247</v>
      </c>
      <c r="G410" s="320" t="s">
        <v>695</v>
      </c>
      <c r="H410" s="321">
        <v>1</v>
      </c>
      <c r="I410" s="322"/>
      <c r="J410" s="323">
        <f>ROUND(I410*H410,2)</f>
        <v>0</v>
      </c>
      <c r="K410" s="324"/>
      <c r="L410" s="325"/>
      <c r="M410" s="326" t="s">
        <v>1</v>
      </c>
      <c r="N410" s="327" t="s">
        <v>46</v>
      </c>
      <c r="O410" s="94"/>
      <c r="P410" s="263">
        <f>O410*H410</f>
        <v>0</v>
      </c>
      <c r="Q410" s="263">
        <v>0.029000000000000001</v>
      </c>
      <c r="R410" s="263">
        <f>Q410*H410</f>
        <v>0.029000000000000001</v>
      </c>
      <c r="S410" s="263">
        <v>0</v>
      </c>
      <c r="T410" s="264">
        <f>S410*H410</f>
        <v>0</v>
      </c>
      <c r="U410" s="41"/>
      <c r="V410" s="41"/>
      <c r="W410" s="41"/>
      <c r="X410" s="41"/>
      <c r="Y410" s="41"/>
      <c r="Z410" s="41"/>
      <c r="AA410" s="41"/>
      <c r="AB410" s="41"/>
      <c r="AC410" s="41"/>
      <c r="AD410" s="41"/>
      <c r="AE410" s="41"/>
      <c r="AR410" s="265" t="s">
        <v>632</v>
      </c>
      <c r="AT410" s="265" t="s">
        <v>587</v>
      </c>
      <c r="AU410" s="265" t="s">
        <v>89</v>
      </c>
      <c r="AY410" s="18" t="s">
        <v>211</v>
      </c>
      <c r="BE410" s="155">
        <f>IF(N410="základní",J410,0)</f>
        <v>0</v>
      </c>
      <c r="BF410" s="155">
        <f>IF(N410="snížená",J410,0)</f>
        <v>0</v>
      </c>
      <c r="BG410" s="155">
        <f>IF(N410="zákl. přenesená",J410,0)</f>
        <v>0</v>
      </c>
      <c r="BH410" s="155">
        <f>IF(N410="sníž. přenesená",J410,0)</f>
        <v>0</v>
      </c>
      <c r="BI410" s="155">
        <f>IF(N410="nulová",J410,0)</f>
        <v>0</v>
      </c>
      <c r="BJ410" s="18" t="s">
        <v>87</v>
      </c>
      <c r="BK410" s="155">
        <f>ROUND(I410*H410,2)</f>
        <v>0</v>
      </c>
      <c r="BL410" s="18" t="s">
        <v>526</v>
      </c>
      <c r="BM410" s="265" t="s">
        <v>2248</v>
      </c>
    </row>
    <row r="411" s="13" customFormat="1">
      <c r="A411" s="13"/>
      <c r="B411" s="266"/>
      <c r="C411" s="267"/>
      <c r="D411" s="268" t="s">
        <v>236</v>
      </c>
      <c r="E411" s="269" t="s">
        <v>1</v>
      </c>
      <c r="F411" s="270" t="s">
        <v>2230</v>
      </c>
      <c r="G411" s="267"/>
      <c r="H411" s="269" t="s">
        <v>1</v>
      </c>
      <c r="I411" s="271"/>
      <c r="J411" s="267"/>
      <c r="K411" s="267"/>
      <c r="L411" s="272"/>
      <c r="M411" s="273"/>
      <c r="N411" s="274"/>
      <c r="O411" s="274"/>
      <c r="P411" s="274"/>
      <c r="Q411" s="274"/>
      <c r="R411" s="274"/>
      <c r="S411" s="274"/>
      <c r="T411" s="275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76" t="s">
        <v>236</v>
      </c>
      <c r="AU411" s="276" t="s">
        <v>89</v>
      </c>
      <c r="AV411" s="13" t="s">
        <v>87</v>
      </c>
      <c r="AW411" s="13" t="s">
        <v>34</v>
      </c>
      <c r="AX411" s="13" t="s">
        <v>81</v>
      </c>
      <c r="AY411" s="276" t="s">
        <v>211</v>
      </c>
    </row>
    <row r="412" s="13" customFormat="1">
      <c r="A412" s="13"/>
      <c r="B412" s="266"/>
      <c r="C412" s="267"/>
      <c r="D412" s="268" t="s">
        <v>236</v>
      </c>
      <c r="E412" s="269" t="s">
        <v>1</v>
      </c>
      <c r="F412" s="270" t="s">
        <v>2215</v>
      </c>
      <c r="G412" s="267"/>
      <c r="H412" s="269" t="s">
        <v>1</v>
      </c>
      <c r="I412" s="271"/>
      <c r="J412" s="267"/>
      <c r="K412" s="267"/>
      <c r="L412" s="272"/>
      <c r="M412" s="273"/>
      <c r="N412" s="274"/>
      <c r="O412" s="274"/>
      <c r="P412" s="274"/>
      <c r="Q412" s="274"/>
      <c r="R412" s="274"/>
      <c r="S412" s="274"/>
      <c r="T412" s="275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76" t="s">
        <v>236</v>
      </c>
      <c r="AU412" s="276" t="s">
        <v>89</v>
      </c>
      <c r="AV412" s="13" t="s">
        <v>87</v>
      </c>
      <c r="AW412" s="13" t="s">
        <v>34</v>
      </c>
      <c r="AX412" s="13" t="s">
        <v>81</v>
      </c>
      <c r="AY412" s="276" t="s">
        <v>211</v>
      </c>
    </row>
    <row r="413" s="13" customFormat="1">
      <c r="A413" s="13"/>
      <c r="B413" s="266"/>
      <c r="C413" s="267"/>
      <c r="D413" s="268" t="s">
        <v>236</v>
      </c>
      <c r="E413" s="269" t="s">
        <v>1</v>
      </c>
      <c r="F413" s="270" t="s">
        <v>2249</v>
      </c>
      <c r="G413" s="267"/>
      <c r="H413" s="269" t="s">
        <v>1</v>
      </c>
      <c r="I413" s="271"/>
      <c r="J413" s="267"/>
      <c r="K413" s="267"/>
      <c r="L413" s="272"/>
      <c r="M413" s="273"/>
      <c r="N413" s="274"/>
      <c r="O413" s="274"/>
      <c r="P413" s="274"/>
      <c r="Q413" s="274"/>
      <c r="R413" s="274"/>
      <c r="S413" s="274"/>
      <c r="T413" s="275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76" t="s">
        <v>236</v>
      </c>
      <c r="AU413" s="276" t="s">
        <v>89</v>
      </c>
      <c r="AV413" s="13" t="s">
        <v>87</v>
      </c>
      <c r="AW413" s="13" t="s">
        <v>34</v>
      </c>
      <c r="AX413" s="13" t="s">
        <v>81</v>
      </c>
      <c r="AY413" s="276" t="s">
        <v>211</v>
      </c>
    </row>
    <row r="414" s="14" customFormat="1">
      <c r="A414" s="14"/>
      <c r="B414" s="277"/>
      <c r="C414" s="278"/>
      <c r="D414" s="268" t="s">
        <v>236</v>
      </c>
      <c r="E414" s="279" t="s">
        <v>1</v>
      </c>
      <c r="F414" s="280" t="s">
        <v>87</v>
      </c>
      <c r="G414" s="278"/>
      <c r="H414" s="281">
        <v>1</v>
      </c>
      <c r="I414" s="282"/>
      <c r="J414" s="278"/>
      <c r="K414" s="278"/>
      <c r="L414" s="283"/>
      <c r="M414" s="284"/>
      <c r="N414" s="285"/>
      <c r="O414" s="285"/>
      <c r="P414" s="285"/>
      <c r="Q414" s="285"/>
      <c r="R414" s="285"/>
      <c r="S414" s="285"/>
      <c r="T414" s="286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T414" s="287" t="s">
        <v>236</v>
      </c>
      <c r="AU414" s="287" t="s">
        <v>89</v>
      </c>
      <c r="AV414" s="14" t="s">
        <v>89</v>
      </c>
      <c r="AW414" s="14" t="s">
        <v>34</v>
      </c>
      <c r="AX414" s="14" t="s">
        <v>87</v>
      </c>
      <c r="AY414" s="287" t="s">
        <v>211</v>
      </c>
    </row>
    <row r="415" s="2" customFormat="1" ht="37.8" customHeight="1">
      <c r="A415" s="41"/>
      <c r="B415" s="42"/>
      <c r="C415" s="317" t="s">
        <v>823</v>
      </c>
      <c r="D415" s="317" t="s">
        <v>587</v>
      </c>
      <c r="E415" s="318" t="s">
        <v>2250</v>
      </c>
      <c r="F415" s="319" t="s">
        <v>2251</v>
      </c>
      <c r="G415" s="320" t="s">
        <v>695</v>
      </c>
      <c r="H415" s="321">
        <v>1</v>
      </c>
      <c r="I415" s="322"/>
      <c r="J415" s="323">
        <f>ROUND(I415*H415,2)</f>
        <v>0</v>
      </c>
      <c r="K415" s="324"/>
      <c r="L415" s="325"/>
      <c r="M415" s="326" t="s">
        <v>1</v>
      </c>
      <c r="N415" s="327" t="s">
        <v>46</v>
      </c>
      <c r="O415" s="94"/>
      <c r="P415" s="263">
        <f>O415*H415</f>
        <v>0</v>
      </c>
      <c r="Q415" s="263">
        <v>0.029999999999999999</v>
      </c>
      <c r="R415" s="263">
        <f>Q415*H415</f>
        <v>0.029999999999999999</v>
      </c>
      <c r="S415" s="263">
        <v>0</v>
      </c>
      <c r="T415" s="264">
        <f>S415*H415</f>
        <v>0</v>
      </c>
      <c r="U415" s="41"/>
      <c r="V415" s="41"/>
      <c r="W415" s="41"/>
      <c r="X415" s="41"/>
      <c r="Y415" s="41"/>
      <c r="Z415" s="41"/>
      <c r="AA415" s="41"/>
      <c r="AB415" s="41"/>
      <c r="AC415" s="41"/>
      <c r="AD415" s="41"/>
      <c r="AE415" s="41"/>
      <c r="AR415" s="265" t="s">
        <v>632</v>
      </c>
      <c r="AT415" s="265" t="s">
        <v>587</v>
      </c>
      <c r="AU415" s="265" t="s">
        <v>89</v>
      </c>
      <c r="AY415" s="18" t="s">
        <v>211</v>
      </c>
      <c r="BE415" s="155">
        <f>IF(N415="základní",J415,0)</f>
        <v>0</v>
      </c>
      <c r="BF415" s="155">
        <f>IF(N415="snížená",J415,0)</f>
        <v>0</v>
      </c>
      <c r="BG415" s="155">
        <f>IF(N415="zákl. přenesená",J415,0)</f>
        <v>0</v>
      </c>
      <c r="BH415" s="155">
        <f>IF(N415="sníž. přenesená",J415,0)</f>
        <v>0</v>
      </c>
      <c r="BI415" s="155">
        <f>IF(N415="nulová",J415,0)</f>
        <v>0</v>
      </c>
      <c r="BJ415" s="18" t="s">
        <v>87</v>
      </c>
      <c r="BK415" s="155">
        <f>ROUND(I415*H415,2)</f>
        <v>0</v>
      </c>
      <c r="BL415" s="18" t="s">
        <v>526</v>
      </c>
      <c r="BM415" s="265" t="s">
        <v>2252</v>
      </c>
    </row>
    <row r="416" s="13" customFormat="1">
      <c r="A416" s="13"/>
      <c r="B416" s="266"/>
      <c r="C416" s="267"/>
      <c r="D416" s="268" t="s">
        <v>236</v>
      </c>
      <c r="E416" s="269" t="s">
        <v>1</v>
      </c>
      <c r="F416" s="270" t="s">
        <v>2253</v>
      </c>
      <c r="G416" s="267"/>
      <c r="H416" s="269" t="s">
        <v>1</v>
      </c>
      <c r="I416" s="271"/>
      <c r="J416" s="267"/>
      <c r="K416" s="267"/>
      <c r="L416" s="272"/>
      <c r="M416" s="273"/>
      <c r="N416" s="274"/>
      <c r="O416" s="274"/>
      <c r="P416" s="274"/>
      <c r="Q416" s="274"/>
      <c r="R416" s="274"/>
      <c r="S416" s="274"/>
      <c r="T416" s="275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76" t="s">
        <v>236</v>
      </c>
      <c r="AU416" s="276" t="s">
        <v>89</v>
      </c>
      <c r="AV416" s="13" t="s">
        <v>87</v>
      </c>
      <c r="AW416" s="13" t="s">
        <v>34</v>
      </c>
      <c r="AX416" s="13" t="s">
        <v>81</v>
      </c>
      <c r="AY416" s="276" t="s">
        <v>211</v>
      </c>
    </row>
    <row r="417" s="13" customFormat="1">
      <c r="A417" s="13"/>
      <c r="B417" s="266"/>
      <c r="C417" s="267"/>
      <c r="D417" s="268" t="s">
        <v>236</v>
      </c>
      <c r="E417" s="269" t="s">
        <v>1</v>
      </c>
      <c r="F417" s="270" t="s">
        <v>2215</v>
      </c>
      <c r="G417" s="267"/>
      <c r="H417" s="269" t="s">
        <v>1</v>
      </c>
      <c r="I417" s="271"/>
      <c r="J417" s="267"/>
      <c r="K417" s="267"/>
      <c r="L417" s="272"/>
      <c r="M417" s="273"/>
      <c r="N417" s="274"/>
      <c r="O417" s="274"/>
      <c r="P417" s="274"/>
      <c r="Q417" s="274"/>
      <c r="R417" s="274"/>
      <c r="S417" s="274"/>
      <c r="T417" s="275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76" t="s">
        <v>236</v>
      </c>
      <c r="AU417" s="276" t="s">
        <v>89</v>
      </c>
      <c r="AV417" s="13" t="s">
        <v>87</v>
      </c>
      <c r="AW417" s="13" t="s">
        <v>34</v>
      </c>
      <c r="AX417" s="13" t="s">
        <v>81</v>
      </c>
      <c r="AY417" s="276" t="s">
        <v>211</v>
      </c>
    </row>
    <row r="418" s="13" customFormat="1">
      <c r="A418" s="13"/>
      <c r="B418" s="266"/>
      <c r="C418" s="267"/>
      <c r="D418" s="268" t="s">
        <v>236</v>
      </c>
      <c r="E418" s="269" t="s">
        <v>1</v>
      </c>
      <c r="F418" s="270" t="s">
        <v>2254</v>
      </c>
      <c r="G418" s="267"/>
      <c r="H418" s="269" t="s">
        <v>1</v>
      </c>
      <c r="I418" s="271"/>
      <c r="J418" s="267"/>
      <c r="K418" s="267"/>
      <c r="L418" s="272"/>
      <c r="M418" s="273"/>
      <c r="N418" s="274"/>
      <c r="O418" s="274"/>
      <c r="P418" s="274"/>
      <c r="Q418" s="274"/>
      <c r="R418" s="274"/>
      <c r="S418" s="274"/>
      <c r="T418" s="275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276" t="s">
        <v>236</v>
      </c>
      <c r="AU418" s="276" t="s">
        <v>89</v>
      </c>
      <c r="AV418" s="13" t="s">
        <v>87</v>
      </c>
      <c r="AW418" s="13" t="s">
        <v>34</v>
      </c>
      <c r="AX418" s="13" t="s">
        <v>81</v>
      </c>
      <c r="AY418" s="276" t="s">
        <v>211</v>
      </c>
    </row>
    <row r="419" s="14" customFormat="1">
      <c r="A419" s="14"/>
      <c r="B419" s="277"/>
      <c r="C419" s="278"/>
      <c r="D419" s="268" t="s">
        <v>236</v>
      </c>
      <c r="E419" s="279" t="s">
        <v>1</v>
      </c>
      <c r="F419" s="280" t="s">
        <v>87</v>
      </c>
      <c r="G419" s="278"/>
      <c r="H419" s="281">
        <v>1</v>
      </c>
      <c r="I419" s="282"/>
      <c r="J419" s="278"/>
      <c r="K419" s="278"/>
      <c r="L419" s="283"/>
      <c r="M419" s="284"/>
      <c r="N419" s="285"/>
      <c r="O419" s="285"/>
      <c r="P419" s="285"/>
      <c r="Q419" s="285"/>
      <c r="R419" s="285"/>
      <c r="S419" s="285"/>
      <c r="T419" s="286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T419" s="287" t="s">
        <v>236</v>
      </c>
      <c r="AU419" s="287" t="s">
        <v>89</v>
      </c>
      <c r="AV419" s="14" t="s">
        <v>89</v>
      </c>
      <c r="AW419" s="14" t="s">
        <v>34</v>
      </c>
      <c r="AX419" s="14" t="s">
        <v>87</v>
      </c>
      <c r="AY419" s="287" t="s">
        <v>211</v>
      </c>
    </row>
    <row r="420" s="2" customFormat="1" ht="33" customHeight="1">
      <c r="A420" s="41"/>
      <c r="B420" s="42"/>
      <c r="C420" s="317" t="s">
        <v>828</v>
      </c>
      <c r="D420" s="317" t="s">
        <v>587</v>
      </c>
      <c r="E420" s="318" t="s">
        <v>2255</v>
      </c>
      <c r="F420" s="319" t="s">
        <v>2256</v>
      </c>
      <c r="G420" s="320" t="s">
        <v>695</v>
      </c>
      <c r="H420" s="321">
        <v>1</v>
      </c>
      <c r="I420" s="322"/>
      <c r="J420" s="323">
        <f>ROUND(I420*H420,2)</f>
        <v>0</v>
      </c>
      <c r="K420" s="324"/>
      <c r="L420" s="325"/>
      <c r="M420" s="326" t="s">
        <v>1</v>
      </c>
      <c r="N420" s="327" t="s">
        <v>46</v>
      </c>
      <c r="O420" s="94"/>
      <c r="P420" s="263">
        <f>O420*H420</f>
        <v>0</v>
      </c>
      <c r="Q420" s="263">
        <v>0.035000000000000003</v>
      </c>
      <c r="R420" s="263">
        <f>Q420*H420</f>
        <v>0.035000000000000003</v>
      </c>
      <c r="S420" s="263">
        <v>0</v>
      </c>
      <c r="T420" s="264">
        <f>S420*H420</f>
        <v>0</v>
      </c>
      <c r="U420" s="41"/>
      <c r="V420" s="41"/>
      <c r="W420" s="41"/>
      <c r="X420" s="41"/>
      <c r="Y420" s="41"/>
      <c r="Z420" s="41"/>
      <c r="AA420" s="41"/>
      <c r="AB420" s="41"/>
      <c r="AC420" s="41"/>
      <c r="AD420" s="41"/>
      <c r="AE420" s="41"/>
      <c r="AR420" s="265" t="s">
        <v>632</v>
      </c>
      <c r="AT420" s="265" t="s">
        <v>587</v>
      </c>
      <c r="AU420" s="265" t="s">
        <v>89</v>
      </c>
      <c r="AY420" s="18" t="s">
        <v>211</v>
      </c>
      <c r="BE420" s="155">
        <f>IF(N420="základní",J420,0)</f>
        <v>0</v>
      </c>
      <c r="BF420" s="155">
        <f>IF(N420="snížená",J420,0)</f>
        <v>0</v>
      </c>
      <c r="BG420" s="155">
        <f>IF(N420="zákl. přenesená",J420,0)</f>
        <v>0</v>
      </c>
      <c r="BH420" s="155">
        <f>IF(N420="sníž. přenesená",J420,0)</f>
        <v>0</v>
      </c>
      <c r="BI420" s="155">
        <f>IF(N420="nulová",J420,0)</f>
        <v>0</v>
      </c>
      <c r="BJ420" s="18" t="s">
        <v>87</v>
      </c>
      <c r="BK420" s="155">
        <f>ROUND(I420*H420,2)</f>
        <v>0</v>
      </c>
      <c r="BL420" s="18" t="s">
        <v>526</v>
      </c>
      <c r="BM420" s="265" t="s">
        <v>2257</v>
      </c>
    </row>
    <row r="421" s="13" customFormat="1">
      <c r="A421" s="13"/>
      <c r="B421" s="266"/>
      <c r="C421" s="267"/>
      <c r="D421" s="268" t="s">
        <v>236</v>
      </c>
      <c r="E421" s="269" t="s">
        <v>1</v>
      </c>
      <c r="F421" s="270" t="s">
        <v>2230</v>
      </c>
      <c r="G421" s="267"/>
      <c r="H421" s="269" t="s">
        <v>1</v>
      </c>
      <c r="I421" s="271"/>
      <c r="J421" s="267"/>
      <c r="K421" s="267"/>
      <c r="L421" s="272"/>
      <c r="M421" s="273"/>
      <c r="N421" s="274"/>
      <c r="O421" s="274"/>
      <c r="P421" s="274"/>
      <c r="Q421" s="274"/>
      <c r="R421" s="274"/>
      <c r="S421" s="274"/>
      <c r="T421" s="275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76" t="s">
        <v>236</v>
      </c>
      <c r="AU421" s="276" t="s">
        <v>89</v>
      </c>
      <c r="AV421" s="13" t="s">
        <v>87</v>
      </c>
      <c r="AW421" s="13" t="s">
        <v>34</v>
      </c>
      <c r="AX421" s="13" t="s">
        <v>81</v>
      </c>
      <c r="AY421" s="276" t="s">
        <v>211</v>
      </c>
    </row>
    <row r="422" s="13" customFormat="1">
      <c r="A422" s="13"/>
      <c r="B422" s="266"/>
      <c r="C422" s="267"/>
      <c r="D422" s="268" t="s">
        <v>236</v>
      </c>
      <c r="E422" s="269" t="s">
        <v>1</v>
      </c>
      <c r="F422" s="270" t="s">
        <v>2258</v>
      </c>
      <c r="G422" s="267"/>
      <c r="H422" s="269" t="s">
        <v>1</v>
      </c>
      <c r="I422" s="271"/>
      <c r="J422" s="267"/>
      <c r="K422" s="267"/>
      <c r="L422" s="272"/>
      <c r="M422" s="273"/>
      <c r="N422" s="274"/>
      <c r="O422" s="274"/>
      <c r="P422" s="274"/>
      <c r="Q422" s="274"/>
      <c r="R422" s="274"/>
      <c r="S422" s="274"/>
      <c r="T422" s="275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76" t="s">
        <v>236</v>
      </c>
      <c r="AU422" s="276" t="s">
        <v>89</v>
      </c>
      <c r="AV422" s="13" t="s">
        <v>87</v>
      </c>
      <c r="AW422" s="13" t="s">
        <v>34</v>
      </c>
      <c r="AX422" s="13" t="s">
        <v>81</v>
      </c>
      <c r="AY422" s="276" t="s">
        <v>211</v>
      </c>
    </row>
    <row r="423" s="14" customFormat="1">
      <c r="A423" s="14"/>
      <c r="B423" s="277"/>
      <c r="C423" s="278"/>
      <c r="D423" s="268" t="s">
        <v>236</v>
      </c>
      <c r="E423" s="279" t="s">
        <v>1</v>
      </c>
      <c r="F423" s="280" t="s">
        <v>87</v>
      </c>
      <c r="G423" s="278"/>
      <c r="H423" s="281">
        <v>1</v>
      </c>
      <c r="I423" s="282"/>
      <c r="J423" s="278"/>
      <c r="K423" s="278"/>
      <c r="L423" s="283"/>
      <c r="M423" s="284"/>
      <c r="N423" s="285"/>
      <c r="O423" s="285"/>
      <c r="P423" s="285"/>
      <c r="Q423" s="285"/>
      <c r="R423" s="285"/>
      <c r="S423" s="285"/>
      <c r="T423" s="286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T423" s="287" t="s">
        <v>236</v>
      </c>
      <c r="AU423" s="287" t="s">
        <v>89</v>
      </c>
      <c r="AV423" s="14" t="s">
        <v>89</v>
      </c>
      <c r="AW423" s="14" t="s">
        <v>34</v>
      </c>
      <c r="AX423" s="14" t="s">
        <v>87</v>
      </c>
      <c r="AY423" s="287" t="s">
        <v>211</v>
      </c>
    </row>
    <row r="424" s="2" customFormat="1" ht="37.8" customHeight="1">
      <c r="A424" s="41"/>
      <c r="B424" s="42"/>
      <c r="C424" s="317" t="s">
        <v>837</v>
      </c>
      <c r="D424" s="317" t="s">
        <v>587</v>
      </c>
      <c r="E424" s="318" t="s">
        <v>2259</v>
      </c>
      <c r="F424" s="319" t="s">
        <v>2260</v>
      </c>
      <c r="G424" s="320" t="s">
        <v>695</v>
      </c>
      <c r="H424" s="321">
        <v>1</v>
      </c>
      <c r="I424" s="322"/>
      <c r="J424" s="323">
        <f>ROUND(I424*H424,2)</f>
        <v>0</v>
      </c>
      <c r="K424" s="324"/>
      <c r="L424" s="325"/>
      <c r="M424" s="326" t="s">
        <v>1</v>
      </c>
      <c r="N424" s="327" t="s">
        <v>46</v>
      </c>
      <c r="O424" s="94"/>
      <c r="P424" s="263">
        <f>O424*H424</f>
        <v>0</v>
      </c>
      <c r="Q424" s="263">
        <v>0</v>
      </c>
      <c r="R424" s="263">
        <f>Q424*H424</f>
        <v>0</v>
      </c>
      <c r="S424" s="263">
        <v>0</v>
      </c>
      <c r="T424" s="264">
        <f>S424*H424</f>
        <v>0</v>
      </c>
      <c r="U424" s="41"/>
      <c r="V424" s="41"/>
      <c r="W424" s="41"/>
      <c r="X424" s="41"/>
      <c r="Y424" s="41"/>
      <c r="Z424" s="41"/>
      <c r="AA424" s="41"/>
      <c r="AB424" s="41"/>
      <c r="AC424" s="41"/>
      <c r="AD424" s="41"/>
      <c r="AE424" s="41"/>
      <c r="AR424" s="265" t="s">
        <v>632</v>
      </c>
      <c r="AT424" s="265" t="s">
        <v>587</v>
      </c>
      <c r="AU424" s="265" t="s">
        <v>89</v>
      </c>
      <c r="AY424" s="18" t="s">
        <v>211</v>
      </c>
      <c r="BE424" s="155">
        <f>IF(N424="základní",J424,0)</f>
        <v>0</v>
      </c>
      <c r="BF424" s="155">
        <f>IF(N424="snížená",J424,0)</f>
        <v>0</v>
      </c>
      <c r="BG424" s="155">
        <f>IF(N424="zákl. přenesená",J424,0)</f>
        <v>0</v>
      </c>
      <c r="BH424" s="155">
        <f>IF(N424="sníž. přenesená",J424,0)</f>
        <v>0</v>
      </c>
      <c r="BI424" s="155">
        <f>IF(N424="nulová",J424,0)</f>
        <v>0</v>
      </c>
      <c r="BJ424" s="18" t="s">
        <v>87</v>
      </c>
      <c r="BK424" s="155">
        <f>ROUND(I424*H424,2)</f>
        <v>0</v>
      </c>
      <c r="BL424" s="18" t="s">
        <v>526</v>
      </c>
      <c r="BM424" s="265" t="s">
        <v>2261</v>
      </c>
    </row>
    <row r="425" s="13" customFormat="1">
      <c r="A425" s="13"/>
      <c r="B425" s="266"/>
      <c r="C425" s="267"/>
      <c r="D425" s="268" t="s">
        <v>236</v>
      </c>
      <c r="E425" s="269" t="s">
        <v>1</v>
      </c>
      <c r="F425" s="270" t="s">
        <v>2230</v>
      </c>
      <c r="G425" s="267"/>
      <c r="H425" s="269" t="s">
        <v>1</v>
      </c>
      <c r="I425" s="271"/>
      <c r="J425" s="267"/>
      <c r="K425" s="267"/>
      <c r="L425" s="272"/>
      <c r="M425" s="273"/>
      <c r="N425" s="274"/>
      <c r="O425" s="274"/>
      <c r="P425" s="274"/>
      <c r="Q425" s="274"/>
      <c r="R425" s="274"/>
      <c r="S425" s="274"/>
      <c r="T425" s="275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76" t="s">
        <v>236</v>
      </c>
      <c r="AU425" s="276" t="s">
        <v>89</v>
      </c>
      <c r="AV425" s="13" t="s">
        <v>87</v>
      </c>
      <c r="AW425" s="13" t="s">
        <v>34</v>
      </c>
      <c r="AX425" s="13" t="s">
        <v>81</v>
      </c>
      <c r="AY425" s="276" t="s">
        <v>211</v>
      </c>
    </row>
    <row r="426" s="13" customFormat="1">
      <c r="A426" s="13"/>
      <c r="B426" s="266"/>
      <c r="C426" s="267"/>
      <c r="D426" s="268" t="s">
        <v>236</v>
      </c>
      <c r="E426" s="269" t="s">
        <v>1</v>
      </c>
      <c r="F426" s="270" t="s">
        <v>2262</v>
      </c>
      <c r="G426" s="267"/>
      <c r="H426" s="269" t="s">
        <v>1</v>
      </c>
      <c r="I426" s="271"/>
      <c r="J426" s="267"/>
      <c r="K426" s="267"/>
      <c r="L426" s="272"/>
      <c r="M426" s="273"/>
      <c r="N426" s="274"/>
      <c r="O426" s="274"/>
      <c r="P426" s="274"/>
      <c r="Q426" s="274"/>
      <c r="R426" s="274"/>
      <c r="S426" s="274"/>
      <c r="T426" s="275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76" t="s">
        <v>236</v>
      </c>
      <c r="AU426" s="276" t="s">
        <v>89</v>
      </c>
      <c r="AV426" s="13" t="s">
        <v>87</v>
      </c>
      <c r="AW426" s="13" t="s">
        <v>34</v>
      </c>
      <c r="AX426" s="13" t="s">
        <v>81</v>
      </c>
      <c r="AY426" s="276" t="s">
        <v>211</v>
      </c>
    </row>
    <row r="427" s="14" customFormat="1">
      <c r="A427" s="14"/>
      <c r="B427" s="277"/>
      <c r="C427" s="278"/>
      <c r="D427" s="268" t="s">
        <v>236</v>
      </c>
      <c r="E427" s="279" t="s">
        <v>1</v>
      </c>
      <c r="F427" s="280" t="s">
        <v>87</v>
      </c>
      <c r="G427" s="278"/>
      <c r="H427" s="281">
        <v>1</v>
      </c>
      <c r="I427" s="282"/>
      <c r="J427" s="278"/>
      <c r="K427" s="278"/>
      <c r="L427" s="283"/>
      <c r="M427" s="284"/>
      <c r="N427" s="285"/>
      <c r="O427" s="285"/>
      <c r="P427" s="285"/>
      <c r="Q427" s="285"/>
      <c r="R427" s="285"/>
      <c r="S427" s="285"/>
      <c r="T427" s="286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  <c r="AE427" s="14"/>
      <c r="AT427" s="287" t="s">
        <v>236</v>
      </c>
      <c r="AU427" s="287" t="s">
        <v>89</v>
      </c>
      <c r="AV427" s="14" t="s">
        <v>89</v>
      </c>
      <c r="AW427" s="14" t="s">
        <v>34</v>
      </c>
      <c r="AX427" s="14" t="s">
        <v>87</v>
      </c>
      <c r="AY427" s="287" t="s">
        <v>211</v>
      </c>
    </row>
    <row r="428" s="2" customFormat="1" ht="37.8" customHeight="1">
      <c r="A428" s="41"/>
      <c r="B428" s="42"/>
      <c r="C428" s="317" t="s">
        <v>842</v>
      </c>
      <c r="D428" s="317" t="s">
        <v>587</v>
      </c>
      <c r="E428" s="318" t="s">
        <v>2263</v>
      </c>
      <c r="F428" s="319" t="s">
        <v>2264</v>
      </c>
      <c r="G428" s="320" t="s">
        <v>695</v>
      </c>
      <c r="H428" s="321">
        <v>1</v>
      </c>
      <c r="I428" s="322"/>
      <c r="J428" s="323">
        <f>ROUND(I428*H428,2)</f>
        <v>0</v>
      </c>
      <c r="K428" s="324"/>
      <c r="L428" s="325"/>
      <c r="M428" s="326" t="s">
        <v>1</v>
      </c>
      <c r="N428" s="327" t="s">
        <v>46</v>
      </c>
      <c r="O428" s="94"/>
      <c r="P428" s="263">
        <f>O428*H428</f>
        <v>0</v>
      </c>
      <c r="Q428" s="263">
        <v>0</v>
      </c>
      <c r="R428" s="263">
        <f>Q428*H428</f>
        <v>0</v>
      </c>
      <c r="S428" s="263">
        <v>0</v>
      </c>
      <c r="T428" s="264">
        <f>S428*H428</f>
        <v>0</v>
      </c>
      <c r="U428" s="41"/>
      <c r="V428" s="41"/>
      <c r="W428" s="41"/>
      <c r="X428" s="41"/>
      <c r="Y428" s="41"/>
      <c r="Z428" s="41"/>
      <c r="AA428" s="41"/>
      <c r="AB428" s="41"/>
      <c r="AC428" s="41"/>
      <c r="AD428" s="41"/>
      <c r="AE428" s="41"/>
      <c r="AR428" s="265" t="s">
        <v>632</v>
      </c>
      <c r="AT428" s="265" t="s">
        <v>587</v>
      </c>
      <c r="AU428" s="265" t="s">
        <v>89</v>
      </c>
      <c r="AY428" s="18" t="s">
        <v>211</v>
      </c>
      <c r="BE428" s="155">
        <f>IF(N428="základní",J428,0)</f>
        <v>0</v>
      </c>
      <c r="BF428" s="155">
        <f>IF(N428="snížená",J428,0)</f>
        <v>0</v>
      </c>
      <c r="BG428" s="155">
        <f>IF(N428="zákl. přenesená",J428,0)</f>
        <v>0</v>
      </c>
      <c r="BH428" s="155">
        <f>IF(N428="sníž. přenesená",J428,0)</f>
        <v>0</v>
      </c>
      <c r="BI428" s="155">
        <f>IF(N428="nulová",J428,0)</f>
        <v>0</v>
      </c>
      <c r="BJ428" s="18" t="s">
        <v>87</v>
      </c>
      <c r="BK428" s="155">
        <f>ROUND(I428*H428,2)</f>
        <v>0</v>
      </c>
      <c r="BL428" s="18" t="s">
        <v>526</v>
      </c>
      <c r="BM428" s="265" t="s">
        <v>2265</v>
      </c>
    </row>
    <row r="429" s="13" customFormat="1">
      <c r="A429" s="13"/>
      <c r="B429" s="266"/>
      <c r="C429" s="267"/>
      <c r="D429" s="268" t="s">
        <v>236</v>
      </c>
      <c r="E429" s="269" t="s">
        <v>1</v>
      </c>
      <c r="F429" s="270" t="s">
        <v>2266</v>
      </c>
      <c r="G429" s="267"/>
      <c r="H429" s="269" t="s">
        <v>1</v>
      </c>
      <c r="I429" s="271"/>
      <c r="J429" s="267"/>
      <c r="K429" s="267"/>
      <c r="L429" s="272"/>
      <c r="M429" s="273"/>
      <c r="N429" s="274"/>
      <c r="O429" s="274"/>
      <c r="P429" s="274"/>
      <c r="Q429" s="274"/>
      <c r="R429" s="274"/>
      <c r="S429" s="274"/>
      <c r="T429" s="275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76" t="s">
        <v>236</v>
      </c>
      <c r="AU429" s="276" t="s">
        <v>89</v>
      </c>
      <c r="AV429" s="13" t="s">
        <v>87</v>
      </c>
      <c r="AW429" s="13" t="s">
        <v>34</v>
      </c>
      <c r="AX429" s="13" t="s">
        <v>81</v>
      </c>
      <c r="AY429" s="276" t="s">
        <v>211</v>
      </c>
    </row>
    <row r="430" s="13" customFormat="1">
      <c r="A430" s="13"/>
      <c r="B430" s="266"/>
      <c r="C430" s="267"/>
      <c r="D430" s="268" t="s">
        <v>236</v>
      </c>
      <c r="E430" s="269" t="s">
        <v>1</v>
      </c>
      <c r="F430" s="270" t="s">
        <v>2267</v>
      </c>
      <c r="G430" s="267"/>
      <c r="H430" s="269" t="s">
        <v>1</v>
      </c>
      <c r="I430" s="271"/>
      <c r="J430" s="267"/>
      <c r="K430" s="267"/>
      <c r="L430" s="272"/>
      <c r="M430" s="273"/>
      <c r="N430" s="274"/>
      <c r="O430" s="274"/>
      <c r="P430" s="274"/>
      <c r="Q430" s="274"/>
      <c r="R430" s="274"/>
      <c r="S430" s="274"/>
      <c r="T430" s="275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276" t="s">
        <v>236</v>
      </c>
      <c r="AU430" s="276" t="s">
        <v>89</v>
      </c>
      <c r="AV430" s="13" t="s">
        <v>87</v>
      </c>
      <c r="AW430" s="13" t="s">
        <v>34</v>
      </c>
      <c r="AX430" s="13" t="s">
        <v>81</v>
      </c>
      <c r="AY430" s="276" t="s">
        <v>211</v>
      </c>
    </row>
    <row r="431" s="14" customFormat="1">
      <c r="A431" s="14"/>
      <c r="B431" s="277"/>
      <c r="C431" s="278"/>
      <c r="D431" s="268" t="s">
        <v>236</v>
      </c>
      <c r="E431" s="279" t="s">
        <v>1</v>
      </c>
      <c r="F431" s="280" t="s">
        <v>87</v>
      </c>
      <c r="G431" s="278"/>
      <c r="H431" s="281">
        <v>1</v>
      </c>
      <c r="I431" s="282"/>
      <c r="J431" s="278"/>
      <c r="K431" s="278"/>
      <c r="L431" s="283"/>
      <c r="M431" s="284"/>
      <c r="N431" s="285"/>
      <c r="O431" s="285"/>
      <c r="P431" s="285"/>
      <c r="Q431" s="285"/>
      <c r="R431" s="285"/>
      <c r="S431" s="285"/>
      <c r="T431" s="286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T431" s="287" t="s">
        <v>236</v>
      </c>
      <c r="AU431" s="287" t="s">
        <v>89</v>
      </c>
      <c r="AV431" s="14" t="s">
        <v>89</v>
      </c>
      <c r="AW431" s="14" t="s">
        <v>34</v>
      </c>
      <c r="AX431" s="14" t="s">
        <v>87</v>
      </c>
      <c r="AY431" s="287" t="s">
        <v>211</v>
      </c>
    </row>
    <row r="432" s="2" customFormat="1" ht="37.8" customHeight="1">
      <c r="A432" s="41"/>
      <c r="B432" s="42"/>
      <c r="C432" s="317" t="s">
        <v>847</v>
      </c>
      <c r="D432" s="317" t="s">
        <v>587</v>
      </c>
      <c r="E432" s="318" t="s">
        <v>2268</v>
      </c>
      <c r="F432" s="319" t="s">
        <v>2269</v>
      </c>
      <c r="G432" s="320" t="s">
        <v>695</v>
      </c>
      <c r="H432" s="321">
        <v>1</v>
      </c>
      <c r="I432" s="322"/>
      <c r="J432" s="323">
        <f>ROUND(I432*H432,2)</f>
        <v>0</v>
      </c>
      <c r="K432" s="324"/>
      <c r="L432" s="325"/>
      <c r="M432" s="326" t="s">
        <v>1</v>
      </c>
      <c r="N432" s="327" t="s">
        <v>46</v>
      </c>
      <c r="O432" s="94"/>
      <c r="P432" s="263">
        <f>O432*H432</f>
        <v>0</v>
      </c>
      <c r="Q432" s="263">
        <v>0</v>
      </c>
      <c r="R432" s="263">
        <f>Q432*H432</f>
        <v>0</v>
      </c>
      <c r="S432" s="263">
        <v>0</v>
      </c>
      <c r="T432" s="264">
        <f>S432*H432</f>
        <v>0</v>
      </c>
      <c r="U432" s="41"/>
      <c r="V432" s="41"/>
      <c r="W432" s="41"/>
      <c r="X432" s="41"/>
      <c r="Y432" s="41"/>
      <c r="Z432" s="41"/>
      <c r="AA432" s="41"/>
      <c r="AB432" s="41"/>
      <c r="AC432" s="41"/>
      <c r="AD432" s="41"/>
      <c r="AE432" s="41"/>
      <c r="AR432" s="265" t="s">
        <v>632</v>
      </c>
      <c r="AT432" s="265" t="s">
        <v>587</v>
      </c>
      <c r="AU432" s="265" t="s">
        <v>89</v>
      </c>
      <c r="AY432" s="18" t="s">
        <v>211</v>
      </c>
      <c r="BE432" s="155">
        <f>IF(N432="základní",J432,0)</f>
        <v>0</v>
      </c>
      <c r="BF432" s="155">
        <f>IF(N432="snížená",J432,0)</f>
        <v>0</v>
      </c>
      <c r="BG432" s="155">
        <f>IF(N432="zákl. přenesená",J432,0)</f>
        <v>0</v>
      </c>
      <c r="BH432" s="155">
        <f>IF(N432="sníž. přenesená",J432,0)</f>
        <v>0</v>
      </c>
      <c r="BI432" s="155">
        <f>IF(N432="nulová",J432,0)</f>
        <v>0</v>
      </c>
      <c r="BJ432" s="18" t="s">
        <v>87</v>
      </c>
      <c r="BK432" s="155">
        <f>ROUND(I432*H432,2)</f>
        <v>0</v>
      </c>
      <c r="BL432" s="18" t="s">
        <v>526</v>
      </c>
      <c r="BM432" s="265" t="s">
        <v>2270</v>
      </c>
    </row>
    <row r="433" s="13" customFormat="1">
      <c r="A433" s="13"/>
      <c r="B433" s="266"/>
      <c r="C433" s="267"/>
      <c r="D433" s="268" t="s">
        <v>236</v>
      </c>
      <c r="E433" s="269" t="s">
        <v>1</v>
      </c>
      <c r="F433" s="270" t="s">
        <v>2230</v>
      </c>
      <c r="G433" s="267"/>
      <c r="H433" s="269" t="s">
        <v>1</v>
      </c>
      <c r="I433" s="271"/>
      <c r="J433" s="267"/>
      <c r="K433" s="267"/>
      <c r="L433" s="272"/>
      <c r="M433" s="273"/>
      <c r="N433" s="274"/>
      <c r="O433" s="274"/>
      <c r="P433" s="274"/>
      <c r="Q433" s="274"/>
      <c r="R433" s="274"/>
      <c r="S433" s="274"/>
      <c r="T433" s="275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76" t="s">
        <v>236</v>
      </c>
      <c r="AU433" s="276" t="s">
        <v>89</v>
      </c>
      <c r="AV433" s="13" t="s">
        <v>87</v>
      </c>
      <c r="AW433" s="13" t="s">
        <v>34</v>
      </c>
      <c r="AX433" s="13" t="s">
        <v>81</v>
      </c>
      <c r="AY433" s="276" t="s">
        <v>211</v>
      </c>
    </row>
    <row r="434" s="13" customFormat="1">
      <c r="A434" s="13"/>
      <c r="B434" s="266"/>
      <c r="C434" s="267"/>
      <c r="D434" s="268" t="s">
        <v>236</v>
      </c>
      <c r="E434" s="269" t="s">
        <v>1</v>
      </c>
      <c r="F434" s="270" t="s">
        <v>2271</v>
      </c>
      <c r="G434" s="267"/>
      <c r="H434" s="269" t="s">
        <v>1</v>
      </c>
      <c r="I434" s="271"/>
      <c r="J434" s="267"/>
      <c r="K434" s="267"/>
      <c r="L434" s="272"/>
      <c r="M434" s="273"/>
      <c r="N434" s="274"/>
      <c r="O434" s="274"/>
      <c r="P434" s="274"/>
      <c r="Q434" s="274"/>
      <c r="R434" s="274"/>
      <c r="S434" s="274"/>
      <c r="T434" s="275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76" t="s">
        <v>236</v>
      </c>
      <c r="AU434" s="276" t="s">
        <v>89</v>
      </c>
      <c r="AV434" s="13" t="s">
        <v>87</v>
      </c>
      <c r="AW434" s="13" t="s">
        <v>34</v>
      </c>
      <c r="AX434" s="13" t="s">
        <v>81</v>
      </c>
      <c r="AY434" s="276" t="s">
        <v>211</v>
      </c>
    </row>
    <row r="435" s="14" customFormat="1">
      <c r="A435" s="14"/>
      <c r="B435" s="277"/>
      <c r="C435" s="278"/>
      <c r="D435" s="268" t="s">
        <v>236</v>
      </c>
      <c r="E435" s="279" t="s">
        <v>1</v>
      </c>
      <c r="F435" s="280" t="s">
        <v>87</v>
      </c>
      <c r="G435" s="278"/>
      <c r="H435" s="281">
        <v>1</v>
      </c>
      <c r="I435" s="282"/>
      <c r="J435" s="278"/>
      <c r="K435" s="278"/>
      <c r="L435" s="283"/>
      <c r="M435" s="284"/>
      <c r="N435" s="285"/>
      <c r="O435" s="285"/>
      <c r="P435" s="285"/>
      <c r="Q435" s="285"/>
      <c r="R435" s="285"/>
      <c r="S435" s="285"/>
      <c r="T435" s="286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T435" s="287" t="s">
        <v>236</v>
      </c>
      <c r="AU435" s="287" t="s">
        <v>89</v>
      </c>
      <c r="AV435" s="14" t="s">
        <v>89</v>
      </c>
      <c r="AW435" s="14" t="s">
        <v>34</v>
      </c>
      <c r="AX435" s="14" t="s">
        <v>87</v>
      </c>
      <c r="AY435" s="287" t="s">
        <v>211</v>
      </c>
    </row>
    <row r="436" s="2" customFormat="1" ht="37.8" customHeight="1">
      <c r="A436" s="41"/>
      <c r="B436" s="42"/>
      <c r="C436" s="317" t="s">
        <v>851</v>
      </c>
      <c r="D436" s="317" t="s">
        <v>587</v>
      </c>
      <c r="E436" s="318" t="s">
        <v>2272</v>
      </c>
      <c r="F436" s="319" t="s">
        <v>2273</v>
      </c>
      <c r="G436" s="320" t="s">
        <v>695</v>
      </c>
      <c r="H436" s="321">
        <v>1</v>
      </c>
      <c r="I436" s="322"/>
      <c r="J436" s="323">
        <f>ROUND(I436*H436,2)</f>
        <v>0</v>
      </c>
      <c r="K436" s="324"/>
      <c r="L436" s="325"/>
      <c r="M436" s="326" t="s">
        <v>1</v>
      </c>
      <c r="N436" s="327" t="s">
        <v>46</v>
      </c>
      <c r="O436" s="94"/>
      <c r="P436" s="263">
        <f>O436*H436</f>
        <v>0</v>
      </c>
      <c r="Q436" s="263">
        <v>0</v>
      </c>
      <c r="R436" s="263">
        <f>Q436*H436</f>
        <v>0</v>
      </c>
      <c r="S436" s="263">
        <v>0</v>
      </c>
      <c r="T436" s="264">
        <f>S436*H436</f>
        <v>0</v>
      </c>
      <c r="U436" s="41"/>
      <c r="V436" s="41"/>
      <c r="W436" s="41"/>
      <c r="X436" s="41"/>
      <c r="Y436" s="41"/>
      <c r="Z436" s="41"/>
      <c r="AA436" s="41"/>
      <c r="AB436" s="41"/>
      <c r="AC436" s="41"/>
      <c r="AD436" s="41"/>
      <c r="AE436" s="41"/>
      <c r="AR436" s="265" t="s">
        <v>632</v>
      </c>
      <c r="AT436" s="265" t="s">
        <v>587</v>
      </c>
      <c r="AU436" s="265" t="s">
        <v>89</v>
      </c>
      <c r="AY436" s="18" t="s">
        <v>211</v>
      </c>
      <c r="BE436" s="155">
        <f>IF(N436="základní",J436,0)</f>
        <v>0</v>
      </c>
      <c r="BF436" s="155">
        <f>IF(N436="snížená",J436,0)</f>
        <v>0</v>
      </c>
      <c r="BG436" s="155">
        <f>IF(N436="zákl. přenesená",J436,0)</f>
        <v>0</v>
      </c>
      <c r="BH436" s="155">
        <f>IF(N436="sníž. přenesená",J436,0)</f>
        <v>0</v>
      </c>
      <c r="BI436" s="155">
        <f>IF(N436="nulová",J436,0)</f>
        <v>0</v>
      </c>
      <c r="BJ436" s="18" t="s">
        <v>87</v>
      </c>
      <c r="BK436" s="155">
        <f>ROUND(I436*H436,2)</f>
        <v>0</v>
      </c>
      <c r="BL436" s="18" t="s">
        <v>526</v>
      </c>
      <c r="BM436" s="265" t="s">
        <v>2274</v>
      </c>
    </row>
    <row r="437" s="13" customFormat="1">
      <c r="A437" s="13"/>
      <c r="B437" s="266"/>
      <c r="C437" s="267"/>
      <c r="D437" s="268" t="s">
        <v>236</v>
      </c>
      <c r="E437" s="269" t="s">
        <v>1</v>
      </c>
      <c r="F437" s="270" t="s">
        <v>2230</v>
      </c>
      <c r="G437" s="267"/>
      <c r="H437" s="269" t="s">
        <v>1</v>
      </c>
      <c r="I437" s="271"/>
      <c r="J437" s="267"/>
      <c r="K437" s="267"/>
      <c r="L437" s="272"/>
      <c r="M437" s="273"/>
      <c r="N437" s="274"/>
      <c r="O437" s="274"/>
      <c r="P437" s="274"/>
      <c r="Q437" s="274"/>
      <c r="R437" s="274"/>
      <c r="S437" s="274"/>
      <c r="T437" s="275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276" t="s">
        <v>236</v>
      </c>
      <c r="AU437" s="276" t="s">
        <v>89</v>
      </c>
      <c r="AV437" s="13" t="s">
        <v>87</v>
      </c>
      <c r="AW437" s="13" t="s">
        <v>34</v>
      </c>
      <c r="AX437" s="13" t="s">
        <v>81</v>
      </c>
      <c r="AY437" s="276" t="s">
        <v>211</v>
      </c>
    </row>
    <row r="438" s="13" customFormat="1">
      <c r="A438" s="13"/>
      <c r="B438" s="266"/>
      <c r="C438" s="267"/>
      <c r="D438" s="268" t="s">
        <v>236</v>
      </c>
      <c r="E438" s="269" t="s">
        <v>1</v>
      </c>
      <c r="F438" s="270" t="s">
        <v>2215</v>
      </c>
      <c r="G438" s="267"/>
      <c r="H438" s="269" t="s">
        <v>1</v>
      </c>
      <c r="I438" s="271"/>
      <c r="J438" s="267"/>
      <c r="K438" s="267"/>
      <c r="L438" s="272"/>
      <c r="M438" s="273"/>
      <c r="N438" s="274"/>
      <c r="O438" s="274"/>
      <c r="P438" s="274"/>
      <c r="Q438" s="274"/>
      <c r="R438" s="274"/>
      <c r="S438" s="274"/>
      <c r="T438" s="275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T438" s="276" t="s">
        <v>236</v>
      </c>
      <c r="AU438" s="276" t="s">
        <v>89</v>
      </c>
      <c r="AV438" s="13" t="s">
        <v>87</v>
      </c>
      <c r="AW438" s="13" t="s">
        <v>34</v>
      </c>
      <c r="AX438" s="13" t="s">
        <v>81</v>
      </c>
      <c r="AY438" s="276" t="s">
        <v>211</v>
      </c>
    </row>
    <row r="439" s="13" customFormat="1">
      <c r="A439" s="13"/>
      <c r="B439" s="266"/>
      <c r="C439" s="267"/>
      <c r="D439" s="268" t="s">
        <v>236</v>
      </c>
      <c r="E439" s="269" t="s">
        <v>1</v>
      </c>
      <c r="F439" s="270" t="s">
        <v>2275</v>
      </c>
      <c r="G439" s="267"/>
      <c r="H439" s="269" t="s">
        <v>1</v>
      </c>
      <c r="I439" s="271"/>
      <c r="J439" s="267"/>
      <c r="K439" s="267"/>
      <c r="L439" s="272"/>
      <c r="M439" s="273"/>
      <c r="N439" s="274"/>
      <c r="O439" s="274"/>
      <c r="P439" s="274"/>
      <c r="Q439" s="274"/>
      <c r="R439" s="274"/>
      <c r="S439" s="274"/>
      <c r="T439" s="275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T439" s="276" t="s">
        <v>236</v>
      </c>
      <c r="AU439" s="276" t="s">
        <v>89</v>
      </c>
      <c r="AV439" s="13" t="s">
        <v>87</v>
      </c>
      <c r="AW439" s="13" t="s">
        <v>34</v>
      </c>
      <c r="AX439" s="13" t="s">
        <v>81</v>
      </c>
      <c r="AY439" s="276" t="s">
        <v>211</v>
      </c>
    </row>
    <row r="440" s="14" customFormat="1">
      <c r="A440" s="14"/>
      <c r="B440" s="277"/>
      <c r="C440" s="278"/>
      <c r="D440" s="268" t="s">
        <v>236</v>
      </c>
      <c r="E440" s="279" t="s">
        <v>1</v>
      </c>
      <c r="F440" s="280" t="s">
        <v>87</v>
      </c>
      <c r="G440" s="278"/>
      <c r="H440" s="281">
        <v>1</v>
      </c>
      <c r="I440" s="282"/>
      <c r="J440" s="278"/>
      <c r="K440" s="278"/>
      <c r="L440" s="283"/>
      <c r="M440" s="284"/>
      <c r="N440" s="285"/>
      <c r="O440" s="285"/>
      <c r="P440" s="285"/>
      <c r="Q440" s="285"/>
      <c r="R440" s="285"/>
      <c r="S440" s="285"/>
      <c r="T440" s="286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T440" s="287" t="s">
        <v>236</v>
      </c>
      <c r="AU440" s="287" t="s">
        <v>89</v>
      </c>
      <c r="AV440" s="14" t="s">
        <v>89</v>
      </c>
      <c r="AW440" s="14" t="s">
        <v>34</v>
      </c>
      <c r="AX440" s="14" t="s">
        <v>87</v>
      </c>
      <c r="AY440" s="287" t="s">
        <v>211</v>
      </c>
    </row>
    <row r="441" s="2" customFormat="1" ht="24.15" customHeight="1">
      <c r="A441" s="41"/>
      <c r="B441" s="42"/>
      <c r="C441" s="317" t="s">
        <v>855</v>
      </c>
      <c r="D441" s="317" t="s">
        <v>587</v>
      </c>
      <c r="E441" s="318" t="s">
        <v>2276</v>
      </c>
      <c r="F441" s="319" t="s">
        <v>2277</v>
      </c>
      <c r="G441" s="320" t="s">
        <v>695</v>
      </c>
      <c r="H441" s="321">
        <v>1</v>
      </c>
      <c r="I441" s="322"/>
      <c r="J441" s="323">
        <f>ROUND(I441*H441,2)</f>
        <v>0</v>
      </c>
      <c r="K441" s="324"/>
      <c r="L441" s="325"/>
      <c r="M441" s="326" t="s">
        <v>1</v>
      </c>
      <c r="N441" s="327" t="s">
        <v>46</v>
      </c>
      <c r="O441" s="94"/>
      <c r="P441" s="263">
        <f>O441*H441</f>
        <v>0</v>
      </c>
      <c r="Q441" s="263">
        <v>0</v>
      </c>
      <c r="R441" s="263">
        <f>Q441*H441</f>
        <v>0</v>
      </c>
      <c r="S441" s="263">
        <v>0</v>
      </c>
      <c r="T441" s="264">
        <f>S441*H441</f>
        <v>0</v>
      </c>
      <c r="U441" s="41"/>
      <c r="V441" s="41"/>
      <c r="W441" s="41"/>
      <c r="X441" s="41"/>
      <c r="Y441" s="41"/>
      <c r="Z441" s="41"/>
      <c r="AA441" s="41"/>
      <c r="AB441" s="41"/>
      <c r="AC441" s="41"/>
      <c r="AD441" s="41"/>
      <c r="AE441" s="41"/>
      <c r="AR441" s="265" t="s">
        <v>632</v>
      </c>
      <c r="AT441" s="265" t="s">
        <v>587</v>
      </c>
      <c r="AU441" s="265" t="s">
        <v>89</v>
      </c>
      <c r="AY441" s="18" t="s">
        <v>211</v>
      </c>
      <c r="BE441" s="155">
        <f>IF(N441="základní",J441,0)</f>
        <v>0</v>
      </c>
      <c r="BF441" s="155">
        <f>IF(N441="snížená",J441,0)</f>
        <v>0</v>
      </c>
      <c r="BG441" s="155">
        <f>IF(N441="zákl. přenesená",J441,0)</f>
        <v>0</v>
      </c>
      <c r="BH441" s="155">
        <f>IF(N441="sníž. přenesená",J441,0)</f>
        <v>0</v>
      </c>
      <c r="BI441" s="155">
        <f>IF(N441="nulová",J441,0)</f>
        <v>0</v>
      </c>
      <c r="BJ441" s="18" t="s">
        <v>87</v>
      </c>
      <c r="BK441" s="155">
        <f>ROUND(I441*H441,2)</f>
        <v>0</v>
      </c>
      <c r="BL441" s="18" t="s">
        <v>526</v>
      </c>
      <c r="BM441" s="265" t="s">
        <v>2278</v>
      </c>
    </row>
    <row r="442" s="13" customFormat="1">
      <c r="A442" s="13"/>
      <c r="B442" s="266"/>
      <c r="C442" s="267"/>
      <c r="D442" s="268" t="s">
        <v>236</v>
      </c>
      <c r="E442" s="269" t="s">
        <v>1</v>
      </c>
      <c r="F442" s="270" t="s">
        <v>2279</v>
      </c>
      <c r="G442" s="267"/>
      <c r="H442" s="269" t="s">
        <v>1</v>
      </c>
      <c r="I442" s="271"/>
      <c r="J442" s="267"/>
      <c r="K442" s="267"/>
      <c r="L442" s="272"/>
      <c r="M442" s="273"/>
      <c r="N442" s="274"/>
      <c r="O442" s="274"/>
      <c r="P442" s="274"/>
      <c r="Q442" s="274"/>
      <c r="R442" s="274"/>
      <c r="S442" s="274"/>
      <c r="T442" s="275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T442" s="276" t="s">
        <v>236</v>
      </c>
      <c r="AU442" s="276" t="s">
        <v>89</v>
      </c>
      <c r="AV442" s="13" t="s">
        <v>87</v>
      </c>
      <c r="AW442" s="13" t="s">
        <v>34</v>
      </c>
      <c r="AX442" s="13" t="s">
        <v>81</v>
      </c>
      <c r="AY442" s="276" t="s">
        <v>211</v>
      </c>
    </row>
    <row r="443" s="13" customFormat="1">
      <c r="A443" s="13"/>
      <c r="B443" s="266"/>
      <c r="C443" s="267"/>
      <c r="D443" s="268" t="s">
        <v>236</v>
      </c>
      <c r="E443" s="269" t="s">
        <v>1</v>
      </c>
      <c r="F443" s="270" t="s">
        <v>2280</v>
      </c>
      <c r="G443" s="267"/>
      <c r="H443" s="269" t="s">
        <v>1</v>
      </c>
      <c r="I443" s="271"/>
      <c r="J443" s="267"/>
      <c r="K443" s="267"/>
      <c r="L443" s="272"/>
      <c r="M443" s="273"/>
      <c r="N443" s="274"/>
      <c r="O443" s="274"/>
      <c r="P443" s="274"/>
      <c r="Q443" s="274"/>
      <c r="R443" s="274"/>
      <c r="S443" s="274"/>
      <c r="T443" s="275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T443" s="276" t="s">
        <v>236</v>
      </c>
      <c r="AU443" s="276" t="s">
        <v>89</v>
      </c>
      <c r="AV443" s="13" t="s">
        <v>87</v>
      </c>
      <c r="AW443" s="13" t="s">
        <v>34</v>
      </c>
      <c r="AX443" s="13" t="s">
        <v>81</v>
      </c>
      <c r="AY443" s="276" t="s">
        <v>211</v>
      </c>
    </row>
    <row r="444" s="13" customFormat="1">
      <c r="A444" s="13"/>
      <c r="B444" s="266"/>
      <c r="C444" s="267"/>
      <c r="D444" s="268" t="s">
        <v>236</v>
      </c>
      <c r="E444" s="269" t="s">
        <v>1</v>
      </c>
      <c r="F444" s="270" t="s">
        <v>2215</v>
      </c>
      <c r="G444" s="267"/>
      <c r="H444" s="269" t="s">
        <v>1</v>
      </c>
      <c r="I444" s="271"/>
      <c r="J444" s="267"/>
      <c r="K444" s="267"/>
      <c r="L444" s="272"/>
      <c r="M444" s="273"/>
      <c r="N444" s="274"/>
      <c r="O444" s="274"/>
      <c r="P444" s="274"/>
      <c r="Q444" s="274"/>
      <c r="R444" s="274"/>
      <c r="S444" s="274"/>
      <c r="T444" s="275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276" t="s">
        <v>236</v>
      </c>
      <c r="AU444" s="276" t="s">
        <v>89</v>
      </c>
      <c r="AV444" s="13" t="s">
        <v>87</v>
      </c>
      <c r="AW444" s="13" t="s">
        <v>34</v>
      </c>
      <c r="AX444" s="13" t="s">
        <v>81</v>
      </c>
      <c r="AY444" s="276" t="s">
        <v>211</v>
      </c>
    </row>
    <row r="445" s="14" customFormat="1">
      <c r="A445" s="14"/>
      <c r="B445" s="277"/>
      <c r="C445" s="278"/>
      <c r="D445" s="268" t="s">
        <v>236</v>
      </c>
      <c r="E445" s="279" t="s">
        <v>1</v>
      </c>
      <c r="F445" s="280" t="s">
        <v>87</v>
      </c>
      <c r="G445" s="278"/>
      <c r="H445" s="281">
        <v>1</v>
      </c>
      <c r="I445" s="282"/>
      <c r="J445" s="278"/>
      <c r="K445" s="278"/>
      <c r="L445" s="283"/>
      <c r="M445" s="284"/>
      <c r="N445" s="285"/>
      <c r="O445" s="285"/>
      <c r="P445" s="285"/>
      <c r="Q445" s="285"/>
      <c r="R445" s="285"/>
      <c r="S445" s="285"/>
      <c r="T445" s="286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T445" s="287" t="s">
        <v>236</v>
      </c>
      <c r="AU445" s="287" t="s">
        <v>89</v>
      </c>
      <c r="AV445" s="14" t="s">
        <v>89</v>
      </c>
      <c r="AW445" s="14" t="s">
        <v>34</v>
      </c>
      <c r="AX445" s="14" t="s">
        <v>87</v>
      </c>
      <c r="AY445" s="287" t="s">
        <v>211</v>
      </c>
    </row>
    <row r="446" s="2" customFormat="1" ht="37.8" customHeight="1">
      <c r="A446" s="41"/>
      <c r="B446" s="42"/>
      <c r="C446" s="317" t="s">
        <v>859</v>
      </c>
      <c r="D446" s="317" t="s">
        <v>587</v>
      </c>
      <c r="E446" s="318" t="s">
        <v>2281</v>
      </c>
      <c r="F446" s="319" t="s">
        <v>2282</v>
      </c>
      <c r="G446" s="320" t="s">
        <v>695</v>
      </c>
      <c r="H446" s="321">
        <v>1</v>
      </c>
      <c r="I446" s="322"/>
      <c r="J446" s="323">
        <f>ROUND(I446*H446,2)</f>
        <v>0</v>
      </c>
      <c r="K446" s="324"/>
      <c r="L446" s="325"/>
      <c r="M446" s="326" t="s">
        <v>1</v>
      </c>
      <c r="N446" s="327" t="s">
        <v>46</v>
      </c>
      <c r="O446" s="94"/>
      <c r="P446" s="263">
        <f>O446*H446</f>
        <v>0</v>
      </c>
      <c r="Q446" s="263">
        <v>0</v>
      </c>
      <c r="R446" s="263">
        <f>Q446*H446</f>
        <v>0</v>
      </c>
      <c r="S446" s="263">
        <v>0</v>
      </c>
      <c r="T446" s="264">
        <f>S446*H446</f>
        <v>0</v>
      </c>
      <c r="U446" s="41"/>
      <c r="V446" s="41"/>
      <c r="W446" s="41"/>
      <c r="X446" s="41"/>
      <c r="Y446" s="41"/>
      <c r="Z446" s="41"/>
      <c r="AA446" s="41"/>
      <c r="AB446" s="41"/>
      <c r="AC446" s="41"/>
      <c r="AD446" s="41"/>
      <c r="AE446" s="41"/>
      <c r="AR446" s="265" t="s">
        <v>632</v>
      </c>
      <c r="AT446" s="265" t="s">
        <v>587</v>
      </c>
      <c r="AU446" s="265" t="s">
        <v>89</v>
      </c>
      <c r="AY446" s="18" t="s">
        <v>211</v>
      </c>
      <c r="BE446" s="155">
        <f>IF(N446="základní",J446,0)</f>
        <v>0</v>
      </c>
      <c r="BF446" s="155">
        <f>IF(N446="snížená",J446,0)</f>
        <v>0</v>
      </c>
      <c r="BG446" s="155">
        <f>IF(N446="zákl. přenesená",J446,0)</f>
        <v>0</v>
      </c>
      <c r="BH446" s="155">
        <f>IF(N446="sníž. přenesená",J446,0)</f>
        <v>0</v>
      </c>
      <c r="BI446" s="155">
        <f>IF(N446="nulová",J446,0)</f>
        <v>0</v>
      </c>
      <c r="BJ446" s="18" t="s">
        <v>87</v>
      </c>
      <c r="BK446" s="155">
        <f>ROUND(I446*H446,2)</f>
        <v>0</v>
      </c>
      <c r="BL446" s="18" t="s">
        <v>526</v>
      </c>
      <c r="BM446" s="265" t="s">
        <v>2283</v>
      </c>
    </row>
    <row r="447" s="13" customFormat="1">
      <c r="A447" s="13"/>
      <c r="B447" s="266"/>
      <c r="C447" s="267"/>
      <c r="D447" s="268" t="s">
        <v>236</v>
      </c>
      <c r="E447" s="269" t="s">
        <v>1</v>
      </c>
      <c r="F447" s="270" t="s">
        <v>2279</v>
      </c>
      <c r="G447" s="267"/>
      <c r="H447" s="269" t="s">
        <v>1</v>
      </c>
      <c r="I447" s="271"/>
      <c r="J447" s="267"/>
      <c r="K447" s="267"/>
      <c r="L447" s="272"/>
      <c r="M447" s="273"/>
      <c r="N447" s="274"/>
      <c r="O447" s="274"/>
      <c r="P447" s="274"/>
      <c r="Q447" s="274"/>
      <c r="R447" s="274"/>
      <c r="S447" s="274"/>
      <c r="T447" s="275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T447" s="276" t="s">
        <v>236</v>
      </c>
      <c r="AU447" s="276" t="s">
        <v>89</v>
      </c>
      <c r="AV447" s="13" t="s">
        <v>87</v>
      </c>
      <c r="AW447" s="13" t="s">
        <v>34</v>
      </c>
      <c r="AX447" s="13" t="s">
        <v>81</v>
      </c>
      <c r="AY447" s="276" t="s">
        <v>211</v>
      </c>
    </row>
    <row r="448" s="13" customFormat="1">
      <c r="A448" s="13"/>
      <c r="B448" s="266"/>
      <c r="C448" s="267"/>
      <c r="D448" s="268" t="s">
        <v>236</v>
      </c>
      <c r="E448" s="269" t="s">
        <v>1</v>
      </c>
      <c r="F448" s="270" t="s">
        <v>2280</v>
      </c>
      <c r="G448" s="267"/>
      <c r="H448" s="269" t="s">
        <v>1</v>
      </c>
      <c r="I448" s="271"/>
      <c r="J448" s="267"/>
      <c r="K448" s="267"/>
      <c r="L448" s="272"/>
      <c r="M448" s="273"/>
      <c r="N448" s="274"/>
      <c r="O448" s="274"/>
      <c r="P448" s="274"/>
      <c r="Q448" s="274"/>
      <c r="R448" s="274"/>
      <c r="S448" s="274"/>
      <c r="T448" s="275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276" t="s">
        <v>236</v>
      </c>
      <c r="AU448" s="276" t="s">
        <v>89</v>
      </c>
      <c r="AV448" s="13" t="s">
        <v>87</v>
      </c>
      <c r="AW448" s="13" t="s">
        <v>34</v>
      </c>
      <c r="AX448" s="13" t="s">
        <v>81</v>
      </c>
      <c r="AY448" s="276" t="s">
        <v>211</v>
      </c>
    </row>
    <row r="449" s="14" customFormat="1">
      <c r="A449" s="14"/>
      <c r="B449" s="277"/>
      <c r="C449" s="278"/>
      <c r="D449" s="268" t="s">
        <v>236</v>
      </c>
      <c r="E449" s="279" t="s">
        <v>1</v>
      </c>
      <c r="F449" s="280" t="s">
        <v>87</v>
      </c>
      <c r="G449" s="278"/>
      <c r="H449" s="281">
        <v>1</v>
      </c>
      <c r="I449" s="282"/>
      <c r="J449" s="278"/>
      <c r="K449" s="278"/>
      <c r="L449" s="283"/>
      <c r="M449" s="284"/>
      <c r="N449" s="285"/>
      <c r="O449" s="285"/>
      <c r="P449" s="285"/>
      <c r="Q449" s="285"/>
      <c r="R449" s="285"/>
      <c r="S449" s="285"/>
      <c r="T449" s="286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T449" s="287" t="s">
        <v>236</v>
      </c>
      <c r="AU449" s="287" t="s">
        <v>89</v>
      </c>
      <c r="AV449" s="14" t="s">
        <v>89</v>
      </c>
      <c r="AW449" s="14" t="s">
        <v>34</v>
      </c>
      <c r="AX449" s="14" t="s">
        <v>87</v>
      </c>
      <c r="AY449" s="287" t="s">
        <v>211</v>
      </c>
    </row>
    <row r="450" s="2" customFormat="1" ht="24.15" customHeight="1">
      <c r="A450" s="41"/>
      <c r="B450" s="42"/>
      <c r="C450" s="253" t="s">
        <v>865</v>
      </c>
      <c r="D450" s="253" t="s">
        <v>214</v>
      </c>
      <c r="E450" s="254" t="s">
        <v>2284</v>
      </c>
      <c r="F450" s="255" t="s">
        <v>2285</v>
      </c>
      <c r="G450" s="256" t="s">
        <v>695</v>
      </c>
      <c r="H450" s="257">
        <v>11</v>
      </c>
      <c r="I450" s="258"/>
      <c r="J450" s="259">
        <f>ROUND(I450*H450,2)</f>
        <v>0</v>
      </c>
      <c r="K450" s="260"/>
      <c r="L450" s="44"/>
      <c r="M450" s="261" t="s">
        <v>1</v>
      </c>
      <c r="N450" s="262" t="s">
        <v>46</v>
      </c>
      <c r="O450" s="94"/>
      <c r="P450" s="263">
        <f>O450*H450</f>
        <v>0</v>
      </c>
      <c r="Q450" s="263">
        <v>0.00025000000000000001</v>
      </c>
      <c r="R450" s="263">
        <f>Q450*H450</f>
        <v>0.0027499999999999998</v>
      </c>
      <c r="S450" s="263">
        <v>0</v>
      </c>
      <c r="T450" s="264">
        <f>S450*H450</f>
        <v>0</v>
      </c>
      <c r="U450" s="41"/>
      <c r="V450" s="41"/>
      <c r="W450" s="41"/>
      <c r="X450" s="41"/>
      <c r="Y450" s="41"/>
      <c r="Z450" s="41"/>
      <c r="AA450" s="41"/>
      <c r="AB450" s="41"/>
      <c r="AC450" s="41"/>
      <c r="AD450" s="41"/>
      <c r="AE450" s="41"/>
      <c r="AR450" s="265" t="s">
        <v>526</v>
      </c>
      <c r="AT450" s="265" t="s">
        <v>214</v>
      </c>
      <c r="AU450" s="265" t="s">
        <v>89</v>
      </c>
      <c r="AY450" s="18" t="s">
        <v>211</v>
      </c>
      <c r="BE450" s="155">
        <f>IF(N450="základní",J450,0)</f>
        <v>0</v>
      </c>
      <c r="BF450" s="155">
        <f>IF(N450="snížená",J450,0)</f>
        <v>0</v>
      </c>
      <c r="BG450" s="155">
        <f>IF(N450="zákl. přenesená",J450,0)</f>
        <v>0</v>
      </c>
      <c r="BH450" s="155">
        <f>IF(N450="sníž. přenesená",J450,0)</f>
        <v>0</v>
      </c>
      <c r="BI450" s="155">
        <f>IF(N450="nulová",J450,0)</f>
        <v>0</v>
      </c>
      <c r="BJ450" s="18" t="s">
        <v>87</v>
      </c>
      <c r="BK450" s="155">
        <f>ROUND(I450*H450,2)</f>
        <v>0</v>
      </c>
      <c r="BL450" s="18" t="s">
        <v>526</v>
      </c>
      <c r="BM450" s="265" t="s">
        <v>2286</v>
      </c>
    </row>
    <row r="451" s="13" customFormat="1">
      <c r="A451" s="13"/>
      <c r="B451" s="266"/>
      <c r="C451" s="267"/>
      <c r="D451" s="268" t="s">
        <v>236</v>
      </c>
      <c r="E451" s="269" t="s">
        <v>1</v>
      </c>
      <c r="F451" s="270" t="s">
        <v>2287</v>
      </c>
      <c r="G451" s="267"/>
      <c r="H451" s="269" t="s">
        <v>1</v>
      </c>
      <c r="I451" s="271"/>
      <c r="J451" s="267"/>
      <c r="K451" s="267"/>
      <c r="L451" s="272"/>
      <c r="M451" s="273"/>
      <c r="N451" s="274"/>
      <c r="O451" s="274"/>
      <c r="P451" s="274"/>
      <c r="Q451" s="274"/>
      <c r="R451" s="274"/>
      <c r="S451" s="274"/>
      <c r="T451" s="275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276" t="s">
        <v>236</v>
      </c>
      <c r="AU451" s="276" t="s">
        <v>89</v>
      </c>
      <c r="AV451" s="13" t="s">
        <v>87</v>
      </c>
      <c r="AW451" s="13" t="s">
        <v>34</v>
      </c>
      <c r="AX451" s="13" t="s">
        <v>81</v>
      </c>
      <c r="AY451" s="276" t="s">
        <v>211</v>
      </c>
    </row>
    <row r="452" s="13" customFormat="1">
      <c r="A452" s="13"/>
      <c r="B452" s="266"/>
      <c r="C452" s="267"/>
      <c r="D452" s="268" t="s">
        <v>236</v>
      </c>
      <c r="E452" s="269" t="s">
        <v>1</v>
      </c>
      <c r="F452" s="270" t="s">
        <v>2288</v>
      </c>
      <c r="G452" s="267"/>
      <c r="H452" s="269" t="s">
        <v>1</v>
      </c>
      <c r="I452" s="271"/>
      <c r="J452" s="267"/>
      <c r="K452" s="267"/>
      <c r="L452" s="272"/>
      <c r="M452" s="273"/>
      <c r="N452" s="274"/>
      <c r="O452" s="274"/>
      <c r="P452" s="274"/>
      <c r="Q452" s="274"/>
      <c r="R452" s="274"/>
      <c r="S452" s="274"/>
      <c r="T452" s="275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T452" s="276" t="s">
        <v>236</v>
      </c>
      <c r="AU452" s="276" t="s">
        <v>89</v>
      </c>
      <c r="AV452" s="13" t="s">
        <v>87</v>
      </c>
      <c r="AW452" s="13" t="s">
        <v>34</v>
      </c>
      <c r="AX452" s="13" t="s">
        <v>81</v>
      </c>
      <c r="AY452" s="276" t="s">
        <v>211</v>
      </c>
    </row>
    <row r="453" s="13" customFormat="1">
      <c r="A453" s="13"/>
      <c r="B453" s="266"/>
      <c r="C453" s="267"/>
      <c r="D453" s="268" t="s">
        <v>236</v>
      </c>
      <c r="E453" s="269" t="s">
        <v>1</v>
      </c>
      <c r="F453" s="270" t="s">
        <v>2289</v>
      </c>
      <c r="G453" s="267"/>
      <c r="H453" s="269" t="s">
        <v>1</v>
      </c>
      <c r="I453" s="271"/>
      <c r="J453" s="267"/>
      <c r="K453" s="267"/>
      <c r="L453" s="272"/>
      <c r="M453" s="273"/>
      <c r="N453" s="274"/>
      <c r="O453" s="274"/>
      <c r="P453" s="274"/>
      <c r="Q453" s="274"/>
      <c r="R453" s="274"/>
      <c r="S453" s="274"/>
      <c r="T453" s="275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276" t="s">
        <v>236</v>
      </c>
      <c r="AU453" s="276" t="s">
        <v>89</v>
      </c>
      <c r="AV453" s="13" t="s">
        <v>87</v>
      </c>
      <c r="AW453" s="13" t="s">
        <v>34</v>
      </c>
      <c r="AX453" s="13" t="s">
        <v>81</v>
      </c>
      <c r="AY453" s="276" t="s">
        <v>211</v>
      </c>
    </row>
    <row r="454" s="13" customFormat="1">
      <c r="A454" s="13"/>
      <c r="B454" s="266"/>
      <c r="C454" s="267"/>
      <c r="D454" s="268" t="s">
        <v>236</v>
      </c>
      <c r="E454" s="269" t="s">
        <v>1</v>
      </c>
      <c r="F454" s="270" t="s">
        <v>2290</v>
      </c>
      <c r="G454" s="267"/>
      <c r="H454" s="269" t="s">
        <v>1</v>
      </c>
      <c r="I454" s="271"/>
      <c r="J454" s="267"/>
      <c r="K454" s="267"/>
      <c r="L454" s="272"/>
      <c r="M454" s="273"/>
      <c r="N454" s="274"/>
      <c r="O454" s="274"/>
      <c r="P454" s="274"/>
      <c r="Q454" s="274"/>
      <c r="R454" s="274"/>
      <c r="S454" s="274"/>
      <c r="T454" s="275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276" t="s">
        <v>236</v>
      </c>
      <c r="AU454" s="276" t="s">
        <v>89</v>
      </c>
      <c r="AV454" s="13" t="s">
        <v>87</v>
      </c>
      <c r="AW454" s="13" t="s">
        <v>34</v>
      </c>
      <c r="AX454" s="13" t="s">
        <v>81</v>
      </c>
      <c r="AY454" s="276" t="s">
        <v>211</v>
      </c>
    </row>
    <row r="455" s="14" customFormat="1">
      <c r="A455" s="14"/>
      <c r="B455" s="277"/>
      <c r="C455" s="278"/>
      <c r="D455" s="268" t="s">
        <v>236</v>
      </c>
      <c r="E455" s="279" t="s">
        <v>1</v>
      </c>
      <c r="F455" s="280" t="s">
        <v>2291</v>
      </c>
      <c r="G455" s="278"/>
      <c r="H455" s="281">
        <v>11</v>
      </c>
      <c r="I455" s="282"/>
      <c r="J455" s="278"/>
      <c r="K455" s="278"/>
      <c r="L455" s="283"/>
      <c r="M455" s="284"/>
      <c r="N455" s="285"/>
      <c r="O455" s="285"/>
      <c r="P455" s="285"/>
      <c r="Q455" s="285"/>
      <c r="R455" s="285"/>
      <c r="S455" s="285"/>
      <c r="T455" s="286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T455" s="287" t="s">
        <v>236</v>
      </c>
      <c r="AU455" s="287" t="s">
        <v>89</v>
      </c>
      <c r="AV455" s="14" t="s">
        <v>89</v>
      </c>
      <c r="AW455" s="14" t="s">
        <v>34</v>
      </c>
      <c r="AX455" s="14" t="s">
        <v>87</v>
      </c>
      <c r="AY455" s="287" t="s">
        <v>211</v>
      </c>
    </row>
    <row r="456" s="2" customFormat="1" ht="24.15" customHeight="1">
      <c r="A456" s="41"/>
      <c r="B456" s="42"/>
      <c r="C456" s="317" t="s">
        <v>869</v>
      </c>
      <c r="D456" s="317" t="s">
        <v>587</v>
      </c>
      <c r="E456" s="318" t="s">
        <v>2292</v>
      </c>
      <c r="F456" s="319" t="s">
        <v>2293</v>
      </c>
      <c r="G456" s="320" t="s">
        <v>269</v>
      </c>
      <c r="H456" s="321">
        <v>72.224999999999994</v>
      </c>
      <c r="I456" s="322"/>
      <c r="J456" s="323">
        <f>ROUND(I456*H456,2)</f>
        <v>0</v>
      </c>
      <c r="K456" s="324"/>
      <c r="L456" s="325"/>
      <c r="M456" s="326" t="s">
        <v>1</v>
      </c>
      <c r="N456" s="327" t="s">
        <v>46</v>
      </c>
      <c r="O456" s="94"/>
      <c r="P456" s="263">
        <f>O456*H456</f>
        <v>0</v>
      </c>
      <c r="Q456" s="263">
        <v>0.02</v>
      </c>
      <c r="R456" s="263">
        <f>Q456*H456</f>
        <v>1.4444999999999999</v>
      </c>
      <c r="S456" s="263">
        <v>0</v>
      </c>
      <c r="T456" s="264">
        <f>S456*H456</f>
        <v>0</v>
      </c>
      <c r="U456" s="41"/>
      <c r="V456" s="41"/>
      <c r="W456" s="41"/>
      <c r="X456" s="41"/>
      <c r="Y456" s="41"/>
      <c r="Z456" s="41"/>
      <c r="AA456" s="41"/>
      <c r="AB456" s="41"/>
      <c r="AC456" s="41"/>
      <c r="AD456" s="41"/>
      <c r="AE456" s="41"/>
      <c r="AR456" s="265" t="s">
        <v>632</v>
      </c>
      <c r="AT456" s="265" t="s">
        <v>587</v>
      </c>
      <c r="AU456" s="265" t="s">
        <v>89</v>
      </c>
      <c r="AY456" s="18" t="s">
        <v>211</v>
      </c>
      <c r="BE456" s="155">
        <f>IF(N456="základní",J456,0)</f>
        <v>0</v>
      </c>
      <c r="BF456" s="155">
        <f>IF(N456="snížená",J456,0)</f>
        <v>0</v>
      </c>
      <c r="BG456" s="155">
        <f>IF(N456="zákl. přenesená",J456,0)</f>
        <v>0</v>
      </c>
      <c r="BH456" s="155">
        <f>IF(N456="sníž. přenesená",J456,0)</f>
        <v>0</v>
      </c>
      <c r="BI456" s="155">
        <f>IF(N456="nulová",J456,0)</f>
        <v>0</v>
      </c>
      <c r="BJ456" s="18" t="s">
        <v>87</v>
      </c>
      <c r="BK456" s="155">
        <f>ROUND(I456*H456,2)</f>
        <v>0</v>
      </c>
      <c r="BL456" s="18" t="s">
        <v>526</v>
      </c>
      <c r="BM456" s="265" t="s">
        <v>2294</v>
      </c>
    </row>
    <row r="457" s="13" customFormat="1">
      <c r="A457" s="13"/>
      <c r="B457" s="266"/>
      <c r="C457" s="267"/>
      <c r="D457" s="268" t="s">
        <v>236</v>
      </c>
      <c r="E457" s="269" t="s">
        <v>1</v>
      </c>
      <c r="F457" s="270" t="s">
        <v>2295</v>
      </c>
      <c r="G457" s="267"/>
      <c r="H457" s="269" t="s">
        <v>1</v>
      </c>
      <c r="I457" s="271"/>
      <c r="J457" s="267"/>
      <c r="K457" s="267"/>
      <c r="L457" s="272"/>
      <c r="M457" s="273"/>
      <c r="N457" s="274"/>
      <c r="O457" s="274"/>
      <c r="P457" s="274"/>
      <c r="Q457" s="274"/>
      <c r="R457" s="274"/>
      <c r="S457" s="274"/>
      <c r="T457" s="275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T457" s="276" t="s">
        <v>236</v>
      </c>
      <c r="AU457" s="276" t="s">
        <v>89</v>
      </c>
      <c r="AV457" s="13" t="s">
        <v>87</v>
      </c>
      <c r="AW457" s="13" t="s">
        <v>34</v>
      </c>
      <c r="AX457" s="13" t="s">
        <v>81</v>
      </c>
      <c r="AY457" s="276" t="s">
        <v>211</v>
      </c>
    </row>
    <row r="458" s="13" customFormat="1">
      <c r="A458" s="13"/>
      <c r="B458" s="266"/>
      <c r="C458" s="267"/>
      <c r="D458" s="268" t="s">
        <v>236</v>
      </c>
      <c r="E458" s="269" t="s">
        <v>1</v>
      </c>
      <c r="F458" s="270" t="s">
        <v>2296</v>
      </c>
      <c r="G458" s="267"/>
      <c r="H458" s="269" t="s">
        <v>1</v>
      </c>
      <c r="I458" s="271"/>
      <c r="J458" s="267"/>
      <c r="K458" s="267"/>
      <c r="L458" s="272"/>
      <c r="M458" s="273"/>
      <c r="N458" s="274"/>
      <c r="O458" s="274"/>
      <c r="P458" s="274"/>
      <c r="Q458" s="274"/>
      <c r="R458" s="274"/>
      <c r="S458" s="274"/>
      <c r="T458" s="275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T458" s="276" t="s">
        <v>236</v>
      </c>
      <c r="AU458" s="276" t="s">
        <v>89</v>
      </c>
      <c r="AV458" s="13" t="s">
        <v>87</v>
      </c>
      <c r="AW458" s="13" t="s">
        <v>34</v>
      </c>
      <c r="AX458" s="13" t="s">
        <v>81</v>
      </c>
      <c r="AY458" s="276" t="s">
        <v>211</v>
      </c>
    </row>
    <row r="459" s="13" customFormat="1">
      <c r="A459" s="13"/>
      <c r="B459" s="266"/>
      <c r="C459" s="267"/>
      <c r="D459" s="268" t="s">
        <v>236</v>
      </c>
      <c r="E459" s="269" t="s">
        <v>1</v>
      </c>
      <c r="F459" s="270" t="s">
        <v>2297</v>
      </c>
      <c r="G459" s="267"/>
      <c r="H459" s="269" t="s">
        <v>1</v>
      </c>
      <c r="I459" s="271"/>
      <c r="J459" s="267"/>
      <c r="K459" s="267"/>
      <c r="L459" s="272"/>
      <c r="M459" s="273"/>
      <c r="N459" s="274"/>
      <c r="O459" s="274"/>
      <c r="P459" s="274"/>
      <c r="Q459" s="274"/>
      <c r="R459" s="274"/>
      <c r="S459" s="274"/>
      <c r="T459" s="275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276" t="s">
        <v>236</v>
      </c>
      <c r="AU459" s="276" t="s">
        <v>89</v>
      </c>
      <c r="AV459" s="13" t="s">
        <v>87</v>
      </c>
      <c r="AW459" s="13" t="s">
        <v>34</v>
      </c>
      <c r="AX459" s="13" t="s">
        <v>81</v>
      </c>
      <c r="AY459" s="276" t="s">
        <v>211</v>
      </c>
    </row>
    <row r="460" s="13" customFormat="1">
      <c r="A460" s="13"/>
      <c r="B460" s="266"/>
      <c r="C460" s="267"/>
      <c r="D460" s="268" t="s">
        <v>236</v>
      </c>
      <c r="E460" s="269" t="s">
        <v>1</v>
      </c>
      <c r="F460" s="270" t="s">
        <v>2047</v>
      </c>
      <c r="G460" s="267"/>
      <c r="H460" s="269" t="s">
        <v>1</v>
      </c>
      <c r="I460" s="271"/>
      <c r="J460" s="267"/>
      <c r="K460" s="267"/>
      <c r="L460" s="272"/>
      <c r="M460" s="273"/>
      <c r="N460" s="274"/>
      <c r="O460" s="274"/>
      <c r="P460" s="274"/>
      <c r="Q460" s="274"/>
      <c r="R460" s="274"/>
      <c r="S460" s="274"/>
      <c r="T460" s="275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T460" s="276" t="s">
        <v>236</v>
      </c>
      <c r="AU460" s="276" t="s">
        <v>89</v>
      </c>
      <c r="AV460" s="13" t="s">
        <v>87</v>
      </c>
      <c r="AW460" s="13" t="s">
        <v>34</v>
      </c>
      <c r="AX460" s="13" t="s">
        <v>81</v>
      </c>
      <c r="AY460" s="276" t="s">
        <v>211</v>
      </c>
    </row>
    <row r="461" s="13" customFormat="1">
      <c r="A461" s="13"/>
      <c r="B461" s="266"/>
      <c r="C461" s="267"/>
      <c r="D461" s="268" t="s">
        <v>236</v>
      </c>
      <c r="E461" s="269" t="s">
        <v>1</v>
      </c>
      <c r="F461" s="270" t="s">
        <v>2298</v>
      </c>
      <c r="G461" s="267"/>
      <c r="H461" s="269" t="s">
        <v>1</v>
      </c>
      <c r="I461" s="271"/>
      <c r="J461" s="267"/>
      <c r="K461" s="267"/>
      <c r="L461" s="272"/>
      <c r="M461" s="273"/>
      <c r="N461" s="274"/>
      <c r="O461" s="274"/>
      <c r="P461" s="274"/>
      <c r="Q461" s="274"/>
      <c r="R461" s="274"/>
      <c r="S461" s="274"/>
      <c r="T461" s="275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T461" s="276" t="s">
        <v>236</v>
      </c>
      <c r="AU461" s="276" t="s">
        <v>89</v>
      </c>
      <c r="AV461" s="13" t="s">
        <v>87</v>
      </c>
      <c r="AW461" s="13" t="s">
        <v>34</v>
      </c>
      <c r="AX461" s="13" t="s">
        <v>81</v>
      </c>
      <c r="AY461" s="276" t="s">
        <v>211</v>
      </c>
    </row>
    <row r="462" s="13" customFormat="1">
      <c r="A462" s="13"/>
      <c r="B462" s="266"/>
      <c r="C462" s="267"/>
      <c r="D462" s="268" t="s">
        <v>236</v>
      </c>
      <c r="E462" s="269" t="s">
        <v>1</v>
      </c>
      <c r="F462" s="270" t="s">
        <v>2047</v>
      </c>
      <c r="G462" s="267"/>
      <c r="H462" s="269" t="s">
        <v>1</v>
      </c>
      <c r="I462" s="271"/>
      <c r="J462" s="267"/>
      <c r="K462" s="267"/>
      <c r="L462" s="272"/>
      <c r="M462" s="273"/>
      <c r="N462" s="274"/>
      <c r="O462" s="274"/>
      <c r="P462" s="274"/>
      <c r="Q462" s="274"/>
      <c r="R462" s="274"/>
      <c r="S462" s="274"/>
      <c r="T462" s="275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T462" s="276" t="s">
        <v>236</v>
      </c>
      <c r="AU462" s="276" t="s">
        <v>89</v>
      </c>
      <c r="AV462" s="13" t="s">
        <v>87</v>
      </c>
      <c r="AW462" s="13" t="s">
        <v>34</v>
      </c>
      <c r="AX462" s="13" t="s">
        <v>81</v>
      </c>
      <c r="AY462" s="276" t="s">
        <v>211</v>
      </c>
    </row>
    <row r="463" s="13" customFormat="1">
      <c r="A463" s="13"/>
      <c r="B463" s="266"/>
      <c r="C463" s="267"/>
      <c r="D463" s="268" t="s">
        <v>236</v>
      </c>
      <c r="E463" s="269" t="s">
        <v>1</v>
      </c>
      <c r="F463" s="270" t="s">
        <v>2299</v>
      </c>
      <c r="G463" s="267"/>
      <c r="H463" s="269" t="s">
        <v>1</v>
      </c>
      <c r="I463" s="271"/>
      <c r="J463" s="267"/>
      <c r="K463" s="267"/>
      <c r="L463" s="272"/>
      <c r="M463" s="273"/>
      <c r="N463" s="274"/>
      <c r="O463" s="274"/>
      <c r="P463" s="274"/>
      <c r="Q463" s="274"/>
      <c r="R463" s="274"/>
      <c r="S463" s="274"/>
      <c r="T463" s="275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T463" s="276" t="s">
        <v>236</v>
      </c>
      <c r="AU463" s="276" t="s">
        <v>89</v>
      </c>
      <c r="AV463" s="13" t="s">
        <v>87</v>
      </c>
      <c r="AW463" s="13" t="s">
        <v>34</v>
      </c>
      <c r="AX463" s="13" t="s">
        <v>81</v>
      </c>
      <c r="AY463" s="276" t="s">
        <v>211</v>
      </c>
    </row>
    <row r="464" s="13" customFormat="1">
      <c r="A464" s="13"/>
      <c r="B464" s="266"/>
      <c r="C464" s="267"/>
      <c r="D464" s="268" t="s">
        <v>236</v>
      </c>
      <c r="E464" s="269" t="s">
        <v>1</v>
      </c>
      <c r="F464" s="270" t="s">
        <v>2300</v>
      </c>
      <c r="G464" s="267"/>
      <c r="H464" s="269" t="s">
        <v>1</v>
      </c>
      <c r="I464" s="271"/>
      <c r="J464" s="267"/>
      <c r="K464" s="267"/>
      <c r="L464" s="272"/>
      <c r="M464" s="273"/>
      <c r="N464" s="274"/>
      <c r="O464" s="274"/>
      <c r="P464" s="274"/>
      <c r="Q464" s="274"/>
      <c r="R464" s="274"/>
      <c r="S464" s="274"/>
      <c r="T464" s="275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T464" s="276" t="s">
        <v>236</v>
      </c>
      <c r="AU464" s="276" t="s">
        <v>89</v>
      </c>
      <c r="AV464" s="13" t="s">
        <v>87</v>
      </c>
      <c r="AW464" s="13" t="s">
        <v>34</v>
      </c>
      <c r="AX464" s="13" t="s">
        <v>81</v>
      </c>
      <c r="AY464" s="276" t="s">
        <v>211</v>
      </c>
    </row>
    <row r="465" s="13" customFormat="1">
      <c r="A465" s="13"/>
      <c r="B465" s="266"/>
      <c r="C465" s="267"/>
      <c r="D465" s="268" t="s">
        <v>236</v>
      </c>
      <c r="E465" s="269" t="s">
        <v>1</v>
      </c>
      <c r="F465" s="270" t="s">
        <v>2301</v>
      </c>
      <c r="G465" s="267"/>
      <c r="H465" s="269" t="s">
        <v>1</v>
      </c>
      <c r="I465" s="271"/>
      <c r="J465" s="267"/>
      <c r="K465" s="267"/>
      <c r="L465" s="272"/>
      <c r="M465" s="273"/>
      <c r="N465" s="274"/>
      <c r="O465" s="274"/>
      <c r="P465" s="274"/>
      <c r="Q465" s="274"/>
      <c r="R465" s="274"/>
      <c r="S465" s="274"/>
      <c r="T465" s="275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T465" s="276" t="s">
        <v>236</v>
      </c>
      <c r="AU465" s="276" t="s">
        <v>89</v>
      </c>
      <c r="AV465" s="13" t="s">
        <v>87</v>
      </c>
      <c r="AW465" s="13" t="s">
        <v>34</v>
      </c>
      <c r="AX465" s="13" t="s">
        <v>81</v>
      </c>
      <c r="AY465" s="276" t="s">
        <v>211</v>
      </c>
    </row>
    <row r="466" s="14" customFormat="1">
      <c r="A466" s="14"/>
      <c r="B466" s="277"/>
      <c r="C466" s="278"/>
      <c r="D466" s="268" t="s">
        <v>236</v>
      </c>
      <c r="E466" s="279" t="s">
        <v>1</v>
      </c>
      <c r="F466" s="280" t="s">
        <v>2302</v>
      </c>
      <c r="G466" s="278"/>
      <c r="H466" s="281">
        <v>72.224999999999994</v>
      </c>
      <c r="I466" s="282"/>
      <c r="J466" s="278"/>
      <c r="K466" s="278"/>
      <c r="L466" s="283"/>
      <c r="M466" s="284"/>
      <c r="N466" s="285"/>
      <c r="O466" s="285"/>
      <c r="P466" s="285"/>
      <c r="Q466" s="285"/>
      <c r="R466" s="285"/>
      <c r="S466" s="285"/>
      <c r="T466" s="286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  <c r="AE466" s="14"/>
      <c r="AT466" s="287" t="s">
        <v>236</v>
      </c>
      <c r="AU466" s="287" t="s">
        <v>89</v>
      </c>
      <c r="AV466" s="14" t="s">
        <v>89</v>
      </c>
      <c r="AW466" s="14" t="s">
        <v>34</v>
      </c>
      <c r="AX466" s="14" t="s">
        <v>87</v>
      </c>
      <c r="AY466" s="287" t="s">
        <v>211</v>
      </c>
    </row>
    <row r="467" s="2" customFormat="1" ht="24.15" customHeight="1">
      <c r="A467" s="41"/>
      <c r="B467" s="42"/>
      <c r="C467" s="317" t="s">
        <v>876</v>
      </c>
      <c r="D467" s="317" t="s">
        <v>587</v>
      </c>
      <c r="E467" s="318" t="s">
        <v>2303</v>
      </c>
      <c r="F467" s="319" t="s">
        <v>2304</v>
      </c>
      <c r="G467" s="320" t="s">
        <v>269</v>
      </c>
      <c r="H467" s="321">
        <v>12.9</v>
      </c>
      <c r="I467" s="322"/>
      <c r="J467" s="323">
        <f>ROUND(I467*H467,2)</f>
        <v>0</v>
      </c>
      <c r="K467" s="324"/>
      <c r="L467" s="325"/>
      <c r="M467" s="326" t="s">
        <v>1</v>
      </c>
      <c r="N467" s="327" t="s">
        <v>46</v>
      </c>
      <c r="O467" s="94"/>
      <c r="P467" s="263">
        <f>O467*H467</f>
        <v>0</v>
      </c>
      <c r="Q467" s="263">
        <v>0.02</v>
      </c>
      <c r="R467" s="263">
        <f>Q467*H467</f>
        <v>0.25800000000000001</v>
      </c>
      <c r="S467" s="263">
        <v>0</v>
      </c>
      <c r="T467" s="264">
        <f>S467*H467</f>
        <v>0</v>
      </c>
      <c r="U467" s="41"/>
      <c r="V467" s="41"/>
      <c r="W467" s="41"/>
      <c r="X467" s="41"/>
      <c r="Y467" s="41"/>
      <c r="Z467" s="41"/>
      <c r="AA467" s="41"/>
      <c r="AB467" s="41"/>
      <c r="AC467" s="41"/>
      <c r="AD467" s="41"/>
      <c r="AE467" s="41"/>
      <c r="AR467" s="265" t="s">
        <v>632</v>
      </c>
      <c r="AT467" s="265" t="s">
        <v>587</v>
      </c>
      <c r="AU467" s="265" t="s">
        <v>89</v>
      </c>
      <c r="AY467" s="18" t="s">
        <v>211</v>
      </c>
      <c r="BE467" s="155">
        <f>IF(N467="základní",J467,0)</f>
        <v>0</v>
      </c>
      <c r="BF467" s="155">
        <f>IF(N467="snížená",J467,0)</f>
        <v>0</v>
      </c>
      <c r="BG467" s="155">
        <f>IF(N467="zákl. přenesená",J467,0)</f>
        <v>0</v>
      </c>
      <c r="BH467" s="155">
        <f>IF(N467="sníž. přenesená",J467,0)</f>
        <v>0</v>
      </c>
      <c r="BI467" s="155">
        <f>IF(N467="nulová",J467,0)</f>
        <v>0</v>
      </c>
      <c r="BJ467" s="18" t="s">
        <v>87</v>
      </c>
      <c r="BK467" s="155">
        <f>ROUND(I467*H467,2)</f>
        <v>0</v>
      </c>
      <c r="BL467" s="18" t="s">
        <v>526</v>
      </c>
      <c r="BM467" s="265" t="s">
        <v>2305</v>
      </c>
    </row>
    <row r="468" s="13" customFormat="1">
      <c r="A468" s="13"/>
      <c r="B468" s="266"/>
      <c r="C468" s="267"/>
      <c r="D468" s="268" t="s">
        <v>236</v>
      </c>
      <c r="E468" s="269" t="s">
        <v>1</v>
      </c>
      <c r="F468" s="270" t="s">
        <v>2295</v>
      </c>
      <c r="G468" s="267"/>
      <c r="H468" s="269" t="s">
        <v>1</v>
      </c>
      <c r="I468" s="271"/>
      <c r="J468" s="267"/>
      <c r="K468" s="267"/>
      <c r="L468" s="272"/>
      <c r="M468" s="273"/>
      <c r="N468" s="274"/>
      <c r="O468" s="274"/>
      <c r="P468" s="274"/>
      <c r="Q468" s="274"/>
      <c r="R468" s="274"/>
      <c r="S468" s="274"/>
      <c r="T468" s="275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T468" s="276" t="s">
        <v>236</v>
      </c>
      <c r="AU468" s="276" t="s">
        <v>89</v>
      </c>
      <c r="AV468" s="13" t="s">
        <v>87</v>
      </c>
      <c r="AW468" s="13" t="s">
        <v>34</v>
      </c>
      <c r="AX468" s="13" t="s">
        <v>81</v>
      </c>
      <c r="AY468" s="276" t="s">
        <v>211</v>
      </c>
    </row>
    <row r="469" s="13" customFormat="1">
      <c r="A469" s="13"/>
      <c r="B469" s="266"/>
      <c r="C469" s="267"/>
      <c r="D469" s="268" t="s">
        <v>236</v>
      </c>
      <c r="E469" s="269" t="s">
        <v>1</v>
      </c>
      <c r="F469" s="270" t="s">
        <v>2296</v>
      </c>
      <c r="G469" s="267"/>
      <c r="H469" s="269" t="s">
        <v>1</v>
      </c>
      <c r="I469" s="271"/>
      <c r="J469" s="267"/>
      <c r="K469" s="267"/>
      <c r="L469" s="272"/>
      <c r="M469" s="273"/>
      <c r="N469" s="274"/>
      <c r="O469" s="274"/>
      <c r="P469" s="274"/>
      <c r="Q469" s="274"/>
      <c r="R469" s="274"/>
      <c r="S469" s="274"/>
      <c r="T469" s="275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T469" s="276" t="s">
        <v>236</v>
      </c>
      <c r="AU469" s="276" t="s">
        <v>89</v>
      </c>
      <c r="AV469" s="13" t="s">
        <v>87</v>
      </c>
      <c r="AW469" s="13" t="s">
        <v>34</v>
      </c>
      <c r="AX469" s="13" t="s">
        <v>81</v>
      </c>
      <c r="AY469" s="276" t="s">
        <v>211</v>
      </c>
    </row>
    <row r="470" s="13" customFormat="1">
      <c r="A470" s="13"/>
      <c r="B470" s="266"/>
      <c r="C470" s="267"/>
      <c r="D470" s="268" t="s">
        <v>236</v>
      </c>
      <c r="E470" s="269" t="s">
        <v>1</v>
      </c>
      <c r="F470" s="270" t="s">
        <v>2297</v>
      </c>
      <c r="G470" s="267"/>
      <c r="H470" s="269" t="s">
        <v>1</v>
      </c>
      <c r="I470" s="271"/>
      <c r="J470" s="267"/>
      <c r="K470" s="267"/>
      <c r="L470" s="272"/>
      <c r="M470" s="273"/>
      <c r="N470" s="274"/>
      <c r="O470" s="274"/>
      <c r="P470" s="274"/>
      <c r="Q470" s="274"/>
      <c r="R470" s="274"/>
      <c r="S470" s="274"/>
      <c r="T470" s="275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T470" s="276" t="s">
        <v>236</v>
      </c>
      <c r="AU470" s="276" t="s">
        <v>89</v>
      </c>
      <c r="AV470" s="13" t="s">
        <v>87</v>
      </c>
      <c r="AW470" s="13" t="s">
        <v>34</v>
      </c>
      <c r="AX470" s="13" t="s">
        <v>81</v>
      </c>
      <c r="AY470" s="276" t="s">
        <v>211</v>
      </c>
    </row>
    <row r="471" s="13" customFormat="1">
      <c r="A471" s="13"/>
      <c r="B471" s="266"/>
      <c r="C471" s="267"/>
      <c r="D471" s="268" t="s">
        <v>236</v>
      </c>
      <c r="E471" s="269" t="s">
        <v>1</v>
      </c>
      <c r="F471" s="270" t="s">
        <v>2047</v>
      </c>
      <c r="G471" s="267"/>
      <c r="H471" s="269" t="s">
        <v>1</v>
      </c>
      <c r="I471" s="271"/>
      <c r="J471" s="267"/>
      <c r="K471" s="267"/>
      <c r="L471" s="272"/>
      <c r="M471" s="273"/>
      <c r="N471" s="274"/>
      <c r="O471" s="274"/>
      <c r="P471" s="274"/>
      <c r="Q471" s="274"/>
      <c r="R471" s="274"/>
      <c r="S471" s="274"/>
      <c r="T471" s="275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T471" s="276" t="s">
        <v>236</v>
      </c>
      <c r="AU471" s="276" t="s">
        <v>89</v>
      </c>
      <c r="AV471" s="13" t="s">
        <v>87</v>
      </c>
      <c r="AW471" s="13" t="s">
        <v>34</v>
      </c>
      <c r="AX471" s="13" t="s">
        <v>81</v>
      </c>
      <c r="AY471" s="276" t="s">
        <v>211</v>
      </c>
    </row>
    <row r="472" s="13" customFormat="1">
      <c r="A472" s="13"/>
      <c r="B472" s="266"/>
      <c r="C472" s="267"/>
      <c r="D472" s="268" t="s">
        <v>236</v>
      </c>
      <c r="E472" s="269" t="s">
        <v>1</v>
      </c>
      <c r="F472" s="270" t="s">
        <v>2298</v>
      </c>
      <c r="G472" s="267"/>
      <c r="H472" s="269" t="s">
        <v>1</v>
      </c>
      <c r="I472" s="271"/>
      <c r="J472" s="267"/>
      <c r="K472" s="267"/>
      <c r="L472" s="272"/>
      <c r="M472" s="273"/>
      <c r="N472" s="274"/>
      <c r="O472" s="274"/>
      <c r="P472" s="274"/>
      <c r="Q472" s="274"/>
      <c r="R472" s="274"/>
      <c r="S472" s="274"/>
      <c r="T472" s="275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T472" s="276" t="s">
        <v>236</v>
      </c>
      <c r="AU472" s="276" t="s">
        <v>89</v>
      </c>
      <c r="AV472" s="13" t="s">
        <v>87</v>
      </c>
      <c r="AW472" s="13" t="s">
        <v>34</v>
      </c>
      <c r="AX472" s="13" t="s">
        <v>81</v>
      </c>
      <c r="AY472" s="276" t="s">
        <v>211</v>
      </c>
    </row>
    <row r="473" s="13" customFormat="1">
      <c r="A473" s="13"/>
      <c r="B473" s="266"/>
      <c r="C473" s="267"/>
      <c r="D473" s="268" t="s">
        <v>236</v>
      </c>
      <c r="E473" s="269" t="s">
        <v>1</v>
      </c>
      <c r="F473" s="270" t="s">
        <v>2047</v>
      </c>
      <c r="G473" s="267"/>
      <c r="H473" s="269" t="s">
        <v>1</v>
      </c>
      <c r="I473" s="271"/>
      <c r="J473" s="267"/>
      <c r="K473" s="267"/>
      <c r="L473" s="272"/>
      <c r="M473" s="273"/>
      <c r="N473" s="274"/>
      <c r="O473" s="274"/>
      <c r="P473" s="274"/>
      <c r="Q473" s="274"/>
      <c r="R473" s="274"/>
      <c r="S473" s="274"/>
      <c r="T473" s="275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T473" s="276" t="s">
        <v>236</v>
      </c>
      <c r="AU473" s="276" t="s">
        <v>89</v>
      </c>
      <c r="AV473" s="13" t="s">
        <v>87</v>
      </c>
      <c r="AW473" s="13" t="s">
        <v>34</v>
      </c>
      <c r="AX473" s="13" t="s">
        <v>81</v>
      </c>
      <c r="AY473" s="276" t="s">
        <v>211</v>
      </c>
    </row>
    <row r="474" s="13" customFormat="1">
      <c r="A474" s="13"/>
      <c r="B474" s="266"/>
      <c r="C474" s="267"/>
      <c r="D474" s="268" t="s">
        <v>236</v>
      </c>
      <c r="E474" s="269" t="s">
        <v>1</v>
      </c>
      <c r="F474" s="270" t="s">
        <v>2299</v>
      </c>
      <c r="G474" s="267"/>
      <c r="H474" s="269" t="s">
        <v>1</v>
      </c>
      <c r="I474" s="271"/>
      <c r="J474" s="267"/>
      <c r="K474" s="267"/>
      <c r="L474" s="272"/>
      <c r="M474" s="273"/>
      <c r="N474" s="274"/>
      <c r="O474" s="274"/>
      <c r="P474" s="274"/>
      <c r="Q474" s="274"/>
      <c r="R474" s="274"/>
      <c r="S474" s="274"/>
      <c r="T474" s="275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T474" s="276" t="s">
        <v>236</v>
      </c>
      <c r="AU474" s="276" t="s">
        <v>89</v>
      </c>
      <c r="AV474" s="13" t="s">
        <v>87</v>
      </c>
      <c r="AW474" s="13" t="s">
        <v>34</v>
      </c>
      <c r="AX474" s="13" t="s">
        <v>81</v>
      </c>
      <c r="AY474" s="276" t="s">
        <v>211</v>
      </c>
    </row>
    <row r="475" s="13" customFormat="1">
      <c r="A475" s="13"/>
      <c r="B475" s="266"/>
      <c r="C475" s="267"/>
      <c r="D475" s="268" t="s">
        <v>236</v>
      </c>
      <c r="E475" s="269" t="s">
        <v>1</v>
      </c>
      <c r="F475" s="270" t="s">
        <v>2300</v>
      </c>
      <c r="G475" s="267"/>
      <c r="H475" s="269" t="s">
        <v>1</v>
      </c>
      <c r="I475" s="271"/>
      <c r="J475" s="267"/>
      <c r="K475" s="267"/>
      <c r="L475" s="272"/>
      <c r="M475" s="273"/>
      <c r="N475" s="274"/>
      <c r="O475" s="274"/>
      <c r="P475" s="274"/>
      <c r="Q475" s="274"/>
      <c r="R475" s="274"/>
      <c r="S475" s="274"/>
      <c r="T475" s="275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T475" s="276" t="s">
        <v>236</v>
      </c>
      <c r="AU475" s="276" t="s">
        <v>89</v>
      </c>
      <c r="AV475" s="13" t="s">
        <v>87</v>
      </c>
      <c r="AW475" s="13" t="s">
        <v>34</v>
      </c>
      <c r="AX475" s="13" t="s">
        <v>81</v>
      </c>
      <c r="AY475" s="276" t="s">
        <v>211</v>
      </c>
    </row>
    <row r="476" s="13" customFormat="1">
      <c r="A476" s="13"/>
      <c r="B476" s="266"/>
      <c r="C476" s="267"/>
      <c r="D476" s="268" t="s">
        <v>236</v>
      </c>
      <c r="E476" s="269" t="s">
        <v>1</v>
      </c>
      <c r="F476" s="270" t="s">
        <v>2301</v>
      </c>
      <c r="G476" s="267"/>
      <c r="H476" s="269" t="s">
        <v>1</v>
      </c>
      <c r="I476" s="271"/>
      <c r="J476" s="267"/>
      <c r="K476" s="267"/>
      <c r="L476" s="272"/>
      <c r="M476" s="273"/>
      <c r="N476" s="274"/>
      <c r="O476" s="274"/>
      <c r="P476" s="274"/>
      <c r="Q476" s="274"/>
      <c r="R476" s="274"/>
      <c r="S476" s="274"/>
      <c r="T476" s="275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T476" s="276" t="s">
        <v>236</v>
      </c>
      <c r="AU476" s="276" t="s">
        <v>89</v>
      </c>
      <c r="AV476" s="13" t="s">
        <v>87</v>
      </c>
      <c r="AW476" s="13" t="s">
        <v>34</v>
      </c>
      <c r="AX476" s="13" t="s">
        <v>81</v>
      </c>
      <c r="AY476" s="276" t="s">
        <v>211</v>
      </c>
    </row>
    <row r="477" s="14" customFormat="1">
      <c r="A477" s="14"/>
      <c r="B477" s="277"/>
      <c r="C477" s="278"/>
      <c r="D477" s="268" t="s">
        <v>236</v>
      </c>
      <c r="E477" s="279" t="s">
        <v>1</v>
      </c>
      <c r="F477" s="280" t="s">
        <v>2306</v>
      </c>
      <c r="G477" s="278"/>
      <c r="H477" s="281">
        <v>12.9</v>
      </c>
      <c r="I477" s="282"/>
      <c r="J477" s="278"/>
      <c r="K477" s="278"/>
      <c r="L477" s="283"/>
      <c r="M477" s="284"/>
      <c r="N477" s="285"/>
      <c r="O477" s="285"/>
      <c r="P477" s="285"/>
      <c r="Q477" s="285"/>
      <c r="R477" s="285"/>
      <c r="S477" s="285"/>
      <c r="T477" s="286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  <c r="AE477" s="14"/>
      <c r="AT477" s="287" t="s">
        <v>236</v>
      </c>
      <c r="AU477" s="287" t="s">
        <v>89</v>
      </c>
      <c r="AV477" s="14" t="s">
        <v>89</v>
      </c>
      <c r="AW477" s="14" t="s">
        <v>34</v>
      </c>
      <c r="AX477" s="14" t="s">
        <v>87</v>
      </c>
      <c r="AY477" s="287" t="s">
        <v>211</v>
      </c>
    </row>
    <row r="478" s="2" customFormat="1" ht="16.5" customHeight="1">
      <c r="A478" s="41"/>
      <c r="B478" s="42"/>
      <c r="C478" s="253" t="s">
        <v>879</v>
      </c>
      <c r="D478" s="253" t="s">
        <v>214</v>
      </c>
      <c r="E478" s="254" t="s">
        <v>2307</v>
      </c>
      <c r="F478" s="255" t="s">
        <v>2308</v>
      </c>
      <c r="G478" s="256" t="s">
        <v>2309</v>
      </c>
      <c r="H478" s="257">
        <v>2</v>
      </c>
      <c r="I478" s="258"/>
      <c r="J478" s="259">
        <f>ROUND(I478*H478,2)</f>
        <v>0</v>
      </c>
      <c r="K478" s="260"/>
      <c r="L478" s="44"/>
      <c r="M478" s="261" t="s">
        <v>1</v>
      </c>
      <c r="N478" s="262" t="s">
        <v>46</v>
      </c>
      <c r="O478" s="94"/>
      <c r="P478" s="263">
        <f>O478*H478</f>
        <v>0</v>
      </c>
      <c r="Q478" s="263">
        <v>0.00025000000000000001</v>
      </c>
      <c r="R478" s="263">
        <f>Q478*H478</f>
        <v>0.00050000000000000001</v>
      </c>
      <c r="S478" s="263">
        <v>0</v>
      </c>
      <c r="T478" s="264">
        <f>S478*H478</f>
        <v>0</v>
      </c>
      <c r="U478" s="41"/>
      <c r="V478" s="41"/>
      <c r="W478" s="41"/>
      <c r="X478" s="41"/>
      <c r="Y478" s="41"/>
      <c r="Z478" s="41"/>
      <c r="AA478" s="41"/>
      <c r="AB478" s="41"/>
      <c r="AC478" s="41"/>
      <c r="AD478" s="41"/>
      <c r="AE478" s="41"/>
      <c r="AR478" s="265" t="s">
        <v>526</v>
      </c>
      <c r="AT478" s="265" t="s">
        <v>214</v>
      </c>
      <c r="AU478" s="265" t="s">
        <v>89</v>
      </c>
      <c r="AY478" s="18" t="s">
        <v>211</v>
      </c>
      <c r="BE478" s="155">
        <f>IF(N478="základní",J478,0)</f>
        <v>0</v>
      </c>
      <c r="BF478" s="155">
        <f>IF(N478="snížená",J478,0)</f>
        <v>0</v>
      </c>
      <c r="BG478" s="155">
        <f>IF(N478="zákl. přenesená",J478,0)</f>
        <v>0</v>
      </c>
      <c r="BH478" s="155">
        <f>IF(N478="sníž. přenesená",J478,0)</f>
        <v>0</v>
      </c>
      <c r="BI478" s="155">
        <f>IF(N478="nulová",J478,0)</f>
        <v>0</v>
      </c>
      <c r="BJ478" s="18" t="s">
        <v>87</v>
      </c>
      <c r="BK478" s="155">
        <f>ROUND(I478*H478,2)</f>
        <v>0</v>
      </c>
      <c r="BL478" s="18" t="s">
        <v>526</v>
      </c>
      <c r="BM478" s="265" t="s">
        <v>2310</v>
      </c>
    </row>
    <row r="479" s="13" customFormat="1">
      <c r="A479" s="13"/>
      <c r="B479" s="266"/>
      <c r="C479" s="267"/>
      <c r="D479" s="268" t="s">
        <v>236</v>
      </c>
      <c r="E479" s="269" t="s">
        <v>1</v>
      </c>
      <c r="F479" s="270" t="s">
        <v>2311</v>
      </c>
      <c r="G479" s="267"/>
      <c r="H479" s="269" t="s">
        <v>1</v>
      </c>
      <c r="I479" s="271"/>
      <c r="J479" s="267"/>
      <c r="K479" s="267"/>
      <c r="L479" s="272"/>
      <c r="M479" s="273"/>
      <c r="N479" s="274"/>
      <c r="O479" s="274"/>
      <c r="P479" s="274"/>
      <c r="Q479" s="274"/>
      <c r="R479" s="274"/>
      <c r="S479" s="274"/>
      <c r="T479" s="275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276" t="s">
        <v>236</v>
      </c>
      <c r="AU479" s="276" t="s">
        <v>89</v>
      </c>
      <c r="AV479" s="13" t="s">
        <v>87</v>
      </c>
      <c r="AW479" s="13" t="s">
        <v>34</v>
      </c>
      <c r="AX479" s="13" t="s">
        <v>81</v>
      </c>
      <c r="AY479" s="276" t="s">
        <v>211</v>
      </c>
    </row>
    <row r="480" s="13" customFormat="1">
      <c r="A480" s="13"/>
      <c r="B480" s="266"/>
      <c r="C480" s="267"/>
      <c r="D480" s="268" t="s">
        <v>236</v>
      </c>
      <c r="E480" s="269" t="s">
        <v>1</v>
      </c>
      <c r="F480" s="270" t="s">
        <v>2288</v>
      </c>
      <c r="G480" s="267"/>
      <c r="H480" s="269" t="s">
        <v>1</v>
      </c>
      <c r="I480" s="271"/>
      <c r="J480" s="267"/>
      <c r="K480" s="267"/>
      <c r="L480" s="272"/>
      <c r="M480" s="273"/>
      <c r="N480" s="274"/>
      <c r="O480" s="274"/>
      <c r="P480" s="274"/>
      <c r="Q480" s="274"/>
      <c r="R480" s="274"/>
      <c r="S480" s="274"/>
      <c r="T480" s="275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T480" s="276" t="s">
        <v>236</v>
      </c>
      <c r="AU480" s="276" t="s">
        <v>89</v>
      </c>
      <c r="AV480" s="13" t="s">
        <v>87</v>
      </c>
      <c r="AW480" s="13" t="s">
        <v>34</v>
      </c>
      <c r="AX480" s="13" t="s">
        <v>81</v>
      </c>
      <c r="AY480" s="276" t="s">
        <v>211</v>
      </c>
    </row>
    <row r="481" s="13" customFormat="1">
      <c r="A481" s="13"/>
      <c r="B481" s="266"/>
      <c r="C481" s="267"/>
      <c r="D481" s="268" t="s">
        <v>236</v>
      </c>
      <c r="E481" s="269" t="s">
        <v>1</v>
      </c>
      <c r="F481" s="270" t="s">
        <v>2290</v>
      </c>
      <c r="G481" s="267"/>
      <c r="H481" s="269" t="s">
        <v>1</v>
      </c>
      <c r="I481" s="271"/>
      <c r="J481" s="267"/>
      <c r="K481" s="267"/>
      <c r="L481" s="272"/>
      <c r="M481" s="273"/>
      <c r="N481" s="274"/>
      <c r="O481" s="274"/>
      <c r="P481" s="274"/>
      <c r="Q481" s="274"/>
      <c r="R481" s="274"/>
      <c r="S481" s="274"/>
      <c r="T481" s="275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T481" s="276" t="s">
        <v>236</v>
      </c>
      <c r="AU481" s="276" t="s">
        <v>89</v>
      </c>
      <c r="AV481" s="13" t="s">
        <v>87</v>
      </c>
      <c r="AW481" s="13" t="s">
        <v>34</v>
      </c>
      <c r="AX481" s="13" t="s">
        <v>81</v>
      </c>
      <c r="AY481" s="276" t="s">
        <v>211</v>
      </c>
    </row>
    <row r="482" s="14" customFormat="1">
      <c r="A482" s="14"/>
      <c r="B482" s="277"/>
      <c r="C482" s="278"/>
      <c r="D482" s="268" t="s">
        <v>236</v>
      </c>
      <c r="E482" s="279" t="s">
        <v>1</v>
      </c>
      <c r="F482" s="280" t="s">
        <v>89</v>
      </c>
      <c r="G482" s="278"/>
      <c r="H482" s="281">
        <v>2</v>
      </c>
      <c r="I482" s="282"/>
      <c r="J482" s="278"/>
      <c r="K482" s="278"/>
      <c r="L482" s="283"/>
      <c r="M482" s="284"/>
      <c r="N482" s="285"/>
      <c r="O482" s="285"/>
      <c r="P482" s="285"/>
      <c r="Q482" s="285"/>
      <c r="R482" s="285"/>
      <c r="S482" s="285"/>
      <c r="T482" s="286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  <c r="AT482" s="287" t="s">
        <v>236</v>
      </c>
      <c r="AU482" s="287" t="s">
        <v>89</v>
      </c>
      <c r="AV482" s="14" t="s">
        <v>89</v>
      </c>
      <c r="AW482" s="14" t="s">
        <v>34</v>
      </c>
      <c r="AX482" s="14" t="s">
        <v>87</v>
      </c>
      <c r="AY482" s="287" t="s">
        <v>211</v>
      </c>
    </row>
    <row r="483" s="2" customFormat="1" ht="16.5" customHeight="1">
      <c r="A483" s="41"/>
      <c r="B483" s="42"/>
      <c r="C483" s="317" t="s">
        <v>884</v>
      </c>
      <c r="D483" s="317" t="s">
        <v>587</v>
      </c>
      <c r="E483" s="318" t="s">
        <v>2312</v>
      </c>
      <c r="F483" s="319" t="s">
        <v>2313</v>
      </c>
      <c r="G483" s="320" t="s">
        <v>269</v>
      </c>
      <c r="H483" s="321">
        <v>9.4499999999999993</v>
      </c>
      <c r="I483" s="322"/>
      <c r="J483" s="323">
        <f>ROUND(I483*H483,2)</f>
        <v>0</v>
      </c>
      <c r="K483" s="324"/>
      <c r="L483" s="325"/>
      <c r="M483" s="326" t="s">
        <v>1</v>
      </c>
      <c r="N483" s="327" t="s">
        <v>46</v>
      </c>
      <c r="O483" s="94"/>
      <c r="P483" s="263">
        <f>O483*H483</f>
        <v>0</v>
      </c>
      <c r="Q483" s="263">
        <v>0.02</v>
      </c>
      <c r="R483" s="263">
        <f>Q483*H483</f>
        <v>0.189</v>
      </c>
      <c r="S483" s="263">
        <v>0</v>
      </c>
      <c r="T483" s="264">
        <f>S483*H483</f>
        <v>0</v>
      </c>
      <c r="U483" s="41"/>
      <c r="V483" s="41"/>
      <c r="W483" s="41"/>
      <c r="X483" s="41"/>
      <c r="Y483" s="41"/>
      <c r="Z483" s="41"/>
      <c r="AA483" s="41"/>
      <c r="AB483" s="41"/>
      <c r="AC483" s="41"/>
      <c r="AD483" s="41"/>
      <c r="AE483" s="41"/>
      <c r="AR483" s="265" t="s">
        <v>632</v>
      </c>
      <c r="AT483" s="265" t="s">
        <v>587</v>
      </c>
      <c r="AU483" s="265" t="s">
        <v>89</v>
      </c>
      <c r="AY483" s="18" t="s">
        <v>211</v>
      </c>
      <c r="BE483" s="155">
        <f>IF(N483="základní",J483,0)</f>
        <v>0</v>
      </c>
      <c r="BF483" s="155">
        <f>IF(N483="snížená",J483,0)</f>
        <v>0</v>
      </c>
      <c r="BG483" s="155">
        <f>IF(N483="zákl. přenesená",J483,0)</f>
        <v>0</v>
      </c>
      <c r="BH483" s="155">
        <f>IF(N483="sníž. přenesená",J483,0)</f>
        <v>0</v>
      </c>
      <c r="BI483" s="155">
        <f>IF(N483="nulová",J483,0)</f>
        <v>0</v>
      </c>
      <c r="BJ483" s="18" t="s">
        <v>87</v>
      </c>
      <c r="BK483" s="155">
        <f>ROUND(I483*H483,2)</f>
        <v>0</v>
      </c>
      <c r="BL483" s="18" t="s">
        <v>526</v>
      </c>
      <c r="BM483" s="265" t="s">
        <v>2314</v>
      </c>
    </row>
    <row r="484" s="13" customFormat="1">
      <c r="A484" s="13"/>
      <c r="B484" s="266"/>
      <c r="C484" s="267"/>
      <c r="D484" s="268" t="s">
        <v>236</v>
      </c>
      <c r="E484" s="269" t="s">
        <v>1</v>
      </c>
      <c r="F484" s="270" t="s">
        <v>2295</v>
      </c>
      <c r="G484" s="267"/>
      <c r="H484" s="269" t="s">
        <v>1</v>
      </c>
      <c r="I484" s="271"/>
      <c r="J484" s="267"/>
      <c r="K484" s="267"/>
      <c r="L484" s="272"/>
      <c r="M484" s="273"/>
      <c r="N484" s="274"/>
      <c r="O484" s="274"/>
      <c r="P484" s="274"/>
      <c r="Q484" s="274"/>
      <c r="R484" s="274"/>
      <c r="S484" s="274"/>
      <c r="T484" s="275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T484" s="276" t="s">
        <v>236</v>
      </c>
      <c r="AU484" s="276" t="s">
        <v>89</v>
      </c>
      <c r="AV484" s="13" t="s">
        <v>87</v>
      </c>
      <c r="AW484" s="13" t="s">
        <v>34</v>
      </c>
      <c r="AX484" s="13" t="s">
        <v>81</v>
      </c>
      <c r="AY484" s="276" t="s">
        <v>211</v>
      </c>
    </row>
    <row r="485" s="13" customFormat="1">
      <c r="A485" s="13"/>
      <c r="B485" s="266"/>
      <c r="C485" s="267"/>
      <c r="D485" s="268" t="s">
        <v>236</v>
      </c>
      <c r="E485" s="269" t="s">
        <v>1</v>
      </c>
      <c r="F485" s="270" t="s">
        <v>2296</v>
      </c>
      <c r="G485" s="267"/>
      <c r="H485" s="269" t="s">
        <v>1</v>
      </c>
      <c r="I485" s="271"/>
      <c r="J485" s="267"/>
      <c r="K485" s="267"/>
      <c r="L485" s="272"/>
      <c r="M485" s="273"/>
      <c r="N485" s="274"/>
      <c r="O485" s="274"/>
      <c r="P485" s="274"/>
      <c r="Q485" s="274"/>
      <c r="R485" s="274"/>
      <c r="S485" s="274"/>
      <c r="T485" s="275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T485" s="276" t="s">
        <v>236</v>
      </c>
      <c r="AU485" s="276" t="s">
        <v>89</v>
      </c>
      <c r="AV485" s="13" t="s">
        <v>87</v>
      </c>
      <c r="AW485" s="13" t="s">
        <v>34</v>
      </c>
      <c r="AX485" s="13" t="s">
        <v>81</v>
      </c>
      <c r="AY485" s="276" t="s">
        <v>211</v>
      </c>
    </row>
    <row r="486" s="13" customFormat="1">
      <c r="A486" s="13"/>
      <c r="B486" s="266"/>
      <c r="C486" s="267"/>
      <c r="D486" s="268" t="s">
        <v>236</v>
      </c>
      <c r="E486" s="269" t="s">
        <v>1</v>
      </c>
      <c r="F486" s="270" t="s">
        <v>2297</v>
      </c>
      <c r="G486" s="267"/>
      <c r="H486" s="269" t="s">
        <v>1</v>
      </c>
      <c r="I486" s="271"/>
      <c r="J486" s="267"/>
      <c r="K486" s="267"/>
      <c r="L486" s="272"/>
      <c r="M486" s="273"/>
      <c r="N486" s="274"/>
      <c r="O486" s="274"/>
      <c r="P486" s="274"/>
      <c r="Q486" s="274"/>
      <c r="R486" s="274"/>
      <c r="S486" s="274"/>
      <c r="T486" s="275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T486" s="276" t="s">
        <v>236</v>
      </c>
      <c r="AU486" s="276" t="s">
        <v>89</v>
      </c>
      <c r="AV486" s="13" t="s">
        <v>87</v>
      </c>
      <c r="AW486" s="13" t="s">
        <v>34</v>
      </c>
      <c r="AX486" s="13" t="s">
        <v>81</v>
      </c>
      <c r="AY486" s="276" t="s">
        <v>211</v>
      </c>
    </row>
    <row r="487" s="13" customFormat="1">
      <c r="A487" s="13"/>
      <c r="B487" s="266"/>
      <c r="C487" s="267"/>
      <c r="D487" s="268" t="s">
        <v>236</v>
      </c>
      <c r="E487" s="269" t="s">
        <v>1</v>
      </c>
      <c r="F487" s="270" t="s">
        <v>2047</v>
      </c>
      <c r="G487" s="267"/>
      <c r="H487" s="269" t="s">
        <v>1</v>
      </c>
      <c r="I487" s="271"/>
      <c r="J487" s="267"/>
      <c r="K487" s="267"/>
      <c r="L487" s="272"/>
      <c r="M487" s="273"/>
      <c r="N487" s="274"/>
      <c r="O487" s="274"/>
      <c r="P487" s="274"/>
      <c r="Q487" s="274"/>
      <c r="R487" s="274"/>
      <c r="S487" s="274"/>
      <c r="T487" s="275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T487" s="276" t="s">
        <v>236</v>
      </c>
      <c r="AU487" s="276" t="s">
        <v>89</v>
      </c>
      <c r="AV487" s="13" t="s">
        <v>87</v>
      </c>
      <c r="AW487" s="13" t="s">
        <v>34</v>
      </c>
      <c r="AX487" s="13" t="s">
        <v>81</v>
      </c>
      <c r="AY487" s="276" t="s">
        <v>211</v>
      </c>
    </row>
    <row r="488" s="13" customFormat="1">
      <c r="A488" s="13"/>
      <c r="B488" s="266"/>
      <c r="C488" s="267"/>
      <c r="D488" s="268" t="s">
        <v>236</v>
      </c>
      <c r="E488" s="269" t="s">
        <v>1</v>
      </c>
      <c r="F488" s="270" t="s">
        <v>2298</v>
      </c>
      <c r="G488" s="267"/>
      <c r="H488" s="269" t="s">
        <v>1</v>
      </c>
      <c r="I488" s="271"/>
      <c r="J488" s="267"/>
      <c r="K488" s="267"/>
      <c r="L488" s="272"/>
      <c r="M488" s="273"/>
      <c r="N488" s="274"/>
      <c r="O488" s="274"/>
      <c r="P488" s="274"/>
      <c r="Q488" s="274"/>
      <c r="R488" s="274"/>
      <c r="S488" s="274"/>
      <c r="T488" s="275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T488" s="276" t="s">
        <v>236</v>
      </c>
      <c r="AU488" s="276" t="s">
        <v>89</v>
      </c>
      <c r="AV488" s="13" t="s">
        <v>87</v>
      </c>
      <c r="AW488" s="13" t="s">
        <v>34</v>
      </c>
      <c r="AX488" s="13" t="s">
        <v>81</v>
      </c>
      <c r="AY488" s="276" t="s">
        <v>211</v>
      </c>
    </row>
    <row r="489" s="13" customFormat="1">
      <c r="A489" s="13"/>
      <c r="B489" s="266"/>
      <c r="C489" s="267"/>
      <c r="D489" s="268" t="s">
        <v>236</v>
      </c>
      <c r="E489" s="269" t="s">
        <v>1</v>
      </c>
      <c r="F489" s="270" t="s">
        <v>2047</v>
      </c>
      <c r="G489" s="267"/>
      <c r="H489" s="269" t="s">
        <v>1</v>
      </c>
      <c r="I489" s="271"/>
      <c r="J489" s="267"/>
      <c r="K489" s="267"/>
      <c r="L489" s="272"/>
      <c r="M489" s="273"/>
      <c r="N489" s="274"/>
      <c r="O489" s="274"/>
      <c r="P489" s="274"/>
      <c r="Q489" s="274"/>
      <c r="R489" s="274"/>
      <c r="S489" s="274"/>
      <c r="T489" s="275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T489" s="276" t="s">
        <v>236</v>
      </c>
      <c r="AU489" s="276" t="s">
        <v>89</v>
      </c>
      <c r="AV489" s="13" t="s">
        <v>87</v>
      </c>
      <c r="AW489" s="13" t="s">
        <v>34</v>
      </c>
      <c r="AX489" s="13" t="s">
        <v>81</v>
      </c>
      <c r="AY489" s="276" t="s">
        <v>211</v>
      </c>
    </row>
    <row r="490" s="13" customFormat="1">
      <c r="A490" s="13"/>
      <c r="B490" s="266"/>
      <c r="C490" s="267"/>
      <c r="D490" s="268" t="s">
        <v>236</v>
      </c>
      <c r="E490" s="269" t="s">
        <v>1</v>
      </c>
      <c r="F490" s="270" t="s">
        <v>2299</v>
      </c>
      <c r="G490" s="267"/>
      <c r="H490" s="269" t="s">
        <v>1</v>
      </c>
      <c r="I490" s="271"/>
      <c r="J490" s="267"/>
      <c r="K490" s="267"/>
      <c r="L490" s="272"/>
      <c r="M490" s="273"/>
      <c r="N490" s="274"/>
      <c r="O490" s="274"/>
      <c r="P490" s="274"/>
      <c r="Q490" s="274"/>
      <c r="R490" s="274"/>
      <c r="S490" s="274"/>
      <c r="T490" s="275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T490" s="276" t="s">
        <v>236</v>
      </c>
      <c r="AU490" s="276" t="s">
        <v>89</v>
      </c>
      <c r="AV490" s="13" t="s">
        <v>87</v>
      </c>
      <c r="AW490" s="13" t="s">
        <v>34</v>
      </c>
      <c r="AX490" s="13" t="s">
        <v>81</v>
      </c>
      <c r="AY490" s="276" t="s">
        <v>211</v>
      </c>
    </row>
    <row r="491" s="13" customFormat="1">
      <c r="A491" s="13"/>
      <c r="B491" s="266"/>
      <c r="C491" s="267"/>
      <c r="D491" s="268" t="s">
        <v>236</v>
      </c>
      <c r="E491" s="269" t="s">
        <v>1</v>
      </c>
      <c r="F491" s="270" t="s">
        <v>2300</v>
      </c>
      <c r="G491" s="267"/>
      <c r="H491" s="269" t="s">
        <v>1</v>
      </c>
      <c r="I491" s="271"/>
      <c r="J491" s="267"/>
      <c r="K491" s="267"/>
      <c r="L491" s="272"/>
      <c r="M491" s="273"/>
      <c r="N491" s="274"/>
      <c r="O491" s="274"/>
      <c r="P491" s="274"/>
      <c r="Q491" s="274"/>
      <c r="R491" s="274"/>
      <c r="S491" s="274"/>
      <c r="T491" s="275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T491" s="276" t="s">
        <v>236</v>
      </c>
      <c r="AU491" s="276" t="s">
        <v>89</v>
      </c>
      <c r="AV491" s="13" t="s">
        <v>87</v>
      </c>
      <c r="AW491" s="13" t="s">
        <v>34</v>
      </c>
      <c r="AX491" s="13" t="s">
        <v>81</v>
      </c>
      <c r="AY491" s="276" t="s">
        <v>211</v>
      </c>
    </row>
    <row r="492" s="13" customFormat="1">
      <c r="A492" s="13"/>
      <c r="B492" s="266"/>
      <c r="C492" s="267"/>
      <c r="D492" s="268" t="s">
        <v>236</v>
      </c>
      <c r="E492" s="269" t="s">
        <v>1</v>
      </c>
      <c r="F492" s="270" t="s">
        <v>2301</v>
      </c>
      <c r="G492" s="267"/>
      <c r="H492" s="269" t="s">
        <v>1</v>
      </c>
      <c r="I492" s="271"/>
      <c r="J492" s="267"/>
      <c r="K492" s="267"/>
      <c r="L492" s="272"/>
      <c r="M492" s="273"/>
      <c r="N492" s="274"/>
      <c r="O492" s="274"/>
      <c r="P492" s="274"/>
      <c r="Q492" s="274"/>
      <c r="R492" s="274"/>
      <c r="S492" s="274"/>
      <c r="T492" s="275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T492" s="276" t="s">
        <v>236</v>
      </c>
      <c r="AU492" s="276" t="s">
        <v>89</v>
      </c>
      <c r="AV492" s="13" t="s">
        <v>87</v>
      </c>
      <c r="AW492" s="13" t="s">
        <v>34</v>
      </c>
      <c r="AX492" s="13" t="s">
        <v>81</v>
      </c>
      <c r="AY492" s="276" t="s">
        <v>211</v>
      </c>
    </row>
    <row r="493" s="14" customFormat="1">
      <c r="A493" s="14"/>
      <c r="B493" s="277"/>
      <c r="C493" s="278"/>
      <c r="D493" s="268" t="s">
        <v>236</v>
      </c>
      <c r="E493" s="279" t="s">
        <v>1</v>
      </c>
      <c r="F493" s="280" t="s">
        <v>2315</v>
      </c>
      <c r="G493" s="278"/>
      <c r="H493" s="281">
        <v>9.4499999999999993</v>
      </c>
      <c r="I493" s="282"/>
      <c r="J493" s="278"/>
      <c r="K493" s="278"/>
      <c r="L493" s="283"/>
      <c r="M493" s="284"/>
      <c r="N493" s="285"/>
      <c r="O493" s="285"/>
      <c r="P493" s="285"/>
      <c r="Q493" s="285"/>
      <c r="R493" s="285"/>
      <c r="S493" s="285"/>
      <c r="T493" s="286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T493" s="287" t="s">
        <v>236</v>
      </c>
      <c r="AU493" s="287" t="s">
        <v>89</v>
      </c>
      <c r="AV493" s="14" t="s">
        <v>89</v>
      </c>
      <c r="AW493" s="14" t="s">
        <v>34</v>
      </c>
      <c r="AX493" s="14" t="s">
        <v>87</v>
      </c>
      <c r="AY493" s="287" t="s">
        <v>211</v>
      </c>
    </row>
    <row r="494" s="2" customFormat="1" ht="24.15" customHeight="1">
      <c r="A494" s="41"/>
      <c r="B494" s="42"/>
      <c r="C494" s="253" t="s">
        <v>889</v>
      </c>
      <c r="D494" s="253" t="s">
        <v>214</v>
      </c>
      <c r="E494" s="254" t="s">
        <v>2316</v>
      </c>
      <c r="F494" s="255" t="s">
        <v>2317</v>
      </c>
      <c r="G494" s="256" t="s">
        <v>695</v>
      </c>
      <c r="H494" s="257">
        <v>14</v>
      </c>
      <c r="I494" s="258"/>
      <c r="J494" s="259">
        <f>ROUND(I494*H494,2)</f>
        <v>0</v>
      </c>
      <c r="K494" s="260"/>
      <c r="L494" s="44"/>
      <c r="M494" s="261" t="s">
        <v>1</v>
      </c>
      <c r="N494" s="262" t="s">
        <v>46</v>
      </c>
      <c r="O494" s="94"/>
      <c r="P494" s="263">
        <f>O494*H494</f>
        <v>0</v>
      </c>
      <c r="Q494" s="263">
        <v>0</v>
      </c>
      <c r="R494" s="263">
        <f>Q494*H494</f>
        <v>0</v>
      </c>
      <c r="S494" s="263">
        <v>0</v>
      </c>
      <c r="T494" s="264">
        <f>S494*H494</f>
        <v>0</v>
      </c>
      <c r="U494" s="41"/>
      <c r="V494" s="41"/>
      <c r="W494" s="41"/>
      <c r="X494" s="41"/>
      <c r="Y494" s="41"/>
      <c r="Z494" s="41"/>
      <c r="AA494" s="41"/>
      <c r="AB494" s="41"/>
      <c r="AC494" s="41"/>
      <c r="AD494" s="41"/>
      <c r="AE494" s="41"/>
      <c r="AR494" s="265" t="s">
        <v>526</v>
      </c>
      <c r="AT494" s="265" t="s">
        <v>214</v>
      </c>
      <c r="AU494" s="265" t="s">
        <v>89</v>
      </c>
      <c r="AY494" s="18" t="s">
        <v>211</v>
      </c>
      <c r="BE494" s="155">
        <f>IF(N494="základní",J494,0)</f>
        <v>0</v>
      </c>
      <c r="BF494" s="155">
        <f>IF(N494="snížená",J494,0)</f>
        <v>0</v>
      </c>
      <c r="BG494" s="155">
        <f>IF(N494="zákl. přenesená",J494,0)</f>
        <v>0</v>
      </c>
      <c r="BH494" s="155">
        <f>IF(N494="sníž. přenesená",J494,0)</f>
        <v>0</v>
      </c>
      <c r="BI494" s="155">
        <f>IF(N494="nulová",J494,0)</f>
        <v>0</v>
      </c>
      <c r="BJ494" s="18" t="s">
        <v>87</v>
      </c>
      <c r="BK494" s="155">
        <f>ROUND(I494*H494,2)</f>
        <v>0</v>
      </c>
      <c r="BL494" s="18" t="s">
        <v>526</v>
      </c>
      <c r="BM494" s="265" t="s">
        <v>2318</v>
      </c>
    </row>
    <row r="495" s="13" customFormat="1">
      <c r="A495" s="13"/>
      <c r="B495" s="266"/>
      <c r="C495" s="267"/>
      <c r="D495" s="268" t="s">
        <v>236</v>
      </c>
      <c r="E495" s="269" t="s">
        <v>1</v>
      </c>
      <c r="F495" s="270" t="s">
        <v>2319</v>
      </c>
      <c r="G495" s="267"/>
      <c r="H495" s="269" t="s">
        <v>1</v>
      </c>
      <c r="I495" s="271"/>
      <c r="J495" s="267"/>
      <c r="K495" s="267"/>
      <c r="L495" s="272"/>
      <c r="M495" s="273"/>
      <c r="N495" s="274"/>
      <c r="O495" s="274"/>
      <c r="P495" s="274"/>
      <c r="Q495" s="274"/>
      <c r="R495" s="274"/>
      <c r="S495" s="274"/>
      <c r="T495" s="275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T495" s="276" t="s">
        <v>236</v>
      </c>
      <c r="AU495" s="276" t="s">
        <v>89</v>
      </c>
      <c r="AV495" s="13" t="s">
        <v>87</v>
      </c>
      <c r="AW495" s="13" t="s">
        <v>34</v>
      </c>
      <c r="AX495" s="13" t="s">
        <v>81</v>
      </c>
      <c r="AY495" s="276" t="s">
        <v>211</v>
      </c>
    </row>
    <row r="496" s="14" customFormat="1">
      <c r="A496" s="14"/>
      <c r="B496" s="277"/>
      <c r="C496" s="278"/>
      <c r="D496" s="268" t="s">
        <v>236</v>
      </c>
      <c r="E496" s="279" t="s">
        <v>1</v>
      </c>
      <c r="F496" s="280" t="s">
        <v>100</v>
      </c>
      <c r="G496" s="278"/>
      <c r="H496" s="281">
        <v>4</v>
      </c>
      <c r="I496" s="282"/>
      <c r="J496" s="278"/>
      <c r="K496" s="278"/>
      <c r="L496" s="283"/>
      <c r="M496" s="284"/>
      <c r="N496" s="285"/>
      <c r="O496" s="285"/>
      <c r="P496" s="285"/>
      <c r="Q496" s="285"/>
      <c r="R496" s="285"/>
      <c r="S496" s="285"/>
      <c r="T496" s="286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T496" s="287" t="s">
        <v>236</v>
      </c>
      <c r="AU496" s="287" t="s">
        <v>89</v>
      </c>
      <c r="AV496" s="14" t="s">
        <v>89</v>
      </c>
      <c r="AW496" s="14" t="s">
        <v>34</v>
      </c>
      <c r="AX496" s="14" t="s">
        <v>81</v>
      </c>
      <c r="AY496" s="287" t="s">
        <v>211</v>
      </c>
    </row>
    <row r="497" s="13" customFormat="1">
      <c r="A497" s="13"/>
      <c r="B497" s="266"/>
      <c r="C497" s="267"/>
      <c r="D497" s="268" t="s">
        <v>236</v>
      </c>
      <c r="E497" s="269" t="s">
        <v>1</v>
      </c>
      <c r="F497" s="270" t="s">
        <v>2320</v>
      </c>
      <c r="G497" s="267"/>
      <c r="H497" s="269" t="s">
        <v>1</v>
      </c>
      <c r="I497" s="271"/>
      <c r="J497" s="267"/>
      <c r="K497" s="267"/>
      <c r="L497" s="272"/>
      <c r="M497" s="273"/>
      <c r="N497" s="274"/>
      <c r="O497" s="274"/>
      <c r="P497" s="274"/>
      <c r="Q497" s="274"/>
      <c r="R497" s="274"/>
      <c r="S497" s="274"/>
      <c r="T497" s="275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T497" s="276" t="s">
        <v>236</v>
      </c>
      <c r="AU497" s="276" t="s">
        <v>89</v>
      </c>
      <c r="AV497" s="13" t="s">
        <v>87</v>
      </c>
      <c r="AW497" s="13" t="s">
        <v>34</v>
      </c>
      <c r="AX497" s="13" t="s">
        <v>81</v>
      </c>
      <c r="AY497" s="276" t="s">
        <v>211</v>
      </c>
    </row>
    <row r="498" s="14" customFormat="1">
      <c r="A498" s="14"/>
      <c r="B498" s="277"/>
      <c r="C498" s="278"/>
      <c r="D498" s="268" t="s">
        <v>236</v>
      </c>
      <c r="E498" s="279" t="s">
        <v>1</v>
      </c>
      <c r="F498" s="280" t="s">
        <v>257</v>
      </c>
      <c r="G498" s="278"/>
      <c r="H498" s="281">
        <v>10</v>
      </c>
      <c r="I498" s="282"/>
      <c r="J498" s="278"/>
      <c r="K498" s="278"/>
      <c r="L498" s="283"/>
      <c r="M498" s="284"/>
      <c r="N498" s="285"/>
      <c r="O498" s="285"/>
      <c r="P498" s="285"/>
      <c r="Q498" s="285"/>
      <c r="R498" s="285"/>
      <c r="S498" s="285"/>
      <c r="T498" s="286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14"/>
      <c r="AT498" s="287" t="s">
        <v>236</v>
      </c>
      <c r="AU498" s="287" t="s">
        <v>89</v>
      </c>
      <c r="AV498" s="14" t="s">
        <v>89</v>
      </c>
      <c r="AW498" s="14" t="s">
        <v>34</v>
      </c>
      <c r="AX498" s="14" t="s">
        <v>81</v>
      </c>
      <c r="AY498" s="287" t="s">
        <v>211</v>
      </c>
    </row>
    <row r="499" s="15" customFormat="1">
      <c r="A499" s="15"/>
      <c r="B499" s="295"/>
      <c r="C499" s="296"/>
      <c r="D499" s="268" t="s">
        <v>236</v>
      </c>
      <c r="E499" s="297" t="s">
        <v>2321</v>
      </c>
      <c r="F499" s="298" t="s">
        <v>435</v>
      </c>
      <c r="G499" s="296"/>
      <c r="H499" s="299">
        <v>14</v>
      </c>
      <c r="I499" s="300"/>
      <c r="J499" s="296"/>
      <c r="K499" s="296"/>
      <c r="L499" s="301"/>
      <c r="M499" s="302"/>
      <c r="N499" s="303"/>
      <c r="O499" s="303"/>
      <c r="P499" s="303"/>
      <c r="Q499" s="303"/>
      <c r="R499" s="303"/>
      <c r="S499" s="303"/>
      <c r="T499" s="304"/>
      <c r="U499" s="15"/>
      <c r="V499" s="15"/>
      <c r="W499" s="15"/>
      <c r="X499" s="15"/>
      <c r="Y499" s="15"/>
      <c r="Z499" s="15"/>
      <c r="AA499" s="15"/>
      <c r="AB499" s="15"/>
      <c r="AC499" s="15"/>
      <c r="AD499" s="15"/>
      <c r="AE499" s="15"/>
      <c r="AT499" s="305" t="s">
        <v>236</v>
      </c>
      <c r="AU499" s="305" t="s">
        <v>89</v>
      </c>
      <c r="AV499" s="15" t="s">
        <v>100</v>
      </c>
      <c r="AW499" s="15" t="s">
        <v>34</v>
      </c>
      <c r="AX499" s="15" t="s">
        <v>87</v>
      </c>
      <c r="AY499" s="305" t="s">
        <v>211</v>
      </c>
    </row>
    <row r="500" s="2" customFormat="1" ht="16.5" customHeight="1">
      <c r="A500" s="41"/>
      <c r="B500" s="42"/>
      <c r="C500" s="317" t="s">
        <v>896</v>
      </c>
      <c r="D500" s="317" t="s">
        <v>587</v>
      </c>
      <c r="E500" s="318" t="s">
        <v>2322</v>
      </c>
      <c r="F500" s="319" t="s">
        <v>2323</v>
      </c>
      <c r="G500" s="320" t="s">
        <v>307</v>
      </c>
      <c r="H500" s="321">
        <v>23.399999999999999</v>
      </c>
      <c r="I500" s="322"/>
      <c r="J500" s="323">
        <f>ROUND(I500*H500,2)</f>
        <v>0</v>
      </c>
      <c r="K500" s="324"/>
      <c r="L500" s="325"/>
      <c r="M500" s="326" t="s">
        <v>1</v>
      </c>
      <c r="N500" s="327" t="s">
        <v>46</v>
      </c>
      <c r="O500" s="94"/>
      <c r="P500" s="263">
        <f>O500*H500</f>
        <v>0</v>
      </c>
      <c r="Q500" s="263">
        <v>0.0060000000000000001</v>
      </c>
      <c r="R500" s="263">
        <f>Q500*H500</f>
        <v>0.1404</v>
      </c>
      <c r="S500" s="263">
        <v>0</v>
      </c>
      <c r="T500" s="264">
        <f>S500*H500</f>
        <v>0</v>
      </c>
      <c r="U500" s="41"/>
      <c r="V500" s="41"/>
      <c r="W500" s="41"/>
      <c r="X500" s="41"/>
      <c r="Y500" s="41"/>
      <c r="Z500" s="41"/>
      <c r="AA500" s="41"/>
      <c r="AB500" s="41"/>
      <c r="AC500" s="41"/>
      <c r="AD500" s="41"/>
      <c r="AE500" s="41"/>
      <c r="AR500" s="265" t="s">
        <v>632</v>
      </c>
      <c r="AT500" s="265" t="s">
        <v>587</v>
      </c>
      <c r="AU500" s="265" t="s">
        <v>89</v>
      </c>
      <c r="AY500" s="18" t="s">
        <v>211</v>
      </c>
      <c r="BE500" s="155">
        <f>IF(N500="základní",J500,0)</f>
        <v>0</v>
      </c>
      <c r="BF500" s="155">
        <f>IF(N500="snížená",J500,0)</f>
        <v>0</v>
      </c>
      <c r="BG500" s="155">
        <f>IF(N500="zákl. přenesená",J500,0)</f>
        <v>0</v>
      </c>
      <c r="BH500" s="155">
        <f>IF(N500="sníž. přenesená",J500,0)</f>
        <v>0</v>
      </c>
      <c r="BI500" s="155">
        <f>IF(N500="nulová",J500,0)</f>
        <v>0</v>
      </c>
      <c r="BJ500" s="18" t="s">
        <v>87</v>
      </c>
      <c r="BK500" s="155">
        <f>ROUND(I500*H500,2)</f>
        <v>0</v>
      </c>
      <c r="BL500" s="18" t="s">
        <v>526</v>
      </c>
      <c r="BM500" s="265" t="s">
        <v>2324</v>
      </c>
    </row>
    <row r="501" s="14" customFormat="1">
      <c r="A501" s="14"/>
      <c r="B501" s="277"/>
      <c r="C501" s="278"/>
      <c r="D501" s="268" t="s">
        <v>236</v>
      </c>
      <c r="E501" s="279" t="s">
        <v>1</v>
      </c>
      <c r="F501" s="280" t="s">
        <v>2325</v>
      </c>
      <c r="G501" s="278"/>
      <c r="H501" s="281">
        <v>23.399999999999999</v>
      </c>
      <c r="I501" s="282"/>
      <c r="J501" s="278"/>
      <c r="K501" s="278"/>
      <c r="L501" s="283"/>
      <c r="M501" s="284"/>
      <c r="N501" s="285"/>
      <c r="O501" s="285"/>
      <c r="P501" s="285"/>
      <c r="Q501" s="285"/>
      <c r="R501" s="285"/>
      <c r="S501" s="285"/>
      <c r="T501" s="286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  <c r="AE501" s="14"/>
      <c r="AT501" s="287" t="s">
        <v>236</v>
      </c>
      <c r="AU501" s="287" t="s">
        <v>89</v>
      </c>
      <c r="AV501" s="14" t="s">
        <v>89</v>
      </c>
      <c r="AW501" s="14" t="s">
        <v>34</v>
      </c>
      <c r="AX501" s="14" t="s">
        <v>87</v>
      </c>
      <c r="AY501" s="287" t="s">
        <v>211</v>
      </c>
    </row>
    <row r="502" s="2" customFormat="1" ht="33" customHeight="1">
      <c r="A502" s="41"/>
      <c r="B502" s="42"/>
      <c r="C502" s="253" t="s">
        <v>904</v>
      </c>
      <c r="D502" s="253" t="s">
        <v>214</v>
      </c>
      <c r="E502" s="254" t="s">
        <v>2326</v>
      </c>
      <c r="F502" s="255" t="s">
        <v>2327</v>
      </c>
      <c r="G502" s="256" t="s">
        <v>307</v>
      </c>
      <c r="H502" s="257">
        <v>33.405000000000001</v>
      </c>
      <c r="I502" s="258"/>
      <c r="J502" s="259">
        <f>ROUND(I502*H502,2)</f>
        <v>0</v>
      </c>
      <c r="K502" s="260"/>
      <c r="L502" s="44"/>
      <c r="M502" s="261" t="s">
        <v>1</v>
      </c>
      <c r="N502" s="262" t="s">
        <v>46</v>
      </c>
      <c r="O502" s="94"/>
      <c r="P502" s="263">
        <f>O502*H502</f>
        <v>0</v>
      </c>
      <c r="Q502" s="263">
        <v>0.0050000000000000001</v>
      </c>
      <c r="R502" s="263">
        <f>Q502*H502</f>
        <v>0.16702500000000001</v>
      </c>
      <c r="S502" s="263">
        <v>0</v>
      </c>
      <c r="T502" s="264">
        <f>S502*H502</f>
        <v>0</v>
      </c>
      <c r="U502" s="41"/>
      <c r="V502" s="41"/>
      <c r="W502" s="41"/>
      <c r="X502" s="41"/>
      <c r="Y502" s="41"/>
      <c r="Z502" s="41"/>
      <c r="AA502" s="41"/>
      <c r="AB502" s="41"/>
      <c r="AC502" s="41"/>
      <c r="AD502" s="41"/>
      <c r="AE502" s="41"/>
      <c r="AR502" s="265" t="s">
        <v>526</v>
      </c>
      <c r="AT502" s="265" t="s">
        <v>214</v>
      </c>
      <c r="AU502" s="265" t="s">
        <v>89</v>
      </c>
      <c r="AY502" s="18" t="s">
        <v>211</v>
      </c>
      <c r="BE502" s="155">
        <f>IF(N502="základní",J502,0)</f>
        <v>0</v>
      </c>
      <c r="BF502" s="155">
        <f>IF(N502="snížená",J502,0)</f>
        <v>0</v>
      </c>
      <c r="BG502" s="155">
        <f>IF(N502="zákl. přenesená",J502,0)</f>
        <v>0</v>
      </c>
      <c r="BH502" s="155">
        <f>IF(N502="sníž. přenesená",J502,0)</f>
        <v>0</v>
      </c>
      <c r="BI502" s="155">
        <f>IF(N502="nulová",J502,0)</f>
        <v>0</v>
      </c>
      <c r="BJ502" s="18" t="s">
        <v>87</v>
      </c>
      <c r="BK502" s="155">
        <f>ROUND(I502*H502,2)</f>
        <v>0</v>
      </c>
      <c r="BL502" s="18" t="s">
        <v>526</v>
      </c>
      <c r="BM502" s="265" t="s">
        <v>2328</v>
      </c>
    </row>
    <row r="503" s="14" customFormat="1">
      <c r="A503" s="14"/>
      <c r="B503" s="277"/>
      <c r="C503" s="278"/>
      <c r="D503" s="268" t="s">
        <v>236</v>
      </c>
      <c r="E503" s="279" t="s">
        <v>2329</v>
      </c>
      <c r="F503" s="280" t="s">
        <v>2330</v>
      </c>
      <c r="G503" s="278"/>
      <c r="H503" s="281">
        <v>33.405000000000001</v>
      </c>
      <c r="I503" s="282"/>
      <c r="J503" s="278"/>
      <c r="K503" s="278"/>
      <c r="L503" s="283"/>
      <c r="M503" s="284"/>
      <c r="N503" s="285"/>
      <c r="O503" s="285"/>
      <c r="P503" s="285"/>
      <c r="Q503" s="285"/>
      <c r="R503" s="285"/>
      <c r="S503" s="285"/>
      <c r="T503" s="286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  <c r="AE503" s="14"/>
      <c r="AT503" s="287" t="s">
        <v>236</v>
      </c>
      <c r="AU503" s="287" t="s">
        <v>89</v>
      </c>
      <c r="AV503" s="14" t="s">
        <v>89</v>
      </c>
      <c r="AW503" s="14" t="s">
        <v>34</v>
      </c>
      <c r="AX503" s="14" t="s">
        <v>87</v>
      </c>
      <c r="AY503" s="287" t="s">
        <v>211</v>
      </c>
    </row>
    <row r="504" s="2" customFormat="1" ht="24.15" customHeight="1">
      <c r="A504" s="41"/>
      <c r="B504" s="42"/>
      <c r="C504" s="253" t="s">
        <v>914</v>
      </c>
      <c r="D504" s="253" t="s">
        <v>214</v>
      </c>
      <c r="E504" s="254" t="s">
        <v>2331</v>
      </c>
      <c r="F504" s="255" t="s">
        <v>2332</v>
      </c>
      <c r="G504" s="256" t="s">
        <v>505</v>
      </c>
      <c r="H504" s="257">
        <v>3.4990000000000001</v>
      </c>
      <c r="I504" s="258"/>
      <c r="J504" s="259">
        <f>ROUND(I504*H504,2)</f>
        <v>0</v>
      </c>
      <c r="K504" s="260"/>
      <c r="L504" s="44"/>
      <c r="M504" s="261" t="s">
        <v>1</v>
      </c>
      <c r="N504" s="262" t="s">
        <v>46</v>
      </c>
      <c r="O504" s="94"/>
      <c r="P504" s="263">
        <f>O504*H504</f>
        <v>0</v>
      </c>
      <c r="Q504" s="263">
        <v>0</v>
      </c>
      <c r="R504" s="263">
        <f>Q504*H504</f>
        <v>0</v>
      </c>
      <c r="S504" s="263">
        <v>0</v>
      </c>
      <c r="T504" s="264">
        <f>S504*H504</f>
        <v>0</v>
      </c>
      <c r="U504" s="41"/>
      <c r="V504" s="41"/>
      <c r="W504" s="41"/>
      <c r="X504" s="41"/>
      <c r="Y504" s="41"/>
      <c r="Z504" s="41"/>
      <c r="AA504" s="41"/>
      <c r="AB504" s="41"/>
      <c r="AC504" s="41"/>
      <c r="AD504" s="41"/>
      <c r="AE504" s="41"/>
      <c r="AR504" s="265" t="s">
        <v>526</v>
      </c>
      <c r="AT504" s="265" t="s">
        <v>214</v>
      </c>
      <c r="AU504" s="265" t="s">
        <v>89</v>
      </c>
      <c r="AY504" s="18" t="s">
        <v>211</v>
      </c>
      <c r="BE504" s="155">
        <f>IF(N504="základní",J504,0)</f>
        <v>0</v>
      </c>
      <c r="BF504" s="155">
        <f>IF(N504="snížená",J504,0)</f>
        <v>0</v>
      </c>
      <c r="BG504" s="155">
        <f>IF(N504="zákl. přenesená",J504,0)</f>
        <v>0</v>
      </c>
      <c r="BH504" s="155">
        <f>IF(N504="sníž. přenesená",J504,0)</f>
        <v>0</v>
      </c>
      <c r="BI504" s="155">
        <f>IF(N504="nulová",J504,0)</f>
        <v>0</v>
      </c>
      <c r="BJ504" s="18" t="s">
        <v>87</v>
      </c>
      <c r="BK504" s="155">
        <f>ROUND(I504*H504,2)</f>
        <v>0</v>
      </c>
      <c r="BL504" s="18" t="s">
        <v>526</v>
      </c>
      <c r="BM504" s="265" t="s">
        <v>2333</v>
      </c>
    </row>
    <row r="505" s="2" customFormat="1" ht="24.15" customHeight="1">
      <c r="A505" s="41"/>
      <c r="B505" s="42"/>
      <c r="C505" s="253" t="s">
        <v>919</v>
      </c>
      <c r="D505" s="253" t="s">
        <v>214</v>
      </c>
      <c r="E505" s="254" t="s">
        <v>2334</v>
      </c>
      <c r="F505" s="255" t="s">
        <v>2335</v>
      </c>
      <c r="G505" s="256" t="s">
        <v>505</v>
      </c>
      <c r="H505" s="257">
        <v>10.497</v>
      </c>
      <c r="I505" s="258"/>
      <c r="J505" s="259">
        <f>ROUND(I505*H505,2)</f>
        <v>0</v>
      </c>
      <c r="K505" s="260"/>
      <c r="L505" s="44"/>
      <c r="M505" s="261" t="s">
        <v>1</v>
      </c>
      <c r="N505" s="262" t="s">
        <v>46</v>
      </c>
      <c r="O505" s="94"/>
      <c r="P505" s="263">
        <f>O505*H505</f>
        <v>0</v>
      </c>
      <c r="Q505" s="263">
        <v>0</v>
      </c>
      <c r="R505" s="263">
        <f>Q505*H505</f>
        <v>0</v>
      </c>
      <c r="S505" s="263">
        <v>0</v>
      </c>
      <c r="T505" s="264">
        <f>S505*H505</f>
        <v>0</v>
      </c>
      <c r="U505" s="41"/>
      <c r="V505" s="41"/>
      <c r="W505" s="41"/>
      <c r="X505" s="41"/>
      <c r="Y505" s="41"/>
      <c r="Z505" s="41"/>
      <c r="AA505" s="41"/>
      <c r="AB505" s="41"/>
      <c r="AC505" s="41"/>
      <c r="AD505" s="41"/>
      <c r="AE505" s="41"/>
      <c r="AR505" s="265" t="s">
        <v>526</v>
      </c>
      <c r="AT505" s="265" t="s">
        <v>214</v>
      </c>
      <c r="AU505" s="265" t="s">
        <v>89</v>
      </c>
      <c r="AY505" s="18" t="s">
        <v>211</v>
      </c>
      <c r="BE505" s="155">
        <f>IF(N505="základní",J505,0)</f>
        <v>0</v>
      </c>
      <c r="BF505" s="155">
        <f>IF(N505="snížená",J505,0)</f>
        <v>0</v>
      </c>
      <c r="BG505" s="155">
        <f>IF(N505="zákl. přenesená",J505,0)</f>
        <v>0</v>
      </c>
      <c r="BH505" s="155">
        <f>IF(N505="sníž. přenesená",J505,0)</f>
        <v>0</v>
      </c>
      <c r="BI505" s="155">
        <f>IF(N505="nulová",J505,0)</f>
        <v>0</v>
      </c>
      <c r="BJ505" s="18" t="s">
        <v>87</v>
      </c>
      <c r="BK505" s="155">
        <f>ROUND(I505*H505,2)</f>
        <v>0</v>
      </c>
      <c r="BL505" s="18" t="s">
        <v>526</v>
      </c>
      <c r="BM505" s="265" t="s">
        <v>2336</v>
      </c>
    </row>
    <row r="506" s="14" customFormat="1">
      <c r="A506" s="14"/>
      <c r="B506" s="277"/>
      <c r="C506" s="278"/>
      <c r="D506" s="268" t="s">
        <v>236</v>
      </c>
      <c r="E506" s="278"/>
      <c r="F506" s="280" t="s">
        <v>2337</v>
      </c>
      <c r="G506" s="278"/>
      <c r="H506" s="281">
        <v>10.497</v>
      </c>
      <c r="I506" s="282"/>
      <c r="J506" s="278"/>
      <c r="K506" s="278"/>
      <c r="L506" s="283"/>
      <c r="M506" s="284"/>
      <c r="N506" s="285"/>
      <c r="O506" s="285"/>
      <c r="P506" s="285"/>
      <c r="Q506" s="285"/>
      <c r="R506" s="285"/>
      <c r="S506" s="285"/>
      <c r="T506" s="286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T506" s="287" t="s">
        <v>236</v>
      </c>
      <c r="AU506" s="287" t="s">
        <v>89</v>
      </c>
      <c r="AV506" s="14" t="s">
        <v>89</v>
      </c>
      <c r="AW506" s="14" t="s">
        <v>4</v>
      </c>
      <c r="AX506" s="14" t="s">
        <v>87</v>
      </c>
      <c r="AY506" s="287" t="s">
        <v>211</v>
      </c>
    </row>
    <row r="507" s="12" customFormat="1" ht="22.8" customHeight="1">
      <c r="A507" s="12"/>
      <c r="B507" s="237"/>
      <c r="C507" s="238"/>
      <c r="D507" s="239" t="s">
        <v>80</v>
      </c>
      <c r="E507" s="251" t="s">
        <v>1819</v>
      </c>
      <c r="F507" s="251" t="s">
        <v>1820</v>
      </c>
      <c r="G507" s="238"/>
      <c r="H507" s="238"/>
      <c r="I507" s="241"/>
      <c r="J507" s="252">
        <f>BK507</f>
        <v>0</v>
      </c>
      <c r="K507" s="238"/>
      <c r="L507" s="243"/>
      <c r="M507" s="244"/>
      <c r="N507" s="245"/>
      <c r="O507" s="245"/>
      <c r="P507" s="246">
        <f>SUM(P508:P719)</f>
        <v>0</v>
      </c>
      <c r="Q507" s="245"/>
      <c r="R507" s="246">
        <f>SUM(R508:R719)</f>
        <v>5.9177080700000015</v>
      </c>
      <c r="S507" s="245"/>
      <c r="T507" s="247">
        <f>SUM(T508:T719)</f>
        <v>0</v>
      </c>
      <c r="U507" s="12"/>
      <c r="V507" s="12"/>
      <c r="W507" s="12"/>
      <c r="X507" s="12"/>
      <c r="Y507" s="12"/>
      <c r="Z507" s="12"/>
      <c r="AA507" s="12"/>
      <c r="AB507" s="12"/>
      <c r="AC507" s="12"/>
      <c r="AD507" s="12"/>
      <c r="AE507" s="12"/>
      <c r="AR507" s="248" t="s">
        <v>89</v>
      </c>
      <c r="AT507" s="249" t="s">
        <v>80</v>
      </c>
      <c r="AU507" s="249" t="s">
        <v>87</v>
      </c>
      <c r="AY507" s="248" t="s">
        <v>211</v>
      </c>
      <c r="BK507" s="250">
        <f>SUM(BK508:BK719)</f>
        <v>0</v>
      </c>
    </row>
    <row r="508" s="2" customFormat="1" ht="16.5" customHeight="1">
      <c r="A508" s="41"/>
      <c r="B508" s="42"/>
      <c r="C508" s="253" t="s">
        <v>924</v>
      </c>
      <c r="D508" s="253" t="s">
        <v>214</v>
      </c>
      <c r="E508" s="254" t="s">
        <v>2338</v>
      </c>
      <c r="F508" s="255" t="s">
        <v>2339</v>
      </c>
      <c r="G508" s="256" t="s">
        <v>307</v>
      </c>
      <c r="H508" s="257">
        <v>9</v>
      </c>
      <c r="I508" s="258"/>
      <c r="J508" s="259">
        <f>ROUND(I508*H508,2)</f>
        <v>0</v>
      </c>
      <c r="K508" s="260"/>
      <c r="L508" s="44"/>
      <c r="M508" s="261" t="s">
        <v>1</v>
      </c>
      <c r="N508" s="262" t="s">
        <v>46</v>
      </c>
      <c r="O508" s="94"/>
      <c r="P508" s="263">
        <f>O508*H508</f>
        <v>0</v>
      </c>
      <c r="Q508" s="263">
        <v>0.050000000000000003</v>
      </c>
      <c r="R508" s="263">
        <f>Q508*H508</f>
        <v>0.45000000000000001</v>
      </c>
      <c r="S508" s="263">
        <v>0</v>
      </c>
      <c r="T508" s="264">
        <f>S508*H508</f>
        <v>0</v>
      </c>
      <c r="U508" s="41"/>
      <c r="V508" s="41"/>
      <c r="W508" s="41"/>
      <c r="X508" s="41"/>
      <c r="Y508" s="41"/>
      <c r="Z508" s="41"/>
      <c r="AA508" s="41"/>
      <c r="AB508" s="41"/>
      <c r="AC508" s="41"/>
      <c r="AD508" s="41"/>
      <c r="AE508" s="41"/>
      <c r="AR508" s="265" t="s">
        <v>526</v>
      </c>
      <c r="AT508" s="265" t="s">
        <v>214</v>
      </c>
      <c r="AU508" s="265" t="s">
        <v>89</v>
      </c>
      <c r="AY508" s="18" t="s">
        <v>211</v>
      </c>
      <c r="BE508" s="155">
        <f>IF(N508="základní",J508,0)</f>
        <v>0</v>
      </c>
      <c r="BF508" s="155">
        <f>IF(N508="snížená",J508,0)</f>
        <v>0</v>
      </c>
      <c r="BG508" s="155">
        <f>IF(N508="zákl. přenesená",J508,0)</f>
        <v>0</v>
      </c>
      <c r="BH508" s="155">
        <f>IF(N508="sníž. přenesená",J508,0)</f>
        <v>0</v>
      </c>
      <c r="BI508" s="155">
        <f>IF(N508="nulová",J508,0)</f>
        <v>0</v>
      </c>
      <c r="BJ508" s="18" t="s">
        <v>87</v>
      </c>
      <c r="BK508" s="155">
        <f>ROUND(I508*H508,2)</f>
        <v>0</v>
      </c>
      <c r="BL508" s="18" t="s">
        <v>526</v>
      </c>
      <c r="BM508" s="265" t="s">
        <v>2340</v>
      </c>
    </row>
    <row r="509" s="13" customFormat="1">
      <c r="A509" s="13"/>
      <c r="B509" s="266"/>
      <c r="C509" s="267"/>
      <c r="D509" s="268" t="s">
        <v>236</v>
      </c>
      <c r="E509" s="269" t="s">
        <v>1</v>
      </c>
      <c r="F509" s="270" t="s">
        <v>2341</v>
      </c>
      <c r="G509" s="267"/>
      <c r="H509" s="269" t="s">
        <v>1</v>
      </c>
      <c r="I509" s="271"/>
      <c r="J509" s="267"/>
      <c r="K509" s="267"/>
      <c r="L509" s="272"/>
      <c r="M509" s="273"/>
      <c r="N509" s="274"/>
      <c r="O509" s="274"/>
      <c r="P509" s="274"/>
      <c r="Q509" s="274"/>
      <c r="R509" s="274"/>
      <c r="S509" s="274"/>
      <c r="T509" s="275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T509" s="276" t="s">
        <v>236</v>
      </c>
      <c r="AU509" s="276" t="s">
        <v>89</v>
      </c>
      <c r="AV509" s="13" t="s">
        <v>87</v>
      </c>
      <c r="AW509" s="13" t="s">
        <v>34</v>
      </c>
      <c r="AX509" s="13" t="s">
        <v>81</v>
      </c>
      <c r="AY509" s="276" t="s">
        <v>211</v>
      </c>
    </row>
    <row r="510" s="13" customFormat="1">
      <c r="A510" s="13"/>
      <c r="B510" s="266"/>
      <c r="C510" s="267"/>
      <c r="D510" s="268" t="s">
        <v>236</v>
      </c>
      <c r="E510" s="269" t="s">
        <v>1</v>
      </c>
      <c r="F510" s="270" t="s">
        <v>1229</v>
      </c>
      <c r="G510" s="267"/>
      <c r="H510" s="269" t="s">
        <v>1</v>
      </c>
      <c r="I510" s="271"/>
      <c r="J510" s="267"/>
      <c r="K510" s="267"/>
      <c r="L510" s="272"/>
      <c r="M510" s="273"/>
      <c r="N510" s="274"/>
      <c r="O510" s="274"/>
      <c r="P510" s="274"/>
      <c r="Q510" s="274"/>
      <c r="R510" s="274"/>
      <c r="S510" s="274"/>
      <c r="T510" s="275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T510" s="276" t="s">
        <v>236</v>
      </c>
      <c r="AU510" s="276" t="s">
        <v>89</v>
      </c>
      <c r="AV510" s="13" t="s">
        <v>87</v>
      </c>
      <c r="AW510" s="13" t="s">
        <v>34</v>
      </c>
      <c r="AX510" s="13" t="s">
        <v>81</v>
      </c>
      <c r="AY510" s="276" t="s">
        <v>211</v>
      </c>
    </row>
    <row r="511" s="13" customFormat="1">
      <c r="A511" s="13"/>
      <c r="B511" s="266"/>
      <c r="C511" s="267"/>
      <c r="D511" s="268" t="s">
        <v>236</v>
      </c>
      <c r="E511" s="269" t="s">
        <v>1</v>
      </c>
      <c r="F511" s="270" t="s">
        <v>2342</v>
      </c>
      <c r="G511" s="267"/>
      <c r="H511" s="269" t="s">
        <v>1</v>
      </c>
      <c r="I511" s="271"/>
      <c r="J511" s="267"/>
      <c r="K511" s="267"/>
      <c r="L511" s="272"/>
      <c r="M511" s="273"/>
      <c r="N511" s="274"/>
      <c r="O511" s="274"/>
      <c r="P511" s="274"/>
      <c r="Q511" s="274"/>
      <c r="R511" s="274"/>
      <c r="S511" s="274"/>
      <c r="T511" s="275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T511" s="276" t="s">
        <v>236</v>
      </c>
      <c r="AU511" s="276" t="s">
        <v>89</v>
      </c>
      <c r="AV511" s="13" t="s">
        <v>87</v>
      </c>
      <c r="AW511" s="13" t="s">
        <v>34</v>
      </c>
      <c r="AX511" s="13" t="s">
        <v>81</v>
      </c>
      <c r="AY511" s="276" t="s">
        <v>211</v>
      </c>
    </row>
    <row r="512" s="13" customFormat="1">
      <c r="A512" s="13"/>
      <c r="B512" s="266"/>
      <c r="C512" s="267"/>
      <c r="D512" s="268" t="s">
        <v>236</v>
      </c>
      <c r="E512" s="269" t="s">
        <v>1</v>
      </c>
      <c r="F512" s="270" t="s">
        <v>2343</v>
      </c>
      <c r="G512" s="267"/>
      <c r="H512" s="269" t="s">
        <v>1</v>
      </c>
      <c r="I512" s="271"/>
      <c r="J512" s="267"/>
      <c r="K512" s="267"/>
      <c r="L512" s="272"/>
      <c r="M512" s="273"/>
      <c r="N512" s="274"/>
      <c r="O512" s="274"/>
      <c r="P512" s="274"/>
      <c r="Q512" s="274"/>
      <c r="R512" s="274"/>
      <c r="S512" s="274"/>
      <c r="T512" s="275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T512" s="276" t="s">
        <v>236</v>
      </c>
      <c r="AU512" s="276" t="s">
        <v>89</v>
      </c>
      <c r="AV512" s="13" t="s">
        <v>87</v>
      </c>
      <c r="AW512" s="13" t="s">
        <v>4</v>
      </c>
      <c r="AX512" s="13" t="s">
        <v>81</v>
      </c>
      <c r="AY512" s="276" t="s">
        <v>211</v>
      </c>
    </row>
    <row r="513" s="13" customFormat="1">
      <c r="A513" s="13"/>
      <c r="B513" s="266"/>
      <c r="C513" s="267"/>
      <c r="D513" s="268" t="s">
        <v>236</v>
      </c>
      <c r="E513" s="269" t="s">
        <v>1</v>
      </c>
      <c r="F513" s="270" t="s">
        <v>2344</v>
      </c>
      <c r="G513" s="267"/>
      <c r="H513" s="269" t="s">
        <v>1</v>
      </c>
      <c r="I513" s="271"/>
      <c r="J513" s="267"/>
      <c r="K513" s="267"/>
      <c r="L513" s="272"/>
      <c r="M513" s="273"/>
      <c r="N513" s="274"/>
      <c r="O513" s="274"/>
      <c r="P513" s="274"/>
      <c r="Q513" s="274"/>
      <c r="R513" s="274"/>
      <c r="S513" s="274"/>
      <c r="T513" s="275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T513" s="276" t="s">
        <v>236</v>
      </c>
      <c r="AU513" s="276" t="s">
        <v>89</v>
      </c>
      <c r="AV513" s="13" t="s">
        <v>87</v>
      </c>
      <c r="AW513" s="13" t="s">
        <v>34</v>
      </c>
      <c r="AX513" s="13" t="s">
        <v>81</v>
      </c>
      <c r="AY513" s="276" t="s">
        <v>211</v>
      </c>
    </row>
    <row r="514" s="13" customFormat="1">
      <c r="A514" s="13"/>
      <c r="B514" s="266"/>
      <c r="C514" s="267"/>
      <c r="D514" s="268" t="s">
        <v>236</v>
      </c>
      <c r="E514" s="269" t="s">
        <v>1</v>
      </c>
      <c r="F514" s="270" t="s">
        <v>2345</v>
      </c>
      <c r="G514" s="267"/>
      <c r="H514" s="269" t="s">
        <v>1</v>
      </c>
      <c r="I514" s="271"/>
      <c r="J514" s="267"/>
      <c r="K514" s="267"/>
      <c r="L514" s="272"/>
      <c r="M514" s="273"/>
      <c r="N514" s="274"/>
      <c r="O514" s="274"/>
      <c r="P514" s="274"/>
      <c r="Q514" s="274"/>
      <c r="R514" s="274"/>
      <c r="S514" s="274"/>
      <c r="T514" s="275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T514" s="276" t="s">
        <v>236</v>
      </c>
      <c r="AU514" s="276" t="s">
        <v>89</v>
      </c>
      <c r="AV514" s="13" t="s">
        <v>87</v>
      </c>
      <c r="AW514" s="13" t="s">
        <v>34</v>
      </c>
      <c r="AX514" s="13" t="s">
        <v>81</v>
      </c>
      <c r="AY514" s="276" t="s">
        <v>211</v>
      </c>
    </row>
    <row r="515" s="14" customFormat="1">
      <c r="A515" s="14"/>
      <c r="B515" s="277"/>
      <c r="C515" s="278"/>
      <c r="D515" s="268" t="s">
        <v>236</v>
      </c>
      <c r="E515" s="279" t="s">
        <v>1</v>
      </c>
      <c r="F515" s="280" t="s">
        <v>253</v>
      </c>
      <c r="G515" s="278"/>
      <c r="H515" s="281">
        <v>9</v>
      </c>
      <c r="I515" s="282"/>
      <c r="J515" s="278"/>
      <c r="K515" s="278"/>
      <c r="L515" s="283"/>
      <c r="M515" s="284"/>
      <c r="N515" s="285"/>
      <c r="O515" s="285"/>
      <c r="P515" s="285"/>
      <c r="Q515" s="285"/>
      <c r="R515" s="285"/>
      <c r="S515" s="285"/>
      <c r="T515" s="286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  <c r="AE515" s="14"/>
      <c r="AT515" s="287" t="s">
        <v>236</v>
      </c>
      <c r="AU515" s="287" t="s">
        <v>89</v>
      </c>
      <c r="AV515" s="14" t="s">
        <v>89</v>
      </c>
      <c r="AW515" s="14" t="s">
        <v>34</v>
      </c>
      <c r="AX515" s="14" t="s">
        <v>87</v>
      </c>
      <c r="AY515" s="287" t="s">
        <v>211</v>
      </c>
    </row>
    <row r="516" s="2" customFormat="1" ht="16.5" customHeight="1">
      <c r="A516" s="41"/>
      <c r="B516" s="42"/>
      <c r="C516" s="253" t="s">
        <v>930</v>
      </c>
      <c r="D516" s="253" t="s">
        <v>214</v>
      </c>
      <c r="E516" s="254" t="s">
        <v>2346</v>
      </c>
      <c r="F516" s="255" t="s">
        <v>2347</v>
      </c>
      <c r="G516" s="256" t="s">
        <v>2348</v>
      </c>
      <c r="H516" s="257">
        <v>3.5</v>
      </c>
      <c r="I516" s="258"/>
      <c r="J516" s="259">
        <f>ROUND(I516*H516,2)</f>
        <v>0</v>
      </c>
      <c r="K516" s="260"/>
      <c r="L516" s="44"/>
      <c r="M516" s="261" t="s">
        <v>1</v>
      </c>
      <c r="N516" s="262" t="s">
        <v>46</v>
      </c>
      <c r="O516" s="94"/>
      <c r="P516" s="263">
        <f>O516*H516</f>
        <v>0</v>
      </c>
      <c r="Q516" s="263">
        <v>0</v>
      </c>
      <c r="R516" s="263">
        <f>Q516*H516</f>
        <v>0</v>
      </c>
      <c r="S516" s="263">
        <v>0</v>
      </c>
      <c r="T516" s="264">
        <f>S516*H516</f>
        <v>0</v>
      </c>
      <c r="U516" s="41"/>
      <c r="V516" s="41"/>
      <c r="W516" s="41"/>
      <c r="X516" s="41"/>
      <c r="Y516" s="41"/>
      <c r="Z516" s="41"/>
      <c r="AA516" s="41"/>
      <c r="AB516" s="41"/>
      <c r="AC516" s="41"/>
      <c r="AD516" s="41"/>
      <c r="AE516" s="41"/>
      <c r="AR516" s="265" t="s">
        <v>526</v>
      </c>
      <c r="AT516" s="265" t="s">
        <v>214</v>
      </c>
      <c r="AU516" s="265" t="s">
        <v>89</v>
      </c>
      <c r="AY516" s="18" t="s">
        <v>211</v>
      </c>
      <c r="BE516" s="155">
        <f>IF(N516="základní",J516,0)</f>
        <v>0</v>
      </c>
      <c r="BF516" s="155">
        <f>IF(N516="snížená",J516,0)</f>
        <v>0</v>
      </c>
      <c r="BG516" s="155">
        <f>IF(N516="zákl. přenesená",J516,0)</f>
        <v>0</v>
      </c>
      <c r="BH516" s="155">
        <f>IF(N516="sníž. přenesená",J516,0)</f>
        <v>0</v>
      </c>
      <c r="BI516" s="155">
        <f>IF(N516="nulová",J516,0)</f>
        <v>0</v>
      </c>
      <c r="BJ516" s="18" t="s">
        <v>87</v>
      </c>
      <c r="BK516" s="155">
        <f>ROUND(I516*H516,2)</f>
        <v>0</v>
      </c>
      <c r="BL516" s="18" t="s">
        <v>526</v>
      </c>
      <c r="BM516" s="265" t="s">
        <v>2349</v>
      </c>
    </row>
    <row r="517" s="13" customFormat="1">
      <c r="A517" s="13"/>
      <c r="B517" s="266"/>
      <c r="C517" s="267"/>
      <c r="D517" s="268" t="s">
        <v>236</v>
      </c>
      <c r="E517" s="269" t="s">
        <v>1</v>
      </c>
      <c r="F517" s="270" t="s">
        <v>2350</v>
      </c>
      <c r="G517" s="267"/>
      <c r="H517" s="269" t="s">
        <v>1</v>
      </c>
      <c r="I517" s="271"/>
      <c r="J517" s="267"/>
      <c r="K517" s="267"/>
      <c r="L517" s="272"/>
      <c r="M517" s="273"/>
      <c r="N517" s="274"/>
      <c r="O517" s="274"/>
      <c r="P517" s="274"/>
      <c r="Q517" s="274"/>
      <c r="R517" s="274"/>
      <c r="S517" s="274"/>
      <c r="T517" s="275"/>
      <c r="U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13"/>
      <c r="AT517" s="276" t="s">
        <v>236</v>
      </c>
      <c r="AU517" s="276" t="s">
        <v>89</v>
      </c>
      <c r="AV517" s="13" t="s">
        <v>87</v>
      </c>
      <c r="AW517" s="13" t="s">
        <v>34</v>
      </c>
      <c r="AX517" s="13" t="s">
        <v>81</v>
      </c>
      <c r="AY517" s="276" t="s">
        <v>211</v>
      </c>
    </row>
    <row r="518" s="13" customFormat="1">
      <c r="A518" s="13"/>
      <c r="B518" s="266"/>
      <c r="C518" s="267"/>
      <c r="D518" s="268" t="s">
        <v>236</v>
      </c>
      <c r="E518" s="269" t="s">
        <v>1</v>
      </c>
      <c r="F518" s="270" t="s">
        <v>1229</v>
      </c>
      <c r="G518" s="267"/>
      <c r="H518" s="269" t="s">
        <v>1</v>
      </c>
      <c r="I518" s="271"/>
      <c r="J518" s="267"/>
      <c r="K518" s="267"/>
      <c r="L518" s="272"/>
      <c r="M518" s="273"/>
      <c r="N518" s="274"/>
      <c r="O518" s="274"/>
      <c r="P518" s="274"/>
      <c r="Q518" s="274"/>
      <c r="R518" s="274"/>
      <c r="S518" s="274"/>
      <c r="T518" s="275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T518" s="276" t="s">
        <v>236</v>
      </c>
      <c r="AU518" s="276" t="s">
        <v>89</v>
      </c>
      <c r="AV518" s="13" t="s">
        <v>87</v>
      </c>
      <c r="AW518" s="13" t="s">
        <v>34</v>
      </c>
      <c r="AX518" s="13" t="s">
        <v>81</v>
      </c>
      <c r="AY518" s="276" t="s">
        <v>211</v>
      </c>
    </row>
    <row r="519" s="13" customFormat="1">
      <c r="A519" s="13"/>
      <c r="B519" s="266"/>
      <c r="C519" s="267"/>
      <c r="D519" s="268" t="s">
        <v>236</v>
      </c>
      <c r="E519" s="269" t="s">
        <v>1</v>
      </c>
      <c r="F519" s="270" t="s">
        <v>2351</v>
      </c>
      <c r="G519" s="267"/>
      <c r="H519" s="269" t="s">
        <v>1</v>
      </c>
      <c r="I519" s="271"/>
      <c r="J519" s="267"/>
      <c r="K519" s="267"/>
      <c r="L519" s="272"/>
      <c r="M519" s="273"/>
      <c r="N519" s="274"/>
      <c r="O519" s="274"/>
      <c r="P519" s="274"/>
      <c r="Q519" s="274"/>
      <c r="R519" s="274"/>
      <c r="S519" s="274"/>
      <c r="T519" s="275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T519" s="276" t="s">
        <v>236</v>
      </c>
      <c r="AU519" s="276" t="s">
        <v>89</v>
      </c>
      <c r="AV519" s="13" t="s">
        <v>87</v>
      </c>
      <c r="AW519" s="13" t="s">
        <v>34</v>
      </c>
      <c r="AX519" s="13" t="s">
        <v>81</v>
      </c>
      <c r="AY519" s="276" t="s">
        <v>211</v>
      </c>
    </row>
    <row r="520" s="13" customFormat="1">
      <c r="A520" s="13"/>
      <c r="B520" s="266"/>
      <c r="C520" s="267"/>
      <c r="D520" s="268" t="s">
        <v>236</v>
      </c>
      <c r="E520" s="269" t="s">
        <v>1</v>
      </c>
      <c r="F520" s="270" t="s">
        <v>2352</v>
      </c>
      <c r="G520" s="267"/>
      <c r="H520" s="269" t="s">
        <v>1</v>
      </c>
      <c r="I520" s="271"/>
      <c r="J520" s="267"/>
      <c r="K520" s="267"/>
      <c r="L520" s="272"/>
      <c r="M520" s="273"/>
      <c r="N520" s="274"/>
      <c r="O520" s="274"/>
      <c r="P520" s="274"/>
      <c r="Q520" s="274"/>
      <c r="R520" s="274"/>
      <c r="S520" s="274"/>
      <c r="T520" s="275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T520" s="276" t="s">
        <v>236</v>
      </c>
      <c r="AU520" s="276" t="s">
        <v>89</v>
      </c>
      <c r="AV520" s="13" t="s">
        <v>87</v>
      </c>
      <c r="AW520" s="13" t="s">
        <v>34</v>
      </c>
      <c r="AX520" s="13" t="s">
        <v>81</v>
      </c>
      <c r="AY520" s="276" t="s">
        <v>211</v>
      </c>
    </row>
    <row r="521" s="13" customFormat="1">
      <c r="A521" s="13"/>
      <c r="B521" s="266"/>
      <c r="C521" s="267"/>
      <c r="D521" s="268" t="s">
        <v>236</v>
      </c>
      <c r="E521" s="269" t="s">
        <v>1</v>
      </c>
      <c r="F521" s="270" t="s">
        <v>2353</v>
      </c>
      <c r="G521" s="267"/>
      <c r="H521" s="269" t="s">
        <v>1</v>
      </c>
      <c r="I521" s="271"/>
      <c r="J521" s="267"/>
      <c r="K521" s="267"/>
      <c r="L521" s="272"/>
      <c r="M521" s="273"/>
      <c r="N521" s="274"/>
      <c r="O521" s="274"/>
      <c r="P521" s="274"/>
      <c r="Q521" s="274"/>
      <c r="R521" s="274"/>
      <c r="S521" s="274"/>
      <c r="T521" s="275"/>
      <c r="U521" s="13"/>
      <c r="V521" s="13"/>
      <c r="W521" s="13"/>
      <c r="X521" s="13"/>
      <c r="Y521" s="13"/>
      <c r="Z521" s="13"/>
      <c r="AA521" s="13"/>
      <c r="AB521" s="13"/>
      <c r="AC521" s="13"/>
      <c r="AD521" s="13"/>
      <c r="AE521" s="13"/>
      <c r="AT521" s="276" t="s">
        <v>236</v>
      </c>
      <c r="AU521" s="276" t="s">
        <v>89</v>
      </c>
      <c r="AV521" s="13" t="s">
        <v>87</v>
      </c>
      <c r="AW521" s="13" t="s">
        <v>34</v>
      </c>
      <c r="AX521" s="13" t="s">
        <v>81</v>
      </c>
      <c r="AY521" s="276" t="s">
        <v>211</v>
      </c>
    </row>
    <row r="522" s="14" customFormat="1">
      <c r="A522" s="14"/>
      <c r="B522" s="277"/>
      <c r="C522" s="278"/>
      <c r="D522" s="268" t="s">
        <v>236</v>
      </c>
      <c r="E522" s="279" t="s">
        <v>1</v>
      </c>
      <c r="F522" s="280" t="s">
        <v>835</v>
      </c>
      <c r="G522" s="278"/>
      <c r="H522" s="281">
        <v>3.5</v>
      </c>
      <c r="I522" s="282"/>
      <c r="J522" s="278"/>
      <c r="K522" s="278"/>
      <c r="L522" s="283"/>
      <c r="M522" s="284"/>
      <c r="N522" s="285"/>
      <c r="O522" s="285"/>
      <c r="P522" s="285"/>
      <c r="Q522" s="285"/>
      <c r="R522" s="285"/>
      <c r="S522" s="285"/>
      <c r="T522" s="286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  <c r="AE522" s="14"/>
      <c r="AT522" s="287" t="s">
        <v>236</v>
      </c>
      <c r="AU522" s="287" t="s">
        <v>89</v>
      </c>
      <c r="AV522" s="14" t="s">
        <v>89</v>
      </c>
      <c r="AW522" s="14" t="s">
        <v>34</v>
      </c>
      <c r="AX522" s="14" t="s">
        <v>87</v>
      </c>
      <c r="AY522" s="287" t="s">
        <v>211</v>
      </c>
    </row>
    <row r="523" s="2" customFormat="1" ht="16.5" customHeight="1">
      <c r="A523" s="41"/>
      <c r="B523" s="42"/>
      <c r="C523" s="253" t="s">
        <v>934</v>
      </c>
      <c r="D523" s="253" t="s">
        <v>214</v>
      </c>
      <c r="E523" s="254" t="s">
        <v>2354</v>
      </c>
      <c r="F523" s="255" t="s">
        <v>2355</v>
      </c>
      <c r="G523" s="256" t="s">
        <v>307</v>
      </c>
      <c r="H523" s="257">
        <v>32.799999999999997</v>
      </c>
      <c r="I523" s="258"/>
      <c r="J523" s="259">
        <f>ROUND(I523*H523,2)</f>
        <v>0</v>
      </c>
      <c r="K523" s="260"/>
      <c r="L523" s="44"/>
      <c r="M523" s="261" t="s">
        <v>1</v>
      </c>
      <c r="N523" s="262" t="s">
        <v>46</v>
      </c>
      <c r="O523" s="94"/>
      <c r="P523" s="263">
        <f>O523*H523</f>
        <v>0</v>
      </c>
      <c r="Q523" s="263">
        <v>0.0050000000000000001</v>
      </c>
      <c r="R523" s="263">
        <f>Q523*H523</f>
        <v>0.16399999999999998</v>
      </c>
      <c r="S523" s="263">
        <v>0</v>
      </c>
      <c r="T523" s="264">
        <f>S523*H523</f>
        <v>0</v>
      </c>
      <c r="U523" s="41"/>
      <c r="V523" s="41"/>
      <c r="W523" s="41"/>
      <c r="X523" s="41"/>
      <c r="Y523" s="41"/>
      <c r="Z523" s="41"/>
      <c r="AA523" s="41"/>
      <c r="AB523" s="41"/>
      <c r="AC523" s="41"/>
      <c r="AD523" s="41"/>
      <c r="AE523" s="41"/>
      <c r="AR523" s="265" t="s">
        <v>526</v>
      </c>
      <c r="AT523" s="265" t="s">
        <v>214</v>
      </c>
      <c r="AU523" s="265" t="s">
        <v>89</v>
      </c>
      <c r="AY523" s="18" t="s">
        <v>211</v>
      </c>
      <c r="BE523" s="155">
        <f>IF(N523="základní",J523,0)</f>
        <v>0</v>
      </c>
      <c r="BF523" s="155">
        <f>IF(N523="snížená",J523,0)</f>
        <v>0</v>
      </c>
      <c r="BG523" s="155">
        <f>IF(N523="zákl. přenesená",J523,0)</f>
        <v>0</v>
      </c>
      <c r="BH523" s="155">
        <f>IF(N523="sníž. přenesená",J523,0)</f>
        <v>0</v>
      </c>
      <c r="BI523" s="155">
        <f>IF(N523="nulová",J523,0)</f>
        <v>0</v>
      </c>
      <c r="BJ523" s="18" t="s">
        <v>87</v>
      </c>
      <c r="BK523" s="155">
        <f>ROUND(I523*H523,2)</f>
        <v>0</v>
      </c>
      <c r="BL523" s="18" t="s">
        <v>526</v>
      </c>
      <c r="BM523" s="265" t="s">
        <v>2356</v>
      </c>
    </row>
    <row r="524" s="13" customFormat="1">
      <c r="A524" s="13"/>
      <c r="B524" s="266"/>
      <c r="C524" s="267"/>
      <c r="D524" s="268" t="s">
        <v>236</v>
      </c>
      <c r="E524" s="269" t="s">
        <v>1</v>
      </c>
      <c r="F524" s="270" t="s">
        <v>2357</v>
      </c>
      <c r="G524" s="267"/>
      <c r="H524" s="269" t="s">
        <v>1</v>
      </c>
      <c r="I524" s="271"/>
      <c r="J524" s="267"/>
      <c r="K524" s="267"/>
      <c r="L524" s="272"/>
      <c r="M524" s="273"/>
      <c r="N524" s="274"/>
      <c r="O524" s="274"/>
      <c r="P524" s="274"/>
      <c r="Q524" s="274"/>
      <c r="R524" s="274"/>
      <c r="S524" s="274"/>
      <c r="T524" s="275"/>
      <c r="U524" s="13"/>
      <c r="V524" s="13"/>
      <c r="W524" s="13"/>
      <c r="X524" s="13"/>
      <c r="Y524" s="13"/>
      <c r="Z524" s="13"/>
      <c r="AA524" s="13"/>
      <c r="AB524" s="13"/>
      <c r="AC524" s="13"/>
      <c r="AD524" s="13"/>
      <c r="AE524" s="13"/>
      <c r="AT524" s="276" t="s">
        <v>236</v>
      </c>
      <c r="AU524" s="276" t="s">
        <v>89</v>
      </c>
      <c r="AV524" s="13" t="s">
        <v>87</v>
      </c>
      <c r="AW524" s="13" t="s">
        <v>34</v>
      </c>
      <c r="AX524" s="13" t="s">
        <v>81</v>
      </c>
      <c r="AY524" s="276" t="s">
        <v>211</v>
      </c>
    </row>
    <row r="525" s="13" customFormat="1">
      <c r="A525" s="13"/>
      <c r="B525" s="266"/>
      <c r="C525" s="267"/>
      <c r="D525" s="268" t="s">
        <v>236</v>
      </c>
      <c r="E525" s="269" t="s">
        <v>1</v>
      </c>
      <c r="F525" s="270" t="s">
        <v>1229</v>
      </c>
      <c r="G525" s="267"/>
      <c r="H525" s="269" t="s">
        <v>1</v>
      </c>
      <c r="I525" s="271"/>
      <c r="J525" s="267"/>
      <c r="K525" s="267"/>
      <c r="L525" s="272"/>
      <c r="M525" s="273"/>
      <c r="N525" s="274"/>
      <c r="O525" s="274"/>
      <c r="P525" s="274"/>
      <c r="Q525" s="274"/>
      <c r="R525" s="274"/>
      <c r="S525" s="274"/>
      <c r="T525" s="275"/>
      <c r="U525" s="13"/>
      <c r="V525" s="13"/>
      <c r="W525" s="13"/>
      <c r="X525" s="13"/>
      <c r="Y525" s="13"/>
      <c r="Z525" s="13"/>
      <c r="AA525" s="13"/>
      <c r="AB525" s="13"/>
      <c r="AC525" s="13"/>
      <c r="AD525" s="13"/>
      <c r="AE525" s="13"/>
      <c r="AT525" s="276" t="s">
        <v>236</v>
      </c>
      <c r="AU525" s="276" t="s">
        <v>89</v>
      </c>
      <c r="AV525" s="13" t="s">
        <v>87</v>
      </c>
      <c r="AW525" s="13" t="s">
        <v>34</v>
      </c>
      <c r="AX525" s="13" t="s">
        <v>81</v>
      </c>
      <c r="AY525" s="276" t="s">
        <v>211</v>
      </c>
    </row>
    <row r="526" s="13" customFormat="1">
      <c r="A526" s="13"/>
      <c r="B526" s="266"/>
      <c r="C526" s="267"/>
      <c r="D526" s="268" t="s">
        <v>236</v>
      </c>
      <c r="E526" s="269" t="s">
        <v>1</v>
      </c>
      <c r="F526" s="270" t="s">
        <v>2358</v>
      </c>
      <c r="G526" s="267"/>
      <c r="H526" s="269" t="s">
        <v>1</v>
      </c>
      <c r="I526" s="271"/>
      <c r="J526" s="267"/>
      <c r="K526" s="267"/>
      <c r="L526" s="272"/>
      <c r="M526" s="273"/>
      <c r="N526" s="274"/>
      <c r="O526" s="274"/>
      <c r="P526" s="274"/>
      <c r="Q526" s="274"/>
      <c r="R526" s="274"/>
      <c r="S526" s="274"/>
      <c r="T526" s="275"/>
      <c r="U526" s="13"/>
      <c r="V526" s="13"/>
      <c r="W526" s="13"/>
      <c r="X526" s="13"/>
      <c r="Y526" s="13"/>
      <c r="Z526" s="13"/>
      <c r="AA526" s="13"/>
      <c r="AB526" s="13"/>
      <c r="AC526" s="13"/>
      <c r="AD526" s="13"/>
      <c r="AE526" s="13"/>
      <c r="AT526" s="276" t="s">
        <v>236</v>
      </c>
      <c r="AU526" s="276" t="s">
        <v>89</v>
      </c>
      <c r="AV526" s="13" t="s">
        <v>87</v>
      </c>
      <c r="AW526" s="13" t="s">
        <v>34</v>
      </c>
      <c r="AX526" s="13" t="s">
        <v>81</v>
      </c>
      <c r="AY526" s="276" t="s">
        <v>211</v>
      </c>
    </row>
    <row r="527" s="13" customFormat="1">
      <c r="A527" s="13"/>
      <c r="B527" s="266"/>
      <c r="C527" s="267"/>
      <c r="D527" s="268" t="s">
        <v>236</v>
      </c>
      <c r="E527" s="269" t="s">
        <v>1</v>
      </c>
      <c r="F527" s="270" t="s">
        <v>2359</v>
      </c>
      <c r="G527" s="267"/>
      <c r="H527" s="269" t="s">
        <v>1</v>
      </c>
      <c r="I527" s="271"/>
      <c r="J527" s="267"/>
      <c r="K527" s="267"/>
      <c r="L527" s="272"/>
      <c r="M527" s="273"/>
      <c r="N527" s="274"/>
      <c r="O527" s="274"/>
      <c r="P527" s="274"/>
      <c r="Q527" s="274"/>
      <c r="R527" s="274"/>
      <c r="S527" s="274"/>
      <c r="T527" s="275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T527" s="276" t="s">
        <v>236</v>
      </c>
      <c r="AU527" s="276" t="s">
        <v>89</v>
      </c>
      <c r="AV527" s="13" t="s">
        <v>87</v>
      </c>
      <c r="AW527" s="13" t="s">
        <v>34</v>
      </c>
      <c r="AX527" s="13" t="s">
        <v>81</v>
      </c>
      <c r="AY527" s="276" t="s">
        <v>211</v>
      </c>
    </row>
    <row r="528" s="13" customFormat="1">
      <c r="A528" s="13"/>
      <c r="B528" s="266"/>
      <c r="C528" s="267"/>
      <c r="D528" s="268" t="s">
        <v>236</v>
      </c>
      <c r="E528" s="269" t="s">
        <v>1</v>
      </c>
      <c r="F528" s="270" t="s">
        <v>2360</v>
      </c>
      <c r="G528" s="267"/>
      <c r="H528" s="269" t="s">
        <v>1</v>
      </c>
      <c r="I528" s="271"/>
      <c r="J528" s="267"/>
      <c r="K528" s="267"/>
      <c r="L528" s="272"/>
      <c r="M528" s="273"/>
      <c r="N528" s="274"/>
      <c r="O528" s="274"/>
      <c r="P528" s="274"/>
      <c r="Q528" s="274"/>
      <c r="R528" s="274"/>
      <c r="S528" s="274"/>
      <c r="T528" s="275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T528" s="276" t="s">
        <v>236</v>
      </c>
      <c r="AU528" s="276" t="s">
        <v>89</v>
      </c>
      <c r="AV528" s="13" t="s">
        <v>87</v>
      </c>
      <c r="AW528" s="13" t="s">
        <v>34</v>
      </c>
      <c r="AX528" s="13" t="s">
        <v>81</v>
      </c>
      <c r="AY528" s="276" t="s">
        <v>211</v>
      </c>
    </row>
    <row r="529" s="14" customFormat="1">
      <c r="A529" s="14"/>
      <c r="B529" s="277"/>
      <c r="C529" s="278"/>
      <c r="D529" s="268" t="s">
        <v>236</v>
      </c>
      <c r="E529" s="279" t="s">
        <v>1</v>
      </c>
      <c r="F529" s="280" t="s">
        <v>2361</v>
      </c>
      <c r="G529" s="278"/>
      <c r="H529" s="281">
        <v>32.799999999999997</v>
      </c>
      <c r="I529" s="282"/>
      <c r="J529" s="278"/>
      <c r="K529" s="278"/>
      <c r="L529" s="283"/>
      <c r="M529" s="284"/>
      <c r="N529" s="285"/>
      <c r="O529" s="285"/>
      <c r="P529" s="285"/>
      <c r="Q529" s="285"/>
      <c r="R529" s="285"/>
      <c r="S529" s="285"/>
      <c r="T529" s="286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  <c r="AE529" s="14"/>
      <c r="AT529" s="287" t="s">
        <v>236</v>
      </c>
      <c r="AU529" s="287" t="s">
        <v>89</v>
      </c>
      <c r="AV529" s="14" t="s">
        <v>89</v>
      </c>
      <c r="AW529" s="14" t="s">
        <v>34</v>
      </c>
      <c r="AX529" s="14" t="s">
        <v>87</v>
      </c>
      <c r="AY529" s="287" t="s">
        <v>211</v>
      </c>
    </row>
    <row r="530" s="2" customFormat="1" ht="16.5" customHeight="1">
      <c r="A530" s="41"/>
      <c r="B530" s="42"/>
      <c r="C530" s="253" t="s">
        <v>938</v>
      </c>
      <c r="D530" s="253" t="s">
        <v>214</v>
      </c>
      <c r="E530" s="254" t="s">
        <v>2362</v>
      </c>
      <c r="F530" s="255" t="s">
        <v>2363</v>
      </c>
      <c r="G530" s="256" t="s">
        <v>307</v>
      </c>
      <c r="H530" s="257">
        <v>5.2999999999999998</v>
      </c>
      <c r="I530" s="258"/>
      <c r="J530" s="259">
        <f>ROUND(I530*H530,2)</f>
        <v>0</v>
      </c>
      <c r="K530" s="260"/>
      <c r="L530" s="44"/>
      <c r="M530" s="261" t="s">
        <v>1</v>
      </c>
      <c r="N530" s="262" t="s">
        <v>46</v>
      </c>
      <c r="O530" s="94"/>
      <c r="P530" s="263">
        <f>O530*H530</f>
        <v>0</v>
      </c>
      <c r="Q530" s="263">
        <v>0.0050000000000000001</v>
      </c>
      <c r="R530" s="263">
        <f>Q530*H530</f>
        <v>0.026499999999999999</v>
      </c>
      <c r="S530" s="263">
        <v>0</v>
      </c>
      <c r="T530" s="264">
        <f>S530*H530</f>
        <v>0</v>
      </c>
      <c r="U530" s="41"/>
      <c r="V530" s="41"/>
      <c r="W530" s="41"/>
      <c r="X530" s="41"/>
      <c r="Y530" s="41"/>
      <c r="Z530" s="41"/>
      <c r="AA530" s="41"/>
      <c r="AB530" s="41"/>
      <c r="AC530" s="41"/>
      <c r="AD530" s="41"/>
      <c r="AE530" s="41"/>
      <c r="AR530" s="265" t="s">
        <v>526</v>
      </c>
      <c r="AT530" s="265" t="s">
        <v>214</v>
      </c>
      <c r="AU530" s="265" t="s">
        <v>89</v>
      </c>
      <c r="AY530" s="18" t="s">
        <v>211</v>
      </c>
      <c r="BE530" s="155">
        <f>IF(N530="základní",J530,0)</f>
        <v>0</v>
      </c>
      <c r="BF530" s="155">
        <f>IF(N530="snížená",J530,0)</f>
        <v>0</v>
      </c>
      <c r="BG530" s="155">
        <f>IF(N530="zákl. přenesená",J530,0)</f>
        <v>0</v>
      </c>
      <c r="BH530" s="155">
        <f>IF(N530="sníž. přenesená",J530,0)</f>
        <v>0</v>
      </c>
      <c r="BI530" s="155">
        <f>IF(N530="nulová",J530,0)</f>
        <v>0</v>
      </c>
      <c r="BJ530" s="18" t="s">
        <v>87</v>
      </c>
      <c r="BK530" s="155">
        <f>ROUND(I530*H530,2)</f>
        <v>0</v>
      </c>
      <c r="BL530" s="18" t="s">
        <v>526</v>
      </c>
      <c r="BM530" s="265" t="s">
        <v>2364</v>
      </c>
    </row>
    <row r="531" s="13" customFormat="1">
      <c r="A531" s="13"/>
      <c r="B531" s="266"/>
      <c r="C531" s="267"/>
      <c r="D531" s="268" t="s">
        <v>236</v>
      </c>
      <c r="E531" s="269" t="s">
        <v>1</v>
      </c>
      <c r="F531" s="270" t="s">
        <v>2365</v>
      </c>
      <c r="G531" s="267"/>
      <c r="H531" s="269" t="s">
        <v>1</v>
      </c>
      <c r="I531" s="271"/>
      <c r="J531" s="267"/>
      <c r="K531" s="267"/>
      <c r="L531" s="272"/>
      <c r="M531" s="273"/>
      <c r="N531" s="274"/>
      <c r="O531" s="274"/>
      <c r="P531" s="274"/>
      <c r="Q531" s="274"/>
      <c r="R531" s="274"/>
      <c r="S531" s="274"/>
      <c r="T531" s="275"/>
      <c r="U531" s="13"/>
      <c r="V531" s="13"/>
      <c r="W531" s="13"/>
      <c r="X531" s="13"/>
      <c r="Y531" s="13"/>
      <c r="Z531" s="13"/>
      <c r="AA531" s="13"/>
      <c r="AB531" s="13"/>
      <c r="AC531" s="13"/>
      <c r="AD531" s="13"/>
      <c r="AE531" s="13"/>
      <c r="AT531" s="276" t="s">
        <v>236</v>
      </c>
      <c r="AU531" s="276" t="s">
        <v>89</v>
      </c>
      <c r="AV531" s="13" t="s">
        <v>87</v>
      </c>
      <c r="AW531" s="13" t="s">
        <v>34</v>
      </c>
      <c r="AX531" s="13" t="s">
        <v>81</v>
      </c>
      <c r="AY531" s="276" t="s">
        <v>211</v>
      </c>
    </row>
    <row r="532" s="13" customFormat="1">
      <c r="A532" s="13"/>
      <c r="B532" s="266"/>
      <c r="C532" s="267"/>
      <c r="D532" s="268" t="s">
        <v>236</v>
      </c>
      <c r="E532" s="269" t="s">
        <v>1</v>
      </c>
      <c r="F532" s="270" t="s">
        <v>1229</v>
      </c>
      <c r="G532" s="267"/>
      <c r="H532" s="269" t="s">
        <v>1</v>
      </c>
      <c r="I532" s="271"/>
      <c r="J532" s="267"/>
      <c r="K532" s="267"/>
      <c r="L532" s="272"/>
      <c r="M532" s="273"/>
      <c r="N532" s="274"/>
      <c r="O532" s="274"/>
      <c r="P532" s="274"/>
      <c r="Q532" s="274"/>
      <c r="R532" s="274"/>
      <c r="S532" s="274"/>
      <c r="T532" s="275"/>
      <c r="U532" s="13"/>
      <c r="V532" s="13"/>
      <c r="W532" s="13"/>
      <c r="X532" s="13"/>
      <c r="Y532" s="13"/>
      <c r="Z532" s="13"/>
      <c r="AA532" s="13"/>
      <c r="AB532" s="13"/>
      <c r="AC532" s="13"/>
      <c r="AD532" s="13"/>
      <c r="AE532" s="13"/>
      <c r="AT532" s="276" t="s">
        <v>236</v>
      </c>
      <c r="AU532" s="276" t="s">
        <v>89</v>
      </c>
      <c r="AV532" s="13" t="s">
        <v>87</v>
      </c>
      <c r="AW532" s="13" t="s">
        <v>34</v>
      </c>
      <c r="AX532" s="13" t="s">
        <v>81</v>
      </c>
      <c r="AY532" s="276" t="s">
        <v>211</v>
      </c>
    </row>
    <row r="533" s="13" customFormat="1">
      <c r="A533" s="13"/>
      <c r="B533" s="266"/>
      <c r="C533" s="267"/>
      <c r="D533" s="268" t="s">
        <v>236</v>
      </c>
      <c r="E533" s="269" t="s">
        <v>1</v>
      </c>
      <c r="F533" s="270" t="s">
        <v>2366</v>
      </c>
      <c r="G533" s="267"/>
      <c r="H533" s="269" t="s">
        <v>1</v>
      </c>
      <c r="I533" s="271"/>
      <c r="J533" s="267"/>
      <c r="K533" s="267"/>
      <c r="L533" s="272"/>
      <c r="M533" s="273"/>
      <c r="N533" s="274"/>
      <c r="O533" s="274"/>
      <c r="P533" s="274"/>
      <c r="Q533" s="274"/>
      <c r="R533" s="274"/>
      <c r="S533" s="274"/>
      <c r="T533" s="275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T533" s="276" t="s">
        <v>236</v>
      </c>
      <c r="AU533" s="276" t="s">
        <v>89</v>
      </c>
      <c r="AV533" s="13" t="s">
        <v>87</v>
      </c>
      <c r="AW533" s="13" t="s">
        <v>34</v>
      </c>
      <c r="AX533" s="13" t="s">
        <v>81</v>
      </c>
      <c r="AY533" s="276" t="s">
        <v>211</v>
      </c>
    </row>
    <row r="534" s="13" customFormat="1">
      <c r="A534" s="13"/>
      <c r="B534" s="266"/>
      <c r="C534" s="267"/>
      <c r="D534" s="268" t="s">
        <v>236</v>
      </c>
      <c r="E534" s="269" t="s">
        <v>1</v>
      </c>
      <c r="F534" s="270" t="s">
        <v>2367</v>
      </c>
      <c r="G534" s="267"/>
      <c r="H534" s="269" t="s">
        <v>1</v>
      </c>
      <c r="I534" s="271"/>
      <c r="J534" s="267"/>
      <c r="K534" s="267"/>
      <c r="L534" s="272"/>
      <c r="M534" s="273"/>
      <c r="N534" s="274"/>
      <c r="O534" s="274"/>
      <c r="P534" s="274"/>
      <c r="Q534" s="274"/>
      <c r="R534" s="274"/>
      <c r="S534" s="274"/>
      <c r="T534" s="275"/>
      <c r="U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13"/>
      <c r="AT534" s="276" t="s">
        <v>236</v>
      </c>
      <c r="AU534" s="276" t="s">
        <v>89</v>
      </c>
      <c r="AV534" s="13" t="s">
        <v>87</v>
      </c>
      <c r="AW534" s="13" t="s">
        <v>34</v>
      </c>
      <c r="AX534" s="13" t="s">
        <v>81</v>
      </c>
      <c r="AY534" s="276" t="s">
        <v>211</v>
      </c>
    </row>
    <row r="535" s="14" customFormat="1">
      <c r="A535" s="14"/>
      <c r="B535" s="277"/>
      <c r="C535" s="278"/>
      <c r="D535" s="268" t="s">
        <v>236</v>
      </c>
      <c r="E535" s="279" t="s">
        <v>1</v>
      </c>
      <c r="F535" s="280" t="s">
        <v>2368</v>
      </c>
      <c r="G535" s="278"/>
      <c r="H535" s="281">
        <v>5.2999999999999998</v>
      </c>
      <c r="I535" s="282"/>
      <c r="J535" s="278"/>
      <c r="K535" s="278"/>
      <c r="L535" s="283"/>
      <c r="M535" s="284"/>
      <c r="N535" s="285"/>
      <c r="O535" s="285"/>
      <c r="P535" s="285"/>
      <c r="Q535" s="285"/>
      <c r="R535" s="285"/>
      <c r="S535" s="285"/>
      <c r="T535" s="286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  <c r="AE535" s="14"/>
      <c r="AT535" s="287" t="s">
        <v>236</v>
      </c>
      <c r="AU535" s="287" t="s">
        <v>89</v>
      </c>
      <c r="AV535" s="14" t="s">
        <v>89</v>
      </c>
      <c r="AW535" s="14" t="s">
        <v>34</v>
      </c>
      <c r="AX535" s="14" t="s">
        <v>87</v>
      </c>
      <c r="AY535" s="287" t="s">
        <v>211</v>
      </c>
    </row>
    <row r="536" s="2" customFormat="1" ht="16.5" customHeight="1">
      <c r="A536" s="41"/>
      <c r="B536" s="42"/>
      <c r="C536" s="253" t="s">
        <v>942</v>
      </c>
      <c r="D536" s="253" t="s">
        <v>214</v>
      </c>
      <c r="E536" s="254" t="s">
        <v>2369</v>
      </c>
      <c r="F536" s="255" t="s">
        <v>2370</v>
      </c>
      <c r="G536" s="256" t="s">
        <v>1158</v>
      </c>
      <c r="H536" s="257">
        <v>168</v>
      </c>
      <c r="I536" s="258"/>
      <c r="J536" s="259">
        <f>ROUND(I536*H536,2)</f>
        <v>0</v>
      </c>
      <c r="K536" s="260"/>
      <c r="L536" s="44"/>
      <c r="M536" s="261" t="s">
        <v>1</v>
      </c>
      <c r="N536" s="262" t="s">
        <v>46</v>
      </c>
      <c r="O536" s="94"/>
      <c r="P536" s="263">
        <f>O536*H536</f>
        <v>0</v>
      </c>
      <c r="Q536" s="263">
        <v>0</v>
      </c>
      <c r="R536" s="263">
        <f>Q536*H536</f>
        <v>0</v>
      </c>
      <c r="S536" s="263">
        <v>0</v>
      </c>
      <c r="T536" s="264">
        <f>S536*H536</f>
        <v>0</v>
      </c>
      <c r="U536" s="41"/>
      <c r="V536" s="41"/>
      <c r="W536" s="41"/>
      <c r="X536" s="41"/>
      <c r="Y536" s="41"/>
      <c r="Z536" s="41"/>
      <c r="AA536" s="41"/>
      <c r="AB536" s="41"/>
      <c r="AC536" s="41"/>
      <c r="AD536" s="41"/>
      <c r="AE536" s="41"/>
      <c r="AR536" s="265" t="s">
        <v>526</v>
      </c>
      <c r="AT536" s="265" t="s">
        <v>214</v>
      </c>
      <c r="AU536" s="265" t="s">
        <v>89</v>
      </c>
      <c r="AY536" s="18" t="s">
        <v>211</v>
      </c>
      <c r="BE536" s="155">
        <f>IF(N536="základní",J536,0)</f>
        <v>0</v>
      </c>
      <c r="BF536" s="155">
        <f>IF(N536="snížená",J536,0)</f>
        <v>0</v>
      </c>
      <c r="BG536" s="155">
        <f>IF(N536="zákl. přenesená",J536,0)</f>
        <v>0</v>
      </c>
      <c r="BH536" s="155">
        <f>IF(N536="sníž. přenesená",J536,0)</f>
        <v>0</v>
      </c>
      <c r="BI536" s="155">
        <f>IF(N536="nulová",J536,0)</f>
        <v>0</v>
      </c>
      <c r="BJ536" s="18" t="s">
        <v>87</v>
      </c>
      <c r="BK536" s="155">
        <f>ROUND(I536*H536,2)</f>
        <v>0</v>
      </c>
      <c r="BL536" s="18" t="s">
        <v>526</v>
      </c>
      <c r="BM536" s="265" t="s">
        <v>2371</v>
      </c>
    </row>
    <row r="537" s="13" customFormat="1">
      <c r="A537" s="13"/>
      <c r="B537" s="266"/>
      <c r="C537" s="267"/>
      <c r="D537" s="268" t="s">
        <v>236</v>
      </c>
      <c r="E537" s="269" t="s">
        <v>1</v>
      </c>
      <c r="F537" s="270" t="s">
        <v>2372</v>
      </c>
      <c r="G537" s="267"/>
      <c r="H537" s="269" t="s">
        <v>1</v>
      </c>
      <c r="I537" s="271"/>
      <c r="J537" s="267"/>
      <c r="K537" s="267"/>
      <c r="L537" s="272"/>
      <c r="M537" s="273"/>
      <c r="N537" s="274"/>
      <c r="O537" s="274"/>
      <c r="P537" s="274"/>
      <c r="Q537" s="274"/>
      <c r="R537" s="274"/>
      <c r="S537" s="274"/>
      <c r="T537" s="275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T537" s="276" t="s">
        <v>236</v>
      </c>
      <c r="AU537" s="276" t="s">
        <v>89</v>
      </c>
      <c r="AV537" s="13" t="s">
        <v>87</v>
      </c>
      <c r="AW537" s="13" t="s">
        <v>34</v>
      </c>
      <c r="AX537" s="13" t="s">
        <v>81</v>
      </c>
      <c r="AY537" s="276" t="s">
        <v>211</v>
      </c>
    </row>
    <row r="538" s="13" customFormat="1">
      <c r="A538" s="13"/>
      <c r="B538" s="266"/>
      <c r="C538" s="267"/>
      <c r="D538" s="268" t="s">
        <v>236</v>
      </c>
      <c r="E538" s="269" t="s">
        <v>1</v>
      </c>
      <c r="F538" s="270" t="s">
        <v>2373</v>
      </c>
      <c r="G538" s="267"/>
      <c r="H538" s="269" t="s">
        <v>1</v>
      </c>
      <c r="I538" s="271"/>
      <c r="J538" s="267"/>
      <c r="K538" s="267"/>
      <c r="L538" s="272"/>
      <c r="M538" s="273"/>
      <c r="N538" s="274"/>
      <c r="O538" s="274"/>
      <c r="P538" s="274"/>
      <c r="Q538" s="274"/>
      <c r="R538" s="274"/>
      <c r="S538" s="274"/>
      <c r="T538" s="275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T538" s="276" t="s">
        <v>236</v>
      </c>
      <c r="AU538" s="276" t="s">
        <v>89</v>
      </c>
      <c r="AV538" s="13" t="s">
        <v>87</v>
      </c>
      <c r="AW538" s="13" t="s">
        <v>34</v>
      </c>
      <c r="AX538" s="13" t="s">
        <v>81</v>
      </c>
      <c r="AY538" s="276" t="s">
        <v>211</v>
      </c>
    </row>
    <row r="539" s="14" customFormat="1">
      <c r="A539" s="14"/>
      <c r="B539" s="277"/>
      <c r="C539" s="278"/>
      <c r="D539" s="268" t="s">
        <v>236</v>
      </c>
      <c r="E539" s="279" t="s">
        <v>1</v>
      </c>
      <c r="F539" s="280" t="s">
        <v>2374</v>
      </c>
      <c r="G539" s="278"/>
      <c r="H539" s="281">
        <v>168</v>
      </c>
      <c r="I539" s="282"/>
      <c r="J539" s="278"/>
      <c r="K539" s="278"/>
      <c r="L539" s="283"/>
      <c r="M539" s="284"/>
      <c r="N539" s="285"/>
      <c r="O539" s="285"/>
      <c r="P539" s="285"/>
      <c r="Q539" s="285"/>
      <c r="R539" s="285"/>
      <c r="S539" s="285"/>
      <c r="T539" s="286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  <c r="AE539" s="14"/>
      <c r="AT539" s="287" t="s">
        <v>236</v>
      </c>
      <c r="AU539" s="287" t="s">
        <v>89</v>
      </c>
      <c r="AV539" s="14" t="s">
        <v>89</v>
      </c>
      <c r="AW539" s="14" t="s">
        <v>34</v>
      </c>
      <c r="AX539" s="14" t="s">
        <v>87</v>
      </c>
      <c r="AY539" s="287" t="s">
        <v>211</v>
      </c>
    </row>
    <row r="540" s="2" customFormat="1" ht="37.8" customHeight="1">
      <c r="A540" s="41"/>
      <c r="B540" s="42"/>
      <c r="C540" s="253" t="s">
        <v>951</v>
      </c>
      <c r="D540" s="253" t="s">
        <v>214</v>
      </c>
      <c r="E540" s="254" t="s">
        <v>2375</v>
      </c>
      <c r="F540" s="255" t="s">
        <v>2376</v>
      </c>
      <c r="G540" s="256" t="s">
        <v>217</v>
      </c>
      <c r="H540" s="257">
        <v>1</v>
      </c>
      <c r="I540" s="258"/>
      <c r="J540" s="259">
        <f>ROUND(I540*H540,2)</f>
        <v>0</v>
      </c>
      <c r="K540" s="260"/>
      <c r="L540" s="44"/>
      <c r="M540" s="261" t="s">
        <v>1</v>
      </c>
      <c r="N540" s="262" t="s">
        <v>46</v>
      </c>
      <c r="O540" s="94"/>
      <c r="P540" s="263">
        <f>O540*H540</f>
        <v>0</v>
      </c>
      <c r="Q540" s="263">
        <v>0</v>
      </c>
      <c r="R540" s="263">
        <f>Q540*H540</f>
        <v>0</v>
      </c>
      <c r="S540" s="263">
        <v>0</v>
      </c>
      <c r="T540" s="264">
        <f>S540*H540</f>
        <v>0</v>
      </c>
      <c r="U540" s="41"/>
      <c r="V540" s="41"/>
      <c r="W540" s="41"/>
      <c r="X540" s="41"/>
      <c r="Y540" s="41"/>
      <c r="Z540" s="41"/>
      <c r="AA540" s="41"/>
      <c r="AB540" s="41"/>
      <c r="AC540" s="41"/>
      <c r="AD540" s="41"/>
      <c r="AE540" s="41"/>
      <c r="AR540" s="265" t="s">
        <v>526</v>
      </c>
      <c r="AT540" s="265" t="s">
        <v>214</v>
      </c>
      <c r="AU540" s="265" t="s">
        <v>89</v>
      </c>
      <c r="AY540" s="18" t="s">
        <v>211</v>
      </c>
      <c r="BE540" s="155">
        <f>IF(N540="základní",J540,0)</f>
        <v>0</v>
      </c>
      <c r="BF540" s="155">
        <f>IF(N540="snížená",J540,0)</f>
        <v>0</v>
      </c>
      <c r="BG540" s="155">
        <f>IF(N540="zákl. přenesená",J540,0)</f>
        <v>0</v>
      </c>
      <c r="BH540" s="155">
        <f>IF(N540="sníž. přenesená",J540,0)</f>
        <v>0</v>
      </c>
      <c r="BI540" s="155">
        <f>IF(N540="nulová",J540,0)</f>
        <v>0</v>
      </c>
      <c r="BJ540" s="18" t="s">
        <v>87</v>
      </c>
      <c r="BK540" s="155">
        <f>ROUND(I540*H540,2)</f>
        <v>0</v>
      </c>
      <c r="BL540" s="18" t="s">
        <v>526</v>
      </c>
      <c r="BM540" s="265" t="s">
        <v>2377</v>
      </c>
    </row>
    <row r="541" s="13" customFormat="1">
      <c r="A541" s="13"/>
      <c r="B541" s="266"/>
      <c r="C541" s="267"/>
      <c r="D541" s="268" t="s">
        <v>236</v>
      </c>
      <c r="E541" s="269" t="s">
        <v>1</v>
      </c>
      <c r="F541" s="270" t="s">
        <v>2378</v>
      </c>
      <c r="G541" s="267"/>
      <c r="H541" s="269" t="s">
        <v>1</v>
      </c>
      <c r="I541" s="271"/>
      <c r="J541" s="267"/>
      <c r="K541" s="267"/>
      <c r="L541" s="272"/>
      <c r="M541" s="273"/>
      <c r="N541" s="274"/>
      <c r="O541" s="274"/>
      <c r="P541" s="274"/>
      <c r="Q541" s="274"/>
      <c r="R541" s="274"/>
      <c r="S541" s="274"/>
      <c r="T541" s="275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  <c r="AT541" s="276" t="s">
        <v>236</v>
      </c>
      <c r="AU541" s="276" t="s">
        <v>89</v>
      </c>
      <c r="AV541" s="13" t="s">
        <v>87</v>
      </c>
      <c r="AW541" s="13" t="s">
        <v>34</v>
      </c>
      <c r="AX541" s="13" t="s">
        <v>81</v>
      </c>
      <c r="AY541" s="276" t="s">
        <v>211</v>
      </c>
    </row>
    <row r="542" s="13" customFormat="1">
      <c r="A542" s="13"/>
      <c r="B542" s="266"/>
      <c r="C542" s="267"/>
      <c r="D542" s="268" t="s">
        <v>236</v>
      </c>
      <c r="E542" s="269" t="s">
        <v>1</v>
      </c>
      <c r="F542" s="270" t="s">
        <v>2379</v>
      </c>
      <c r="G542" s="267"/>
      <c r="H542" s="269" t="s">
        <v>1</v>
      </c>
      <c r="I542" s="271"/>
      <c r="J542" s="267"/>
      <c r="K542" s="267"/>
      <c r="L542" s="272"/>
      <c r="M542" s="273"/>
      <c r="N542" s="274"/>
      <c r="O542" s="274"/>
      <c r="P542" s="274"/>
      <c r="Q542" s="274"/>
      <c r="R542" s="274"/>
      <c r="S542" s="274"/>
      <c r="T542" s="275"/>
      <c r="U542" s="13"/>
      <c r="V542" s="13"/>
      <c r="W542" s="13"/>
      <c r="X542" s="13"/>
      <c r="Y542" s="13"/>
      <c r="Z542" s="13"/>
      <c r="AA542" s="13"/>
      <c r="AB542" s="13"/>
      <c r="AC542" s="13"/>
      <c r="AD542" s="13"/>
      <c r="AE542" s="13"/>
      <c r="AT542" s="276" t="s">
        <v>236</v>
      </c>
      <c r="AU542" s="276" t="s">
        <v>89</v>
      </c>
      <c r="AV542" s="13" t="s">
        <v>87</v>
      </c>
      <c r="AW542" s="13" t="s">
        <v>34</v>
      </c>
      <c r="AX542" s="13" t="s">
        <v>81</v>
      </c>
      <c r="AY542" s="276" t="s">
        <v>211</v>
      </c>
    </row>
    <row r="543" s="13" customFormat="1">
      <c r="A543" s="13"/>
      <c r="B543" s="266"/>
      <c r="C543" s="267"/>
      <c r="D543" s="268" t="s">
        <v>236</v>
      </c>
      <c r="E543" s="269" t="s">
        <v>1</v>
      </c>
      <c r="F543" s="270" t="s">
        <v>2359</v>
      </c>
      <c r="G543" s="267"/>
      <c r="H543" s="269" t="s">
        <v>1</v>
      </c>
      <c r="I543" s="271"/>
      <c r="J543" s="267"/>
      <c r="K543" s="267"/>
      <c r="L543" s="272"/>
      <c r="M543" s="273"/>
      <c r="N543" s="274"/>
      <c r="O543" s="274"/>
      <c r="P543" s="274"/>
      <c r="Q543" s="274"/>
      <c r="R543" s="274"/>
      <c r="S543" s="274"/>
      <c r="T543" s="275"/>
      <c r="U543" s="13"/>
      <c r="V543" s="13"/>
      <c r="W543" s="13"/>
      <c r="X543" s="13"/>
      <c r="Y543" s="13"/>
      <c r="Z543" s="13"/>
      <c r="AA543" s="13"/>
      <c r="AB543" s="13"/>
      <c r="AC543" s="13"/>
      <c r="AD543" s="13"/>
      <c r="AE543" s="13"/>
      <c r="AT543" s="276" t="s">
        <v>236</v>
      </c>
      <c r="AU543" s="276" t="s">
        <v>89</v>
      </c>
      <c r="AV543" s="13" t="s">
        <v>87</v>
      </c>
      <c r="AW543" s="13" t="s">
        <v>34</v>
      </c>
      <c r="AX543" s="13" t="s">
        <v>81</v>
      </c>
      <c r="AY543" s="276" t="s">
        <v>211</v>
      </c>
    </row>
    <row r="544" s="14" customFormat="1">
      <c r="A544" s="14"/>
      <c r="B544" s="277"/>
      <c r="C544" s="278"/>
      <c r="D544" s="268" t="s">
        <v>236</v>
      </c>
      <c r="E544" s="279" t="s">
        <v>1</v>
      </c>
      <c r="F544" s="280" t="s">
        <v>87</v>
      </c>
      <c r="G544" s="278"/>
      <c r="H544" s="281">
        <v>1</v>
      </c>
      <c r="I544" s="282"/>
      <c r="J544" s="278"/>
      <c r="K544" s="278"/>
      <c r="L544" s="283"/>
      <c r="M544" s="284"/>
      <c r="N544" s="285"/>
      <c r="O544" s="285"/>
      <c r="P544" s="285"/>
      <c r="Q544" s="285"/>
      <c r="R544" s="285"/>
      <c r="S544" s="285"/>
      <c r="T544" s="286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  <c r="AE544" s="14"/>
      <c r="AT544" s="287" t="s">
        <v>236</v>
      </c>
      <c r="AU544" s="287" t="s">
        <v>89</v>
      </c>
      <c r="AV544" s="14" t="s">
        <v>89</v>
      </c>
      <c r="AW544" s="14" t="s">
        <v>34</v>
      </c>
      <c r="AX544" s="14" t="s">
        <v>87</v>
      </c>
      <c r="AY544" s="287" t="s">
        <v>211</v>
      </c>
    </row>
    <row r="545" s="2" customFormat="1" ht="16.5" customHeight="1">
      <c r="A545" s="41"/>
      <c r="B545" s="42"/>
      <c r="C545" s="253" t="s">
        <v>957</v>
      </c>
      <c r="D545" s="253" t="s">
        <v>214</v>
      </c>
      <c r="E545" s="254" t="s">
        <v>2380</v>
      </c>
      <c r="F545" s="255" t="s">
        <v>2381</v>
      </c>
      <c r="G545" s="256" t="s">
        <v>217</v>
      </c>
      <c r="H545" s="257">
        <v>1</v>
      </c>
      <c r="I545" s="258"/>
      <c r="J545" s="259">
        <f>ROUND(I545*H545,2)</f>
        <v>0</v>
      </c>
      <c r="K545" s="260"/>
      <c r="L545" s="44"/>
      <c r="M545" s="261" t="s">
        <v>1</v>
      </c>
      <c r="N545" s="262" t="s">
        <v>46</v>
      </c>
      <c r="O545" s="94"/>
      <c r="P545" s="263">
        <f>O545*H545</f>
        <v>0</v>
      </c>
      <c r="Q545" s="263">
        <v>0</v>
      </c>
      <c r="R545" s="263">
        <f>Q545*H545</f>
        <v>0</v>
      </c>
      <c r="S545" s="263">
        <v>0</v>
      </c>
      <c r="T545" s="264">
        <f>S545*H545</f>
        <v>0</v>
      </c>
      <c r="U545" s="41"/>
      <c r="V545" s="41"/>
      <c r="W545" s="41"/>
      <c r="X545" s="41"/>
      <c r="Y545" s="41"/>
      <c r="Z545" s="41"/>
      <c r="AA545" s="41"/>
      <c r="AB545" s="41"/>
      <c r="AC545" s="41"/>
      <c r="AD545" s="41"/>
      <c r="AE545" s="41"/>
      <c r="AR545" s="265" t="s">
        <v>526</v>
      </c>
      <c r="AT545" s="265" t="s">
        <v>214</v>
      </c>
      <c r="AU545" s="265" t="s">
        <v>89</v>
      </c>
      <c r="AY545" s="18" t="s">
        <v>211</v>
      </c>
      <c r="BE545" s="155">
        <f>IF(N545="základní",J545,0)</f>
        <v>0</v>
      </c>
      <c r="BF545" s="155">
        <f>IF(N545="snížená",J545,0)</f>
        <v>0</v>
      </c>
      <c r="BG545" s="155">
        <f>IF(N545="zákl. přenesená",J545,0)</f>
        <v>0</v>
      </c>
      <c r="BH545" s="155">
        <f>IF(N545="sníž. přenesená",J545,0)</f>
        <v>0</v>
      </c>
      <c r="BI545" s="155">
        <f>IF(N545="nulová",J545,0)</f>
        <v>0</v>
      </c>
      <c r="BJ545" s="18" t="s">
        <v>87</v>
      </c>
      <c r="BK545" s="155">
        <f>ROUND(I545*H545,2)</f>
        <v>0</v>
      </c>
      <c r="BL545" s="18" t="s">
        <v>526</v>
      </c>
      <c r="BM545" s="265" t="s">
        <v>2382</v>
      </c>
    </row>
    <row r="546" s="13" customFormat="1">
      <c r="A546" s="13"/>
      <c r="B546" s="266"/>
      <c r="C546" s="267"/>
      <c r="D546" s="268" t="s">
        <v>236</v>
      </c>
      <c r="E546" s="269" t="s">
        <v>1</v>
      </c>
      <c r="F546" s="270" t="s">
        <v>2383</v>
      </c>
      <c r="G546" s="267"/>
      <c r="H546" s="269" t="s">
        <v>1</v>
      </c>
      <c r="I546" s="271"/>
      <c r="J546" s="267"/>
      <c r="K546" s="267"/>
      <c r="L546" s="272"/>
      <c r="M546" s="273"/>
      <c r="N546" s="274"/>
      <c r="O546" s="274"/>
      <c r="P546" s="274"/>
      <c r="Q546" s="274"/>
      <c r="R546" s="274"/>
      <c r="S546" s="274"/>
      <c r="T546" s="275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T546" s="276" t="s">
        <v>236</v>
      </c>
      <c r="AU546" s="276" t="s">
        <v>89</v>
      </c>
      <c r="AV546" s="13" t="s">
        <v>87</v>
      </c>
      <c r="AW546" s="13" t="s">
        <v>34</v>
      </c>
      <c r="AX546" s="13" t="s">
        <v>81</v>
      </c>
      <c r="AY546" s="276" t="s">
        <v>211</v>
      </c>
    </row>
    <row r="547" s="13" customFormat="1">
      <c r="A547" s="13"/>
      <c r="B547" s="266"/>
      <c r="C547" s="267"/>
      <c r="D547" s="268" t="s">
        <v>236</v>
      </c>
      <c r="E547" s="269" t="s">
        <v>1</v>
      </c>
      <c r="F547" s="270" t="s">
        <v>1229</v>
      </c>
      <c r="G547" s="267"/>
      <c r="H547" s="269" t="s">
        <v>1</v>
      </c>
      <c r="I547" s="271"/>
      <c r="J547" s="267"/>
      <c r="K547" s="267"/>
      <c r="L547" s="272"/>
      <c r="M547" s="273"/>
      <c r="N547" s="274"/>
      <c r="O547" s="274"/>
      <c r="P547" s="274"/>
      <c r="Q547" s="274"/>
      <c r="R547" s="274"/>
      <c r="S547" s="274"/>
      <c r="T547" s="275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  <c r="AT547" s="276" t="s">
        <v>236</v>
      </c>
      <c r="AU547" s="276" t="s">
        <v>89</v>
      </c>
      <c r="AV547" s="13" t="s">
        <v>87</v>
      </c>
      <c r="AW547" s="13" t="s">
        <v>34</v>
      </c>
      <c r="AX547" s="13" t="s">
        <v>81</v>
      </c>
      <c r="AY547" s="276" t="s">
        <v>211</v>
      </c>
    </row>
    <row r="548" s="13" customFormat="1">
      <c r="A548" s="13"/>
      <c r="B548" s="266"/>
      <c r="C548" s="267"/>
      <c r="D548" s="268" t="s">
        <v>236</v>
      </c>
      <c r="E548" s="269" t="s">
        <v>1</v>
      </c>
      <c r="F548" s="270" t="s">
        <v>2384</v>
      </c>
      <c r="G548" s="267"/>
      <c r="H548" s="269" t="s">
        <v>1</v>
      </c>
      <c r="I548" s="271"/>
      <c r="J548" s="267"/>
      <c r="K548" s="267"/>
      <c r="L548" s="272"/>
      <c r="M548" s="273"/>
      <c r="N548" s="274"/>
      <c r="O548" s="274"/>
      <c r="P548" s="274"/>
      <c r="Q548" s="274"/>
      <c r="R548" s="274"/>
      <c r="S548" s="274"/>
      <c r="T548" s="275"/>
      <c r="U548" s="13"/>
      <c r="V548" s="13"/>
      <c r="W548" s="13"/>
      <c r="X548" s="13"/>
      <c r="Y548" s="13"/>
      <c r="Z548" s="13"/>
      <c r="AA548" s="13"/>
      <c r="AB548" s="13"/>
      <c r="AC548" s="13"/>
      <c r="AD548" s="13"/>
      <c r="AE548" s="13"/>
      <c r="AT548" s="276" t="s">
        <v>236</v>
      </c>
      <c r="AU548" s="276" t="s">
        <v>89</v>
      </c>
      <c r="AV548" s="13" t="s">
        <v>87</v>
      </c>
      <c r="AW548" s="13" t="s">
        <v>34</v>
      </c>
      <c r="AX548" s="13" t="s">
        <v>81</v>
      </c>
      <c r="AY548" s="276" t="s">
        <v>211</v>
      </c>
    </row>
    <row r="549" s="14" customFormat="1">
      <c r="A549" s="14"/>
      <c r="B549" s="277"/>
      <c r="C549" s="278"/>
      <c r="D549" s="268" t="s">
        <v>236</v>
      </c>
      <c r="E549" s="279" t="s">
        <v>1</v>
      </c>
      <c r="F549" s="280" t="s">
        <v>87</v>
      </c>
      <c r="G549" s="278"/>
      <c r="H549" s="281">
        <v>1</v>
      </c>
      <c r="I549" s="282"/>
      <c r="J549" s="278"/>
      <c r="K549" s="278"/>
      <c r="L549" s="283"/>
      <c r="M549" s="284"/>
      <c r="N549" s="285"/>
      <c r="O549" s="285"/>
      <c r="P549" s="285"/>
      <c r="Q549" s="285"/>
      <c r="R549" s="285"/>
      <c r="S549" s="285"/>
      <c r="T549" s="286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  <c r="AE549" s="14"/>
      <c r="AT549" s="287" t="s">
        <v>236</v>
      </c>
      <c r="AU549" s="287" t="s">
        <v>89</v>
      </c>
      <c r="AV549" s="14" t="s">
        <v>89</v>
      </c>
      <c r="AW549" s="14" t="s">
        <v>34</v>
      </c>
      <c r="AX549" s="14" t="s">
        <v>87</v>
      </c>
      <c r="AY549" s="287" t="s">
        <v>211</v>
      </c>
    </row>
    <row r="550" s="2" customFormat="1" ht="16.5" customHeight="1">
      <c r="A550" s="41"/>
      <c r="B550" s="42"/>
      <c r="C550" s="253" t="s">
        <v>966</v>
      </c>
      <c r="D550" s="253" t="s">
        <v>214</v>
      </c>
      <c r="E550" s="254" t="s">
        <v>2385</v>
      </c>
      <c r="F550" s="255" t="s">
        <v>2386</v>
      </c>
      <c r="G550" s="256" t="s">
        <v>695</v>
      </c>
      <c r="H550" s="257">
        <v>2</v>
      </c>
      <c r="I550" s="258"/>
      <c r="J550" s="259">
        <f>ROUND(I550*H550,2)</f>
        <v>0</v>
      </c>
      <c r="K550" s="260"/>
      <c r="L550" s="44"/>
      <c r="M550" s="261" t="s">
        <v>1</v>
      </c>
      <c r="N550" s="262" t="s">
        <v>46</v>
      </c>
      <c r="O550" s="94"/>
      <c r="P550" s="263">
        <f>O550*H550</f>
        <v>0</v>
      </c>
      <c r="Q550" s="263">
        <v>0</v>
      </c>
      <c r="R550" s="263">
        <f>Q550*H550</f>
        <v>0</v>
      </c>
      <c r="S550" s="263">
        <v>0</v>
      </c>
      <c r="T550" s="264">
        <f>S550*H550</f>
        <v>0</v>
      </c>
      <c r="U550" s="41"/>
      <c r="V550" s="41"/>
      <c r="W550" s="41"/>
      <c r="X550" s="41"/>
      <c r="Y550" s="41"/>
      <c r="Z550" s="41"/>
      <c r="AA550" s="41"/>
      <c r="AB550" s="41"/>
      <c r="AC550" s="41"/>
      <c r="AD550" s="41"/>
      <c r="AE550" s="41"/>
      <c r="AR550" s="265" t="s">
        <v>526</v>
      </c>
      <c r="AT550" s="265" t="s">
        <v>214</v>
      </c>
      <c r="AU550" s="265" t="s">
        <v>89</v>
      </c>
      <c r="AY550" s="18" t="s">
        <v>211</v>
      </c>
      <c r="BE550" s="155">
        <f>IF(N550="základní",J550,0)</f>
        <v>0</v>
      </c>
      <c r="BF550" s="155">
        <f>IF(N550="snížená",J550,0)</f>
        <v>0</v>
      </c>
      <c r="BG550" s="155">
        <f>IF(N550="zákl. přenesená",J550,0)</f>
        <v>0</v>
      </c>
      <c r="BH550" s="155">
        <f>IF(N550="sníž. přenesená",J550,0)</f>
        <v>0</v>
      </c>
      <c r="BI550" s="155">
        <f>IF(N550="nulová",J550,0)</f>
        <v>0</v>
      </c>
      <c r="BJ550" s="18" t="s">
        <v>87</v>
      </c>
      <c r="BK550" s="155">
        <f>ROUND(I550*H550,2)</f>
        <v>0</v>
      </c>
      <c r="BL550" s="18" t="s">
        <v>526</v>
      </c>
      <c r="BM550" s="265" t="s">
        <v>2387</v>
      </c>
    </row>
    <row r="551" s="13" customFormat="1">
      <c r="A551" s="13"/>
      <c r="B551" s="266"/>
      <c r="C551" s="267"/>
      <c r="D551" s="268" t="s">
        <v>236</v>
      </c>
      <c r="E551" s="269" t="s">
        <v>1</v>
      </c>
      <c r="F551" s="270" t="s">
        <v>2388</v>
      </c>
      <c r="G551" s="267"/>
      <c r="H551" s="269" t="s">
        <v>1</v>
      </c>
      <c r="I551" s="271"/>
      <c r="J551" s="267"/>
      <c r="K551" s="267"/>
      <c r="L551" s="272"/>
      <c r="M551" s="273"/>
      <c r="N551" s="274"/>
      <c r="O551" s="274"/>
      <c r="P551" s="274"/>
      <c r="Q551" s="274"/>
      <c r="R551" s="274"/>
      <c r="S551" s="274"/>
      <c r="T551" s="275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T551" s="276" t="s">
        <v>236</v>
      </c>
      <c r="AU551" s="276" t="s">
        <v>89</v>
      </c>
      <c r="AV551" s="13" t="s">
        <v>87</v>
      </c>
      <c r="AW551" s="13" t="s">
        <v>34</v>
      </c>
      <c r="AX551" s="13" t="s">
        <v>81</v>
      </c>
      <c r="AY551" s="276" t="s">
        <v>211</v>
      </c>
    </row>
    <row r="552" s="13" customFormat="1">
      <c r="A552" s="13"/>
      <c r="B552" s="266"/>
      <c r="C552" s="267"/>
      <c r="D552" s="268" t="s">
        <v>236</v>
      </c>
      <c r="E552" s="269" t="s">
        <v>1</v>
      </c>
      <c r="F552" s="270" t="s">
        <v>2389</v>
      </c>
      <c r="G552" s="267"/>
      <c r="H552" s="269" t="s">
        <v>1</v>
      </c>
      <c r="I552" s="271"/>
      <c r="J552" s="267"/>
      <c r="K552" s="267"/>
      <c r="L552" s="272"/>
      <c r="M552" s="273"/>
      <c r="N552" s="274"/>
      <c r="O552" s="274"/>
      <c r="P552" s="274"/>
      <c r="Q552" s="274"/>
      <c r="R552" s="274"/>
      <c r="S552" s="274"/>
      <c r="T552" s="275"/>
      <c r="U552" s="13"/>
      <c r="V552" s="13"/>
      <c r="W552" s="13"/>
      <c r="X552" s="13"/>
      <c r="Y552" s="13"/>
      <c r="Z552" s="13"/>
      <c r="AA552" s="13"/>
      <c r="AB552" s="13"/>
      <c r="AC552" s="13"/>
      <c r="AD552" s="13"/>
      <c r="AE552" s="13"/>
      <c r="AT552" s="276" t="s">
        <v>236</v>
      </c>
      <c r="AU552" s="276" t="s">
        <v>89</v>
      </c>
      <c r="AV552" s="13" t="s">
        <v>87</v>
      </c>
      <c r="AW552" s="13" t="s">
        <v>34</v>
      </c>
      <c r="AX552" s="13" t="s">
        <v>81</v>
      </c>
      <c r="AY552" s="276" t="s">
        <v>211</v>
      </c>
    </row>
    <row r="553" s="14" customFormat="1">
      <c r="A553" s="14"/>
      <c r="B553" s="277"/>
      <c r="C553" s="278"/>
      <c r="D553" s="268" t="s">
        <v>236</v>
      </c>
      <c r="E553" s="279" t="s">
        <v>1</v>
      </c>
      <c r="F553" s="280" t="s">
        <v>89</v>
      </c>
      <c r="G553" s="278"/>
      <c r="H553" s="281">
        <v>2</v>
      </c>
      <c r="I553" s="282"/>
      <c r="J553" s="278"/>
      <c r="K553" s="278"/>
      <c r="L553" s="283"/>
      <c r="M553" s="284"/>
      <c r="N553" s="285"/>
      <c r="O553" s="285"/>
      <c r="P553" s="285"/>
      <c r="Q553" s="285"/>
      <c r="R553" s="285"/>
      <c r="S553" s="285"/>
      <c r="T553" s="286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  <c r="AE553" s="14"/>
      <c r="AT553" s="287" t="s">
        <v>236</v>
      </c>
      <c r="AU553" s="287" t="s">
        <v>89</v>
      </c>
      <c r="AV553" s="14" t="s">
        <v>89</v>
      </c>
      <c r="AW553" s="14" t="s">
        <v>34</v>
      </c>
      <c r="AX553" s="14" t="s">
        <v>87</v>
      </c>
      <c r="AY553" s="287" t="s">
        <v>211</v>
      </c>
    </row>
    <row r="554" s="2" customFormat="1" ht="24.15" customHeight="1">
      <c r="A554" s="41"/>
      <c r="B554" s="42"/>
      <c r="C554" s="317" t="s">
        <v>971</v>
      </c>
      <c r="D554" s="317" t="s">
        <v>587</v>
      </c>
      <c r="E554" s="318" t="s">
        <v>2390</v>
      </c>
      <c r="F554" s="319" t="s">
        <v>2391</v>
      </c>
      <c r="G554" s="320" t="s">
        <v>695</v>
      </c>
      <c r="H554" s="321">
        <v>2</v>
      </c>
      <c r="I554" s="322"/>
      <c r="J554" s="323">
        <f>ROUND(I554*H554,2)</f>
        <v>0</v>
      </c>
      <c r="K554" s="324"/>
      <c r="L554" s="325"/>
      <c r="M554" s="326" t="s">
        <v>1</v>
      </c>
      <c r="N554" s="327" t="s">
        <v>46</v>
      </c>
      <c r="O554" s="94"/>
      <c r="P554" s="263">
        <f>O554*H554</f>
        <v>0</v>
      </c>
      <c r="Q554" s="263">
        <v>0.0327</v>
      </c>
      <c r="R554" s="263">
        <f>Q554*H554</f>
        <v>0.0654</v>
      </c>
      <c r="S554" s="263">
        <v>0</v>
      </c>
      <c r="T554" s="264">
        <f>S554*H554</f>
        <v>0</v>
      </c>
      <c r="U554" s="41"/>
      <c r="V554" s="41"/>
      <c r="W554" s="41"/>
      <c r="X554" s="41"/>
      <c r="Y554" s="41"/>
      <c r="Z554" s="41"/>
      <c r="AA554" s="41"/>
      <c r="AB554" s="41"/>
      <c r="AC554" s="41"/>
      <c r="AD554" s="41"/>
      <c r="AE554" s="41"/>
      <c r="AR554" s="265" t="s">
        <v>632</v>
      </c>
      <c r="AT554" s="265" t="s">
        <v>587</v>
      </c>
      <c r="AU554" s="265" t="s">
        <v>89</v>
      </c>
      <c r="AY554" s="18" t="s">
        <v>211</v>
      </c>
      <c r="BE554" s="155">
        <f>IF(N554="základní",J554,0)</f>
        <v>0</v>
      </c>
      <c r="BF554" s="155">
        <f>IF(N554="snížená",J554,0)</f>
        <v>0</v>
      </c>
      <c r="BG554" s="155">
        <f>IF(N554="zákl. přenesená",J554,0)</f>
        <v>0</v>
      </c>
      <c r="BH554" s="155">
        <f>IF(N554="sníž. přenesená",J554,0)</f>
        <v>0</v>
      </c>
      <c r="BI554" s="155">
        <f>IF(N554="nulová",J554,0)</f>
        <v>0</v>
      </c>
      <c r="BJ554" s="18" t="s">
        <v>87</v>
      </c>
      <c r="BK554" s="155">
        <f>ROUND(I554*H554,2)</f>
        <v>0</v>
      </c>
      <c r="BL554" s="18" t="s">
        <v>526</v>
      </c>
      <c r="BM554" s="265" t="s">
        <v>2392</v>
      </c>
    </row>
    <row r="555" s="13" customFormat="1">
      <c r="A555" s="13"/>
      <c r="B555" s="266"/>
      <c r="C555" s="267"/>
      <c r="D555" s="268" t="s">
        <v>236</v>
      </c>
      <c r="E555" s="269" t="s">
        <v>1</v>
      </c>
      <c r="F555" s="270" t="s">
        <v>2388</v>
      </c>
      <c r="G555" s="267"/>
      <c r="H555" s="269" t="s">
        <v>1</v>
      </c>
      <c r="I555" s="271"/>
      <c r="J555" s="267"/>
      <c r="K555" s="267"/>
      <c r="L555" s="272"/>
      <c r="M555" s="273"/>
      <c r="N555" s="274"/>
      <c r="O555" s="274"/>
      <c r="P555" s="274"/>
      <c r="Q555" s="274"/>
      <c r="R555" s="274"/>
      <c r="S555" s="274"/>
      <c r="T555" s="275"/>
      <c r="U555" s="13"/>
      <c r="V555" s="13"/>
      <c r="W555" s="13"/>
      <c r="X555" s="13"/>
      <c r="Y555" s="13"/>
      <c r="Z555" s="13"/>
      <c r="AA555" s="13"/>
      <c r="AB555" s="13"/>
      <c r="AC555" s="13"/>
      <c r="AD555" s="13"/>
      <c r="AE555" s="13"/>
      <c r="AT555" s="276" t="s">
        <v>236</v>
      </c>
      <c r="AU555" s="276" t="s">
        <v>89</v>
      </c>
      <c r="AV555" s="13" t="s">
        <v>87</v>
      </c>
      <c r="AW555" s="13" t="s">
        <v>34</v>
      </c>
      <c r="AX555" s="13" t="s">
        <v>81</v>
      </c>
      <c r="AY555" s="276" t="s">
        <v>211</v>
      </c>
    </row>
    <row r="556" s="13" customFormat="1">
      <c r="A556" s="13"/>
      <c r="B556" s="266"/>
      <c r="C556" s="267"/>
      <c r="D556" s="268" t="s">
        <v>236</v>
      </c>
      <c r="E556" s="269" t="s">
        <v>1</v>
      </c>
      <c r="F556" s="270" t="s">
        <v>2047</v>
      </c>
      <c r="G556" s="267"/>
      <c r="H556" s="269" t="s">
        <v>1</v>
      </c>
      <c r="I556" s="271"/>
      <c r="J556" s="267"/>
      <c r="K556" s="267"/>
      <c r="L556" s="272"/>
      <c r="M556" s="273"/>
      <c r="N556" s="274"/>
      <c r="O556" s="274"/>
      <c r="P556" s="274"/>
      <c r="Q556" s="274"/>
      <c r="R556" s="274"/>
      <c r="S556" s="274"/>
      <c r="T556" s="275"/>
      <c r="U556" s="13"/>
      <c r="V556" s="13"/>
      <c r="W556" s="13"/>
      <c r="X556" s="13"/>
      <c r="Y556" s="13"/>
      <c r="Z556" s="13"/>
      <c r="AA556" s="13"/>
      <c r="AB556" s="13"/>
      <c r="AC556" s="13"/>
      <c r="AD556" s="13"/>
      <c r="AE556" s="13"/>
      <c r="AT556" s="276" t="s">
        <v>236</v>
      </c>
      <c r="AU556" s="276" t="s">
        <v>89</v>
      </c>
      <c r="AV556" s="13" t="s">
        <v>87</v>
      </c>
      <c r="AW556" s="13" t="s">
        <v>34</v>
      </c>
      <c r="AX556" s="13" t="s">
        <v>81</v>
      </c>
      <c r="AY556" s="276" t="s">
        <v>211</v>
      </c>
    </row>
    <row r="557" s="13" customFormat="1">
      <c r="A557" s="13"/>
      <c r="B557" s="266"/>
      <c r="C557" s="267"/>
      <c r="D557" s="268" t="s">
        <v>236</v>
      </c>
      <c r="E557" s="269" t="s">
        <v>1</v>
      </c>
      <c r="F557" s="270" t="s">
        <v>2393</v>
      </c>
      <c r="G557" s="267"/>
      <c r="H557" s="269" t="s">
        <v>1</v>
      </c>
      <c r="I557" s="271"/>
      <c r="J557" s="267"/>
      <c r="K557" s="267"/>
      <c r="L557" s="272"/>
      <c r="M557" s="273"/>
      <c r="N557" s="274"/>
      <c r="O557" s="274"/>
      <c r="P557" s="274"/>
      <c r="Q557" s="274"/>
      <c r="R557" s="274"/>
      <c r="S557" s="274"/>
      <c r="T557" s="275"/>
      <c r="U557" s="13"/>
      <c r="V557" s="13"/>
      <c r="W557" s="13"/>
      <c r="X557" s="13"/>
      <c r="Y557" s="13"/>
      <c r="Z557" s="13"/>
      <c r="AA557" s="13"/>
      <c r="AB557" s="13"/>
      <c r="AC557" s="13"/>
      <c r="AD557" s="13"/>
      <c r="AE557" s="13"/>
      <c r="AT557" s="276" t="s">
        <v>236</v>
      </c>
      <c r="AU557" s="276" t="s">
        <v>89</v>
      </c>
      <c r="AV557" s="13" t="s">
        <v>87</v>
      </c>
      <c r="AW557" s="13" t="s">
        <v>34</v>
      </c>
      <c r="AX557" s="13" t="s">
        <v>81</v>
      </c>
      <c r="AY557" s="276" t="s">
        <v>211</v>
      </c>
    </row>
    <row r="558" s="14" customFormat="1">
      <c r="A558" s="14"/>
      <c r="B558" s="277"/>
      <c r="C558" s="278"/>
      <c r="D558" s="268" t="s">
        <v>236</v>
      </c>
      <c r="E558" s="279" t="s">
        <v>1</v>
      </c>
      <c r="F558" s="280" t="s">
        <v>89</v>
      </c>
      <c r="G558" s="278"/>
      <c r="H558" s="281">
        <v>2</v>
      </c>
      <c r="I558" s="282"/>
      <c r="J558" s="278"/>
      <c r="K558" s="278"/>
      <c r="L558" s="283"/>
      <c r="M558" s="284"/>
      <c r="N558" s="285"/>
      <c r="O558" s="285"/>
      <c r="P558" s="285"/>
      <c r="Q558" s="285"/>
      <c r="R558" s="285"/>
      <c r="S558" s="285"/>
      <c r="T558" s="286"/>
      <c r="U558" s="14"/>
      <c r="V558" s="14"/>
      <c r="W558" s="14"/>
      <c r="X558" s="14"/>
      <c r="Y558" s="14"/>
      <c r="Z558" s="14"/>
      <c r="AA558" s="14"/>
      <c r="AB558" s="14"/>
      <c r="AC558" s="14"/>
      <c r="AD558" s="14"/>
      <c r="AE558" s="14"/>
      <c r="AT558" s="287" t="s">
        <v>236</v>
      </c>
      <c r="AU558" s="287" t="s">
        <v>89</v>
      </c>
      <c r="AV558" s="14" t="s">
        <v>89</v>
      </c>
      <c r="AW558" s="14" t="s">
        <v>34</v>
      </c>
      <c r="AX558" s="14" t="s">
        <v>87</v>
      </c>
      <c r="AY558" s="287" t="s">
        <v>211</v>
      </c>
    </row>
    <row r="559" s="2" customFormat="1" ht="24.15" customHeight="1">
      <c r="A559" s="41"/>
      <c r="B559" s="42"/>
      <c r="C559" s="253" t="s">
        <v>977</v>
      </c>
      <c r="D559" s="253" t="s">
        <v>214</v>
      </c>
      <c r="E559" s="254" t="s">
        <v>2394</v>
      </c>
      <c r="F559" s="255" t="s">
        <v>2395</v>
      </c>
      <c r="G559" s="256" t="s">
        <v>695</v>
      </c>
      <c r="H559" s="257">
        <v>2</v>
      </c>
      <c r="I559" s="258"/>
      <c r="J559" s="259">
        <f>ROUND(I559*H559,2)</f>
        <v>0</v>
      </c>
      <c r="K559" s="260"/>
      <c r="L559" s="44"/>
      <c r="M559" s="261" t="s">
        <v>1</v>
      </c>
      <c r="N559" s="262" t="s">
        <v>46</v>
      </c>
      <c r="O559" s="94"/>
      <c r="P559" s="263">
        <f>O559*H559</f>
        <v>0</v>
      </c>
      <c r="Q559" s="263">
        <v>0</v>
      </c>
      <c r="R559" s="263">
        <f>Q559*H559</f>
        <v>0</v>
      </c>
      <c r="S559" s="263">
        <v>0</v>
      </c>
      <c r="T559" s="264">
        <f>S559*H559</f>
        <v>0</v>
      </c>
      <c r="U559" s="41"/>
      <c r="V559" s="41"/>
      <c r="W559" s="41"/>
      <c r="X559" s="41"/>
      <c r="Y559" s="41"/>
      <c r="Z559" s="41"/>
      <c r="AA559" s="41"/>
      <c r="AB559" s="41"/>
      <c r="AC559" s="41"/>
      <c r="AD559" s="41"/>
      <c r="AE559" s="41"/>
      <c r="AR559" s="265" t="s">
        <v>526</v>
      </c>
      <c r="AT559" s="265" t="s">
        <v>214</v>
      </c>
      <c r="AU559" s="265" t="s">
        <v>89</v>
      </c>
      <c r="AY559" s="18" t="s">
        <v>211</v>
      </c>
      <c r="BE559" s="155">
        <f>IF(N559="základní",J559,0)</f>
        <v>0</v>
      </c>
      <c r="BF559" s="155">
        <f>IF(N559="snížená",J559,0)</f>
        <v>0</v>
      </c>
      <c r="BG559" s="155">
        <f>IF(N559="zákl. přenesená",J559,0)</f>
        <v>0</v>
      </c>
      <c r="BH559" s="155">
        <f>IF(N559="sníž. přenesená",J559,0)</f>
        <v>0</v>
      </c>
      <c r="BI559" s="155">
        <f>IF(N559="nulová",J559,0)</f>
        <v>0</v>
      </c>
      <c r="BJ559" s="18" t="s">
        <v>87</v>
      </c>
      <c r="BK559" s="155">
        <f>ROUND(I559*H559,2)</f>
        <v>0</v>
      </c>
      <c r="BL559" s="18" t="s">
        <v>526</v>
      </c>
      <c r="BM559" s="265" t="s">
        <v>2396</v>
      </c>
    </row>
    <row r="560" s="13" customFormat="1">
      <c r="A560" s="13"/>
      <c r="B560" s="266"/>
      <c r="C560" s="267"/>
      <c r="D560" s="268" t="s">
        <v>236</v>
      </c>
      <c r="E560" s="269" t="s">
        <v>1</v>
      </c>
      <c r="F560" s="270" t="s">
        <v>2397</v>
      </c>
      <c r="G560" s="267"/>
      <c r="H560" s="269" t="s">
        <v>1</v>
      </c>
      <c r="I560" s="271"/>
      <c r="J560" s="267"/>
      <c r="K560" s="267"/>
      <c r="L560" s="272"/>
      <c r="M560" s="273"/>
      <c r="N560" s="274"/>
      <c r="O560" s="274"/>
      <c r="P560" s="274"/>
      <c r="Q560" s="274"/>
      <c r="R560" s="274"/>
      <c r="S560" s="274"/>
      <c r="T560" s="275"/>
      <c r="U560" s="13"/>
      <c r="V560" s="13"/>
      <c r="W560" s="13"/>
      <c r="X560" s="13"/>
      <c r="Y560" s="13"/>
      <c r="Z560" s="13"/>
      <c r="AA560" s="13"/>
      <c r="AB560" s="13"/>
      <c r="AC560" s="13"/>
      <c r="AD560" s="13"/>
      <c r="AE560" s="13"/>
      <c r="AT560" s="276" t="s">
        <v>236</v>
      </c>
      <c r="AU560" s="276" t="s">
        <v>89</v>
      </c>
      <c r="AV560" s="13" t="s">
        <v>87</v>
      </c>
      <c r="AW560" s="13" t="s">
        <v>34</v>
      </c>
      <c r="AX560" s="13" t="s">
        <v>81</v>
      </c>
      <c r="AY560" s="276" t="s">
        <v>211</v>
      </c>
    </row>
    <row r="561" s="13" customFormat="1">
      <c r="A561" s="13"/>
      <c r="B561" s="266"/>
      <c r="C561" s="267"/>
      <c r="D561" s="268" t="s">
        <v>236</v>
      </c>
      <c r="E561" s="269" t="s">
        <v>1</v>
      </c>
      <c r="F561" s="270" t="s">
        <v>2389</v>
      </c>
      <c r="G561" s="267"/>
      <c r="H561" s="269" t="s">
        <v>1</v>
      </c>
      <c r="I561" s="271"/>
      <c r="J561" s="267"/>
      <c r="K561" s="267"/>
      <c r="L561" s="272"/>
      <c r="M561" s="273"/>
      <c r="N561" s="274"/>
      <c r="O561" s="274"/>
      <c r="P561" s="274"/>
      <c r="Q561" s="274"/>
      <c r="R561" s="274"/>
      <c r="S561" s="274"/>
      <c r="T561" s="275"/>
      <c r="U561" s="13"/>
      <c r="V561" s="13"/>
      <c r="W561" s="13"/>
      <c r="X561" s="13"/>
      <c r="Y561" s="13"/>
      <c r="Z561" s="13"/>
      <c r="AA561" s="13"/>
      <c r="AB561" s="13"/>
      <c r="AC561" s="13"/>
      <c r="AD561" s="13"/>
      <c r="AE561" s="13"/>
      <c r="AT561" s="276" t="s">
        <v>236</v>
      </c>
      <c r="AU561" s="276" t="s">
        <v>89</v>
      </c>
      <c r="AV561" s="13" t="s">
        <v>87</v>
      </c>
      <c r="AW561" s="13" t="s">
        <v>34</v>
      </c>
      <c r="AX561" s="13" t="s">
        <v>81</v>
      </c>
      <c r="AY561" s="276" t="s">
        <v>211</v>
      </c>
    </row>
    <row r="562" s="14" customFormat="1">
      <c r="A562" s="14"/>
      <c r="B562" s="277"/>
      <c r="C562" s="278"/>
      <c r="D562" s="268" t="s">
        <v>236</v>
      </c>
      <c r="E562" s="279" t="s">
        <v>1</v>
      </c>
      <c r="F562" s="280" t="s">
        <v>89</v>
      </c>
      <c r="G562" s="278"/>
      <c r="H562" s="281">
        <v>2</v>
      </c>
      <c r="I562" s="282"/>
      <c r="J562" s="278"/>
      <c r="K562" s="278"/>
      <c r="L562" s="283"/>
      <c r="M562" s="284"/>
      <c r="N562" s="285"/>
      <c r="O562" s="285"/>
      <c r="P562" s="285"/>
      <c r="Q562" s="285"/>
      <c r="R562" s="285"/>
      <c r="S562" s="285"/>
      <c r="T562" s="286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  <c r="AE562" s="14"/>
      <c r="AT562" s="287" t="s">
        <v>236</v>
      </c>
      <c r="AU562" s="287" t="s">
        <v>89</v>
      </c>
      <c r="AV562" s="14" t="s">
        <v>89</v>
      </c>
      <c r="AW562" s="14" t="s">
        <v>34</v>
      </c>
      <c r="AX562" s="14" t="s">
        <v>87</v>
      </c>
      <c r="AY562" s="287" t="s">
        <v>211</v>
      </c>
    </row>
    <row r="563" s="2" customFormat="1" ht="24.15" customHeight="1">
      <c r="A563" s="41"/>
      <c r="B563" s="42"/>
      <c r="C563" s="317" t="s">
        <v>981</v>
      </c>
      <c r="D563" s="317" t="s">
        <v>587</v>
      </c>
      <c r="E563" s="318" t="s">
        <v>2398</v>
      </c>
      <c r="F563" s="319" t="s">
        <v>2399</v>
      </c>
      <c r="G563" s="320" t="s">
        <v>2400</v>
      </c>
      <c r="H563" s="321">
        <v>2</v>
      </c>
      <c r="I563" s="322"/>
      <c r="J563" s="323">
        <f>ROUND(I563*H563,2)</f>
        <v>0</v>
      </c>
      <c r="K563" s="324"/>
      <c r="L563" s="325"/>
      <c r="M563" s="326" t="s">
        <v>1</v>
      </c>
      <c r="N563" s="327" t="s">
        <v>46</v>
      </c>
      <c r="O563" s="94"/>
      <c r="P563" s="263">
        <f>O563*H563</f>
        <v>0</v>
      </c>
      <c r="Q563" s="263">
        <v>0.0155</v>
      </c>
      <c r="R563" s="263">
        <f>Q563*H563</f>
        <v>0.031</v>
      </c>
      <c r="S563" s="263">
        <v>0</v>
      </c>
      <c r="T563" s="264">
        <f>S563*H563</f>
        <v>0</v>
      </c>
      <c r="U563" s="41"/>
      <c r="V563" s="41"/>
      <c r="W563" s="41"/>
      <c r="X563" s="41"/>
      <c r="Y563" s="41"/>
      <c r="Z563" s="41"/>
      <c r="AA563" s="41"/>
      <c r="AB563" s="41"/>
      <c r="AC563" s="41"/>
      <c r="AD563" s="41"/>
      <c r="AE563" s="41"/>
      <c r="AR563" s="265" t="s">
        <v>632</v>
      </c>
      <c r="AT563" s="265" t="s">
        <v>587</v>
      </c>
      <c r="AU563" s="265" t="s">
        <v>89</v>
      </c>
      <c r="AY563" s="18" t="s">
        <v>211</v>
      </c>
      <c r="BE563" s="155">
        <f>IF(N563="základní",J563,0)</f>
        <v>0</v>
      </c>
      <c r="BF563" s="155">
        <f>IF(N563="snížená",J563,0)</f>
        <v>0</v>
      </c>
      <c r="BG563" s="155">
        <f>IF(N563="zákl. přenesená",J563,0)</f>
        <v>0</v>
      </c>
      <c r="BH563" s="155">
        <f>IF(N563="sníž. přenesená",J563,0)</f>
        <v>0</v>
      </c>
      <c r="BI563" s="155">
        <f>IF(N563="nulová",J563,0)</f>
        <v>0</v>
      </c>
      <c r="BJ563" s="18" t="s">
        <v>87</v>
      </c>
      <c r="BK563" s="155">
        <f>ROUND(I563*H563,2)</f>
        <v>0</v>
      </c>
      <c r="BL563" s="18" t="s">
        <v>526</v>
      </c>
      <c r="BM563" s="265" t="s">
        <v>2401</v>
      </c>
    </row>
    <row r="564" s="2" customFormat="1" ht="16.5" customHeight="1">
      <c r="A564" s="41"/>
      <c r="B564" s="42"/>
      <c r="C564" s="317" t="s">
        <v>986</v>
      </c>
      <c r="D564" s="317" t="s">
        <v>587</v>
      </c>
      <c r="E564" s="318" t="s">
        <v>2402</v>
      </c>
      <c r="F564" s="319" t="s">
        <v>2403</v>
      </c>
      <c r="G564" s="320" t="s">
        <v>307</v>
      </c>
      <c r="H564" s="321">
        <v>2</v>
      </c>
      <c r="I564" s="322"/>
      <c r="J564" s="323">
        <f>ROUND(I564*H564,2)</f>
        <v>0</v>
      </c>
      <c r="K564" s="324"/>
      <c r="L564" s="325"/>
      <c r="M564" s="326" t="s">
        <v>1</v>
      </c>
      <c r="N564" s="327" t="s">
        <v>46</v>
      </c>
      <c r="O564" s="94"/>
      <c r="P564" s="263">
        <f>O564*H564</f>
        <v>0</v>
      </c>
      <c r="Q564" s="263">
        <v>0.00073999999999999999</v>
      </c>
      <c r="R564" s="263">
        <f>Q564*H564</f>
        <v>0.00148</v>
      </c>
      <c r="S564" s="263">
        <v>0</v>
      </c>
      <c r="T564" s="264">
        <f>S564*H564</f>
        <v>0</v>
      </c>
      <c r="U564" s="41"/>
      <c r="V564" s="41"/>
      <c r="W564" s="41"/>
      <c r="X564" s="41"/>
      <c r="Y564" s="41"/>
      <c r="Z564" s="41"/>
      <c r="AA564" s="41"/>
      <c r="AB564" s="41"/>
      <c r="AC564" s="41"/>
      <c r="AD564" s="41"/>
      <c r="AE564" s="41"/>
      <c r="AR564" s="265" t="s">
        <v>632</v>
      </c>
      <c r="AT564" s="265" t="s">
        <v>587</v>
      </c>
      <c r="AU564" s="265" t="s">
        <v>89</v>
      </c>
      <c r="AY564" s="18" t="s">
        <v>211</v>
      </c>
      <c r="BE564" s="155">
        <f>IF(N564="základní",J564,0)</f>
        <v>0</v>
      </c>
      <c r="BF564" s="155">
        <f>IF(N564="snížená",J564,0)</f>
        <v>0</v>
      </c>
      <c r="BG564" s="155">
        <f>IF(N564="zákl. přenesená",J564,0)</f>
        <v>0</v>
      </c>
      <c r="BH564" s="155">
        <f>IF(N564="sníž. přenesená",J564,0)</f>
        <v>0</v>
      </c>
      <c r="BI564" s="155">
        <f>IF(N564="nulová",J564,0)</f>
        <v>0</v>
      </c>
      <c r="BJ564" s="18" t="s">
        <v>87</v>
      </c>
      <c r="BK564" s="155">
        <f>ROUND(I564*H564,2)</f>
        <v>0</v>
      </c>
      <c r="BL564" s="18" t="s">
        <v>526</v>
      </c>
      <c r="BM564" s="265" t="s">
        <v>2404</v>
      </c>
    </row>
    <row r="565" s="2" customFormat="1" ht="16.5" customHeight="1">
      <c r="A565" s="41"/>
      <c r="B565" s="42"/>
      <c r="C565" s="317" t="s">
        <v>994</v>
      </c>
      <c r="D565" s="317" t="s">
        <v>587</v>
      </c>
      <c r="E565" s="318" t="s">
        <v>2405</v>
      </c>
      <c r="F565" s="319" t="s">
        <v>2406</v>
      </c>
      <c r="G565" s="320" t="s">
        <v>695</v>
      </c>
      <c r="H565" s="321">
        <v>2</v>
      </c>
      <c r="I565" s="322"/>
      <c r="J565" s="323">
        <f>ROUND(I565*H565,2)</f>
        <v>0</v>
      </c>
      <c r="K565" s="324"/>
      <c r="L565" s="325"/>
      <c r="M565" s="326" t="s">
        <v>1</v>
      </c>
      <c r="N565" s="327" t="s">
        <v>46</v>
      </c>
      <c r="O565" s="94"/>
      <c r="P565" s="263">
        <f>O565*H565</f>
        <v>0</v>
      </c>
      <c r="Q565" s="263">
        <v>0.00020000000000000001</v>
      </c>
      <c r="R565" s="263">
        <f>Q565*H565</f>
        <v>0.00040000000000000002</v>
      </c>
      <c r="S565" s="263">
        <v>0</v>
      </c>
      <c r="T565" s="264">
        <f>S565*H565</f>
        <v>0</v>
      </c>
      <c r="U565" s="41"/>
      <c r="V565" s="41"/>
      <c r="W565" s="41"/>
      <c r="X565" s="41"/>
      <c r="Y565" s="41"/>
      <c r="Z565" s="41"/>
      <c r="AA565" s="41"/>
      <c r="AB565" s="41"/>
      <c r="AC565" s="41"/>
      <c r="AD565" s="41"/>
      <c r="AE565" s="41"/>
      <c r="AR565" s="265" t="s">
        <v>632</v>
      </c>
      <c r="AT565" s="265" t="s">
        <v>587</v>
      </c>
      <c r="AU565" s="265" t="s">
        <v>89</v>
      </c>
      <c r="AY565" s="18" t="s">
        <v>211</v>
      </c>
      <c r="BE565" s="155">
        <f>IF(N565="základní",J565,0)</f>
        <v>0</v>
      </c>
      <c r="BF565" s="155">
        <f>IF(N565="snížená",J565,0)</f>
        <v>0</v>
      </c>
      <c r="BG565" s="155">
        <f>IF(N565="zákl. přenesená",J565,0)</f>
        <v>0</v>
      </c>
      <c r="BH565" s="155">
        <f>IF(N565="sníž. přenesená",J565,0)</f>
        <v>0</v>
      </c>
      <c r="BI565" s="155">
        <f>IF(N565="nulová",J565,0)</f>
        <v>0</v>
      </c>
      <c r="BJ565" s="18" t="s">
        <v>87</v>
      </c>
      <c r="BK565" s="155">
        <f>ROUND(I565*H565,2)</f>
        <v>0</v>
      </c>
      <c r="BL565" s="18" t="s">
        <v>526</v>
      </c>
      <c r="BM565" s="265" t="s">
        <v>2407</v>
      </c>
    </row>
    <row r="566" s="2" customFormat="1" ht="16.5" customHeight="1">
      <c r="A566" s="41"/>
      <c r="B566" s="42"/>
      <c r="C566" s="317" t="s">
        <v>1000</v>
      </c>
      <c r="D566" s="317" t="s">
        <v>587</v>
      </c>
      <c r="E566" s="318" t="s">
        <v>2408</v>
      </c>
      <c r="F566" s="319" t="s">
        <v>2409</v>
      </c>
      <c r="G566" s="320" t="s">
        <v>695</v>
      </c>
      <c r="H566" s="321">
        <v>2</v>
      </c>
      <c r="I566" s="322"/>
      <c r="J566" s="323">
        <f>ROUND(I566*H566,2)</f>
        <v>0</v>
      </c>
      <c r="K566" s="324"/>
      <c r="L566" s="325"/>
      <c r="M566" s="326" t="s">
        <v>1</v>
      </c>
      <c r="N566" s="327" t="s">
        <v>46</v>
      </c>
      <c r="O566" s="94"/>
      <c r="P566" s="263">
        <f>O566*H566</f>
        <v>0</v>
      </c>
      <c r="Q566" s="263">
        <v>0.0025000000000000001</v>
      </c>
      <c r="R566" s="263">
        <f>Q566*H566</f>
        <v>0.0050000000000000001</v>
      </c>
      <c r="S566" s="263">
        <v>0</v>
      </c>
      <c r="T566" s="264">
        <f>S566*H566</f>
        <v>0</v>
      </c>
      <c r="U566" s="41"/>
      <c r="V566" s="41"/>
      <c r="W566" s="41"/>
      <c r="X566" s="41"/>
      <c r="Y566" s="41"/>
      <c r="Z566" s="41"/>
      <c r="AA566" s="41"/>
      <c r="AB566" s="41"/>
      <c r="AC566" s="41"/>
      <c r="AD566" s="41"/>
      <c r="AE566" s="41"/>
      <c r="AR566" s="265" t="s">
        <v>632</v>
      </c>
      <c r="AT566" s="265" t="s">
        <v>587</v>
      </c>
      <c r="AU566" s="265" t="s">
        <v>89</v>
      </c>
      <c r="AY566" s="18" t="s">
        <v>211</v>
      </c>
      <c r="BE566" s="155">
        <f>IF(N566="základní",J566,0)</f>
        <v>0</v>
      </c>
      <c r="BF566" s="155">
        <f>IF(N566="snížená",J566,0)</f>
        <v>0</v>
      </c>
      <c r="BG566" s="155">
        <f>IF(N566="zákl. přenesená",J566,0)</f>
        <v>0</v>
      </c>
      <c r="BH566" s="155">
        <f>IF(N566="sníž. přenesená",J566,0)</f>
        <v>0</v>
      </c>
      <c r="BI566" s="155">
        <f>IF(N566="nulová",J566,0)</f>
        <v>0</v>
      </c>
      <c r="BJ566" s="18" t="s">
        <v>87</v>
      </c>
      <c r="BK566" s="155">
        <f>ROUND(I566*H566,2)</f>
        <v>0</v>
      </c>
      <c r="BL566" s="18" t="s">
        <v>526</v>
      </c>
      <c r="BM566" s="265" t="s">
        <v>2410</v>
      </c>
    </row>
    <row r="567" s="2" customFormat="1" ht="24.15" customHeight="1">
      <c r="A567" s="41"/>
      <c r="B567" s="42"/>
      <c r="C567" s="253" t="s">
        <v>1009</v>
      </c>
      <c r="D567" s="253" t="s">
        <v>214</v>
      </c>
      <c r="E567" s="254" t="s">
        <v>2411</v>
      </c>
      <c r="F567" s="255" t="s">
        <v>2412</v>
      </c>
      <c r="G567" s="256" t="s">
        <v>269</v>
      </c>
      <c r="H567" s="257">
        <v>5</v>
      </c>
      <c r="I567" s="258"/>
      <c r="J567" s="259">
        <f>ROUND(I567*H567,2)</f>
        <v>0</v>
      </c>
      <c r="K567" s="260"/>
      <c r="L567" s="44"/>
      <c r="M567" s="261" t="s">
        <v>1</v>
      </c>
      <c r="N567" s="262" t="s">
        <v>46</v>
      </c>
      <c r="O567" s="94"/>
      <c r="P567" s="263">
        <f>O567*H567</f>
        <v>0</v>
      </c>
      <c r="Q567" s="263">
        <v>0</v>
      </c>
      <c r="R567" s="263">
        <f>Q567*H567</f>
        <v>0</v>
      </c>
      <c r="S567" s="263">
        <v>0</v>
      </c>
      <c r="T567" s="264">
        <f>S567*H567</f>
        <v>0</v>
      </c>
      <c r="U567" s="41"/>
      <c r="V567" s="41"/>
      <c r="W567" s="41"/>
      <c r="X567" s="41"/>
      <c r="Y567" s="41"/>
      <c r="Z567" s="41"/>
      <c r="AA567" s="41"/>
      <c r="AB567" s="41"/>
      <c r="AC567" s="41"/>
      <c r="AD567" s="41"/>
      <c r="AE567" s="41"/>
      <c r="AR567" s="265" t="s">
        <v>526</v>
      </c>
      <c r="AT567" s="265" t="s">
        <v>214</v>
      </c>
      <c r="AU567" s="265" t="s">
        <v>89</v>
      </c>
      <c r="AY567" s="18" t="s">
        <v>211</v>
      </c>
      <c r="BE567" s="155">
        <f>IF(N567="základní",J567,0)</f>
        <v>0</v>
      </c>
      <c r="BF567" s="155">
        <f>IF(N567="snížená",J567,0)</f>
        <v>0</v>
      </c>
      <c r="BG567" s="155">
        <f>IF(N567="zákl. přenesená",J567,0)</f>
        <v>0</v>
      </c>
      <c r="BH567" s="155">
        <f>IF(N567="sníž. přenesená",J567,0)</f>
        <v>0</v>
      </c>
      <c r="BI567" s="155">
        <f>IF(N567="nulová",J567,0)</f>
        <v>0</v>
      </c>
      <c r="BJ567" s="18" t="s">
        <v>87</v>
      </c>
      <c r="BK567" s="155">
        <f>ROUND(I567*H567,2)</f>
        <v>0</v>
      </c>
      <c r="BL567" s="18" t="s">
        <v>526</v>
      </c>
      <c r="BM567" s="265" t="s">
        <v>2413</v>
      </c>
    </row>
    <row r="568" s="13" customFormat="1">
      <c r="A568" s="13"/>
      <c r="B568" s="266"/>
      <c r="C568" s="267"/>
      <c r="D568" s="268" t="s">
        <v>236</v>
      </c>
      <c r="E568" s="269" t="s">
        <v>1</v>
      </c>
      <c r="F568" s="270" t="s">
        <v>2414</v>
      </c>
      <c r="G568" s="267"/>
      <c r="H568" s="269" t="s">
        <v>1</v>
      </c>
      <c r="I568" s="271"/>
      <c r="J568" s="267"/>
      <c r="K568" s="267"/>
      <c r="L568" s="272"/>
      <c r="M568" s="273"/>
      <c r="N568" s="274"/>
      <c r="O568" s="274"/>
      <c r="P568" s="274"/>
      <c r="Q568" s="274"/>
      <c r="R568" s="274"/>
      <c r="S568" s="274"/>
      <c r="T568" s="275"/>
      <c r="U568" s="13"/>
      <c r="V568" s="13"/>
      <c r="W568" s="13"/>
      <c r="X568" s="13"/>
      <c r="Y568" s="13"/>
      <c r="Z568" s="13"/>
      <c r="AA568" s="13"/>
      <c r="AB568" s="13"/>
      <c r="AC568" s="13"/>
      <c r="AD568" s="13"/>
      <c r="AE568" s="13"/>
      <c r="AT568" s="276" t="s">
        <v>236</v>
      </c>
      <c r="AU568" s="276" t="s">
        <v>89</v>
      </c>
      <c r="AV568" s="13" t="s">
        <v>87</v>
      </c>
      <c r="AW568" s="13" t="s">
        <v>34</v>
      </c>
      <c r="AX568" s="13" t="s">
        <v>81</v>
      </c>
      <c r="AY568" s="276" t="s">
        <v>211</v>
      </c>
    </row>
    <row r="569" s="14" customFormat="1">
      <c r="A569" s="14"/>
      <c r="B569" s="277"/>
      <c r="C569" s="278"/>
      <c r="D569" s="268" t="s">
        <v>236</v>
      </c>
      <c r="E569" s="279" t="s">
        <v>1</v>
      </c>
      <c r="F569" s="280" t="s">
        <v>96</v>
      </c>
      <c r="G569" s="278"/>
      <c r="H569" s="281">
        <v>3</v>
      </c>
      <c r="I569" s="282"/>
      <c r="J569" s="278"/>
      <c r="K569" s="278"/>
      <c r="L569" s="283"/>
      <c r="M569" s="284"/>
      <c r="N569" s="285"/>
      <c r="O569" s="285"/>
      <c r="P569" s="285"/>
      <c r="Q569" s="285"/>
      <c r="R569" s="285"/>
      <c r="S569" s="285"/>
      <c r="T569" s="286"/>
      <c r="U569" s="14"/>
      <c r="V569" s="14"/>
      <c r="W569" s="14"/>
      <c r="X569" s="14"/>
      <c r="Y569" s="14"/>
      <c r="Z569" s="14"/>
      <c r="AA569" s="14"/>
      <c r="AB569" s="14"/>
      <c r="AC569" s="14"/>
      <c r="AD569" s="14"/>
      <c r="AE569" s="14"/>
      <c r="AT569" s="287" t="s">
        <v>236</v>
      </c>
      <c r="AU569" s="287" t="s">
        <v>89</v>
      </c>
      <c r="AV569" s="14" t="s">
        <v>89</v>
      </c>
      <c r="AW569" s="14" t="s">
        <v>34</v>
      </c>
      <c r="AX569" s="14" t="s">
        <v>81</v>
      </c>
      <c r="AY569" s="287" t="s">
        <v>211</v>
      </c>
    </row>
    <row r="570" s="13" customFormat="1">
      <c r="A570" s="13"/>
      <c r="B570" s="266"/>
      <c r="C570" s="267"/>
      <c r="D570" s="268" t="s">
        <v>236</v>
      </c>
      <c r="E570" s="269" t="s">
        <v>1</v>
      </c>
      <c r="F570" s="270" t="s">
        <v>2415</v>
      </c>
      <c r="G570" s="267"/>
      <c r="H570" s="269" t="s">
        <v>1</v>
      </c>
      <c r="I570" s="271"/>
      <c r="J570" s="267"/>
      <c r="K570" s="267"/>
      <c r="L570" s="272"/>
      <c r="M570" s="273"/>
      <c r="N570" s="274"/>
      <c r="O570" s="274"/>
      <c r="P570" s="274"/>
      <c r="Q570" s="274"/>
      <c r="R570" s="274"/>
      <c r="S570" s="274"/>
      <c r="T570" s="275"/>
      <c r="U570" s="13"/>
      <c r="V570" s="13"/>
      <c r="W570" s="13"/>
      <c r="X570" s="13"/>
      <c r="Y570" s="13"/>
      <c r="Z570" s="13"/>
      <c r="AA570" s="13"/>
      <c r="AB570" s="13"/>
      <c r="AC570" s="13"/>
      <c r="AD570" s="13"/>
      <c r="AE570" s="13"/>
      <c r="AT570" s="276" t="s">
        <v>236</v>
      </c>
      <c r="AU570" s="276" t="s">
        <v>89</v>
      </c>
      <c r="AV570" s="13" t="s">
        <v>87</v>
      </c>
      <c r="AW570" s="13" t="s">
        <v>34</v>
      </c>
      <c r="AX570" s="13" t="s">
        <v>81</v>
      </c>
      <c r="AY570" s="276" t="s">
        <v>211</v>
      </c>
    </row>
    <row r="571" s="14" customFormat="1">
      <c r="A571" s="14"/>
      <c r="B571" s="277"/>
      <c r="C571" s="278"/>
      <c r="D571" s="268" t="s">
        <v>236</v>
      </c>
      <c r="E571" s="279" t="s">
        <v>1</v>
      </c>
      <c r="F571" s="280" t="s">
        <v>89</v>
      </c>
      <c r="G571" s="278"/>
      <c r="H571" s="281">
        <v>2</v>
      </c>
      <c r="I571" s="282"/>
      <c r="J571" s="278"/>
      <c r="K571" s="278"/>
      <c r="L571" s="283"/>
      <c r="M571" s="284"/>
      <c r="N571" s="285"/>
      <c r="O571" s="285"/>
      <c r="P571" s="285"/>
      <c r="Q571" s="285"/>
      <c r="R571" s="285"/>
      <c r="S571" s="285"/>
      <c r="T571" s="286"/>
      <c r="U571" s="14"/>
      <c r="V571" s="14"/>
      <c r="W571" s="14"/>
      <c r="X571" s="14"/>
      <c r="Y571" s="14"/>
      <c r="Z571" s="14"/>
      <c r="AA571" s="14"/>
      <c r="AB571" s="14"/>
      <c r="AC571" s="14"/>
      <c r="AD571" s="14"/>
      <c r="AE571" s="14"/>
      <c r="AT571" s="287" t="s">
        <v>236</v>
      </c>
      <c r="AU571" s="287" t="s">
        <v>89</v>
      </c>
      <c r="AV571" s="14" t="s">
        <v>89</v>
      </c>
      <c r="AW571" s="14" t="s">
        <v>34</v>
      </c>
      <c r="AX571" s="14" t="s">
        <v>81</v>
      </c>
      <c r="AY571" s="287" t="s">
        <v>211</v>
      </c>
    </row>
    <row r="572" s="15" customFormat="1">
      <c r="A572" s="15"/>
      <c r="B572" s="295"/>
      <c r="C572" s="296"/>
      <c r="D572" s="268" t="s">
        <v>236</v>
      </c>
      <c r="E572" s="297" t="s">
        <v>1</v>
      </c>
      <c r="F572" s="298" t="s">
        <v>435</v>
      </c>
      <c r="G572" s="296"/>
      <c r="H572" s="299">
        <v>5</v>
      </c>
      <c r="I572" s="300"/>
      <c r="J572" s="296"/>
      <c r="K572" s="296"/>
      <c r="L572" s="301"/>
      <c r="M572" s="302"/>
      <c r="N572" s="303"/>
      <c r="O572" s="303"/>
      <c r="P572" s="303"/>
      <c r="Q572" s="303"/>
      <c r="R572" s="303"/>
      <c r="S572" s="303"/>
      <c r="T572" s="304"/>
      <c r="U572" s="15"/>
      <c r="V572" s="15"/>
      <c r="W572" s="15"/>
      <c r="X572" s="15"/>
      <c r="Y572" s="15"/>
      <c r="Z572" s="15"/>
      <c r="AA572" s="15"/>
      <c r="AB572" s="15"/>
      <c r="AC572" s="15"/>
      <c r="AD572" s="15"/>
      <c r="AE572" s="15"/>
      <c r="AT572" s="305" t="s">
        <v>236</v>
      </c>
      <c r="AU572" s="305" t="s">
        <v>89</v>
      </c>
      <c r="AV572" s="15" t="s">
        <v>100</v>
      </c>
      <c r="AW572" s="15" t="s">
        <v>34</v>
      </c>
      <c r="AX572" s="15" t="s">
        <v>87</v>
      </c>
      <c r="AY572" s="305" t="s">
        <v>211</v>
      </c>
    </row>
    <row r="573" s="2" customFormat="1" ht="16.5" customHeight="1">
      <c r="A573" s="41"/>
      <c r="B573" s="42"/>
      <c r="C573" s="317" t="s">
        <v>1014</v>
      </c>
      <c r="D573" s="317" t="s">
        <v>587</v>
      </c>
      <c r="E573" s="318" t="s">
        <v>2416</v>
      </c>
      <c r="F573" s="319" t="s">
        <v>2417</v>
      </c>
      <c r="G573" s="320" t="s">
        <v>269</v>
      </c>
      <c r="H573" s="321">
        <v>5</v>
      </c>
      <c r="I573" s="322"/>
      <c r="J573" s="323">
        <f>ROUND(I573*H573,2)</f>
        <v>0</v>
      </c>
      <c r="K573" s="324"/>
      <c r="L573" s="325"/>
      <c r="M573" s="326" t="s">
        <v>1</v>
      </c>
      <c r="N573" s="327" t="s">
        <v>46</v>
      </c>
      <c r="O573" s="94"/>
      <c r="P573" s="263">
        <f>O573*H573</f>
        <v>0</v>
      </c>
      <c r="Q573" s="263">
        <v>0.016</v>
      </c>
      <c r="R573" s="263">
        <f>Q573*H573</f>
        <v>0.080000000000000002</v>
      </c>
      <c r="S573" s="263">
        <v>0</v>
      </c>
      <c r="T573" s="264">
        <f>S573*H573</f>
        <v>0</v>
      </c>
      <c r="U573" s="41"/>
      <c r="V573" s="41"/>
      <c r="W573" s="41"/>
      <c r="X573" s="41"/>
      <c r="Y573" s="41"/>
      <c r="Z573" s="41"/>
      <c r="AA573" s="41"/>
      <c r="AB573" s="41"/>
      <c r="AC573" s="41"/>
      <c r="AD573" s="41"/>
      <c r="AE573" s="41"/>
      <c r="AR573" s="265" t="s">
        <v>632</v>
      </c>
      <c r="AT573" s="265" t="s">
        <v>587</v>
      </c>
      <c r="AU573" s="265" t="s">
        <v>89</v>
      </c>
      <c r="AY573" s="18" t="s">
        <v>211</v>
      </c>
      <c r="BE573" s="155">
        <f>IF(N573="základní",J573,0)</f>
        <v>0</v>
      </c>
      <c r="BF573" s="155">
        <f>IF(N573="snížená",J573,0)</f>
        <v>0</v>
      </c>
      <c r="BG573" s="155">
        <f>IF(N573="zákl. přenesená",J573,0)</f>
        <v>0</v>
      </c>
      <c r="BH573" s="155">
        <f>IF(N573="sníž. přenesená",J573,0)</f>
        <v>0</v>
      </c>
      <c r="BI573" s="155">
        <f>IF(N573="nulová",J573,0)</f>
        <v>0</v>
      </c>
      <c r="BJ573" s="18" t="s">
        <v>87</v>
      </c>
      <c r="BK573" s="155">
        <f>ROUND(I573*H573,2)</f>
        <v>0</v>
      </c>
      <c r="BL573" s="18" t="s">
        <v>526</v>
      </c>
      <c r="BM573" s="265" t="s">
        <v>2418</v>
      </c>
    </row>
    <row r="574" s="2" customFormat="1" ht="24.15" customHeight="1">
      <c r="A574" s="41"/>
      <c r="B574" s="42"/>
      <c r="C574" s="253" t="s">
        <v>1020</v>
      </c>
      <c r="D574" s="253" t="s">
        <v>214</v>
      </c>
      <c r="E574" s="254" t="s">
        <v>2419</v>
      </c>
      <c r="F574" s="255" t="s">
        <v>2420</v>
      </c>
      <c r="G574" s="256" t="s">
        <v>307</v>
      </c>
      <c r="H574" s="257">
        <v>4.7599999999999998</v>
      </c>
      <c r="I574" s="258"/>
      <c r="J574" s="259">
        <f>ROUND(I574*H574,2)</f>
        <v>0</v>
      </c>
      <c r="K574" s="260"/>
      <c r="L574" s="44"/>
      <c r="M574" s="261" t="s">
        <v>1</v>
      </c>
      <c r="N574" s="262" t="s">
        <v>46</v>
      </c>
      <c r="O574" s="94"/>
      <c r="P574" s="263">
        <f>O574*H574</f>
        <v>0</v>
      </c>
      <c r="Q574" s="263">
        <v>0</v>
      </c>
      <c r="R574" s="263">
        <f>Q574*H574</f>
        <v>0</v>
      </c>
      <c r="S574" s="263">
        <v>0</v>
      </c>
      <c r="T574" s="264">
        <f>S574*H574</f>
        <v>0</v>
      </c>
      <c r="U574" s="41"/>
      <c r="V574" s="41"/>
      <c r="W574" s="41"/>
      <c r="X574" s="41"/>
      <c r="Y574" s="41"/>
      <c r="Z574" s="41"/>
      <c r="AA574" s="41"/>
      <c r="AB574" s="41"/>
      <c r="AC574" s="41"/>
      <c r="AD574" s="41"/>
      <c r="AE574" s="41"/>
      <c r="AR574" s="265" t="s">
        <v>526</v>
      </c>
      <c r="AT574" s="265" t="s">
        <v>214</v>
      </c>
      <c r="AU574" s="265" t="s">
        <v>89</v>
      </c>
      <c r="AY574" s="18" t="s">
        <v>211</v>
      </c>
      <c r="BE574" s="155">
        <f>IF(N574="základní",J574,0)</f>
        <v>0</v>
      </c>
      <c r="BF574" s="155">
        <f>IF(N574="snížená",J574,0)</f>
        <v>0</v>
      </c>
      <c r="BG574" s="155">
        <f>IF(N574="zákl. přenesená",J574,0)</f>
        <v>0</v>
      </c>
      <c r="BH574" s="155">
        <f>IF(N574="sníž. přenesená",J574,0)</f>
        <v>0</v>
      </c>
      <c r="BI574" s="155">
        <f>IF(N574="nulová",J574,0)</f>
        <v>0</v>
      </c>
      <c r="BJ574" s="18" t="s">
        <v>87</v>
      </c>
      <c r="BK574" s="155">
        <f>ROUND(I574*H574,2)</f>
        <v>0</v>
      </c>
      <c r="BL574" s="18" t="s">
        <v>526</v>
      </c>
      <c r="BM574" s="265" t="s">
        <v>2421</v>
      </c>
    </row>
    <row r="575" s="13" customFormat="1">
      <c r="A575" s="13"/>
      <c r="B575" s="266"/>
      <c r="C575" s="267"/>
      <c r="D575" s="268" t="s">
        <v>236</v>
      </c>
      <c r="E575" s="269" t="s">
        <v>1</v>
      </c>
      <c r="F575" s="270" t="s">
        <v>2422</v>
      </c>
      <c r="G575" s="267"/>
      <c r="H575" s="269" t="s">
        <v>1</v>
      </c>
      <c r="I575" s="271"/>
      <c r="J575" s="267"/>
      <c r="K575" s="267"/>
      <c r="L575" s="272"/>
      <c r="M575" s="273"/>
      <c r="N575" s="274"/>
      <c r="O575" s="274"/>
      <c r="P575" s="274"/>
      <c r="Q575" s="274"/>
      <c r="R575" s="274"/>
      <c r="S575" s="274"/>
      <c r="T575" s="275"/>
      <c r="U575" s="13"/>
      <c r="V575" s="13"/>
      <c r="W575" s="13"/>
      <c r="X575" s="13"/>
      <c r="Y575" s="13"/>
      <c r="Z575" s="13"/>
      <c r="AA575" s="13"/>
      <c r="AB575" s="13"/>
      <c r="AC575" s="13"/>
      <c r="AD575" s="13"/>
      <c r="AE575" s="13"/>
      <c r="AT575" s="276" t="s">
        <v>236</v>
      </c>
      <c r="AU575" s="276" t="s">
        <v>89</v>
      </c>
      <c r="AV575" s="13" t="s">
        <v>87</v>
      </c>
      <c r="AW575" s="13" t="s">
        <v>34</v>
      </c>
      <c r="AX575" s="13" t="s">
        <v>81</v>
      </c>
      <c r="AY575" s="276" t="s">
        <v>211</v>
      </c>
    </row>
    <row r="576" s="14" customFormat="1">
      <c r="A576" s="14"/>
      <c r="B576" s="277"/>
      <c r="C576" s="278"/>
      <c r="D576" s="268" t="s">
        <v>236</v>
      </c>
      <c r="E576" s="279" t="s">
        <v>1</v>
      </c>
      <c r="F576" s="280" t="s">
        <v>2423</v>
      </c>
      <c r="G576" s="278"/>
      <c r="H576" s="281">
        <v>4.7599999999999998</v>
      </c>
      <c r="I576" s="282"/>
      <c r="J576" s="278"/>
      <c r="K576" s="278"/>
      <c r="L576" s="283"/>
      <c r="M576" s="284"/>
      <c r="N576" s="285"/>
      <c r="O576" s="285"/>
      <c r="P576" s="285"/>
      <c r="Q576" s="285"/>
      <c r="R576" s="285"/>
      <c r="S576" s="285"/>
      <c r="T576" s="286"/>
      <c r="U576" s="14"/>
      <c r="V576" s="14"/>
      <c r="W576" s="14"/>
      <c r="X576" s="14"/>
      <c r="Y576" s="14"/>
      <c r="Z576" s="14"/>
      <c r="AA576" s="14"/>
      <c r="AB576" s="14"/>
      <c r="AC576" s="14"/>
      <c r="AD576" s="14"/>
      <c r="AE576" s="14"/>
      <c r="AT576" s="287" t="s">
        <v>236</v>
      </c>
      <c r="AU576" s="287" t="s">
        <v>89</v>
      </c>
      <c r="AV576" s="14" t="s">
        <v>89</v>
      </c>
      <c r="AW576" s="14" t="s">
        <v>34</v>
      </c>
      <c r="AX576" s="14" t="s">
        <v>87</v>
      </c>
      <c r="AY576" s="287" t="s">
        <v>211</v>
      </c>
    </row>
    <row r="577" s="2" customFormat="1" ht="21.75" customHeight="1">
      <c r="A577" s="41"/>
      <c r="B577" s="42"/>
      <c r="C577" s="317" t="s">
        <v>1024</v>
      </c>
      <c r="D577" s="317" t="s">
        <v>587</v>
      </c>
      <c r="E577" s="318" t="s">
        <v>2424</v>
      </c>
      <c r="F577" s="319" t="s">
        <v>2425</v>
      </c>
      <c r="G577" s="320" t="s">
        <v>307</v>
      </c>
      <c r="H577" s="321">
        <v>4.7599999999999998</v>
      </c>
      <c r="I577" s="322"/>
      <c r="J577" s="323">
        <f>ROUND(I577*H577,2)</f>
        <v>0</v>
      </c>
      <c r="K577" s="324"/>
      <c r="L577" s="325"/>
      <c r="M577" s="326" t="s">
        <v>1</v>
      </c>
      <c r="N577" s="327" t="s">
        <v>46</v>
      </c>
      <c r="O577" s="94"/>
      <c r="P577" s="263">
        <f>O577*H577</f>
        <v>0</v>
      </c>
      <c r="Q577" s="263">
        <v>0.00020000000000000001</v>
      </c>
      <c r="R577" s="263">
        <f>Q577*H577</f>
        <v>0.00095200000000000005</v>
      </c>
      <c r="S577" s="263">
        <v>0</v>
      </c>
      <c r="T577" s="264">
        <f>S577*H577</f>
        <v>0</v>
      </c>
      <c r="U577" s="41"/>
      <c r="V577" s="41"/>
      <c r="W577" s="41"/>
      <c r="X577" s="41"/>
      <c r="Y577" s="41"/>
      <c r="Z577" s="41"/>
      <c r="AA577" s="41"/>
      <c r="AB577" s="41"/>
      <c r="AC577" s="41"/>
      <c r="AD577" s="41"/>
      <c r="AE577" s="41"/>
      <c r="AR577" s="265" t="s">
        <v>632</v>
      </c>
      <c r="AT577" s="265" t="s">
        <v>587</v>
      </c>
      <c r="AU577" s="265" t="s">
        <v>89</v>
      </c>
      <c r="AY577" s="18" t="s">
        <v>211</v>
      </c>
      <c r="BE577" s="155">
        <f>IF(N577="základní",J577,0)</f>
        <v>0</v>
      </c>
      <c r="BF577" s="155">
        <f>IF(N577="snížená",J577,0)</f>
        <v>0</v>
      </c>
      <c r="BG577" s="155">
        <f>IF(N577="zákl. přenesená",J577,0)</f>
        <v>0</v>
      </c>
      <c r="BH577" s="155">
        <f>IF(N577="sníž. přenesená",J577,0)</f>
        <v>0</v>
      </c>
      <c r="BI577" s="155">
        <f>IF(N577="nulová",J577,0)</f>
        <v>0</v>
      </c>
      <c r="BJ577" s="18" t="s">
        <v>87</v>
      </c>
      <c r="BK577" s="155">
        <f>ROUND(I577*H577,2)</f>
        <v>0</v>
      </c>
      <c r="BL577" s="18" t="s">
        <v>526</v>
      </c>
      <c r="BM577" s="265" t="s">
        <v>2426</v>
      </c>
    </row>
    <row r="578" s="2" customFormat="1" ht="16.5" customHeight="1">
      <c r="A578" s="41"/>
      <c r="B578" s="42"/>
      <c r="C578" s="253" t="s">
        <v>1030</v>
      </c>
      <c r="D578" s="253" t="s">
        <v>214</v>
      </c>
      <c r="E578" s="254" t="s">
        <v>2427</v>
      </c>
      <c r="F578" s="255" t="s">
        <v>2428</v>
      </c>
      <c r="G578" s="256" t="s">
        <v>269</v>
      </c>
      <c r="H578" s="257">
        <v>179.541</v>
      </c>
      <c r="I578" s="258"/>
      <c r="J578" s="259">
        <f>ROUND(I578*H578,2)</f>
        <v>0</v>
      </c>
      <c r="K578" s="260"/>
      <c r="L578" s="44"/>
      <c r="M578" s="261" t="s">
        <v>1</v>
      </c>
      <c r="N578" s="262" t="s">
        <v>46</v>
      </c>
      <c r="O578" s="94"/>
      <c r="P578" s="263">
        <f>O578*H578</f>
        <v>0</v>
      </c>
      <c r="Q578" s="263">
        <v>0.00027</v>
      </c>
      <c r="R578" s="263">
        <f>Q578*H578</f>
        <v>0.048476070000000003</v>
      </c>
      <c r="S578" s="263">
        <v>0</v>
      </c>
      <c r="T578" s="264">
        <f>S578*H578</f>
        <v>0</v>
      </c>
      <c r="U578" s="41"/>
      <c r="V578" s="41"/>
      <c r="W578" s="41"/>
      <c r="X578" s="41"/>
      <c r="Y578" s="41"/>
      <c r="Z578" s="41"/>
      <c r="AA578" s="41"/>
      <c r="AB578" s="41"/>
      <c r="AC578" s="41"/>
      <c r="AD578" s="41"/>
      <c r="AE578" s="41"/>
      <c r="AR578" s="265" t="s">
        <v>526</v>
      </c>
      <c r="AT578" s="265" t="s">
        <v>214</v>
      </c>
      <c r="AU578" s="265" t="s">
        <v>89</v>
      </c>
      <c r="AY578" s="18" t="s">
        <v>211</v>
      </c>
      <c r="BE578" s="155">
        <f>IF(N578="základní",J578,0)</f>
        <v>0</v>
      </c>
      <c r="BF578" s="155">
        <f>IF(N578="snížená",J578,0)</f>
        <v>0</v>
      </c>
      <c r="BG578" s="155">
        <f>IF(N578="zákl. přenesená",J578,0)</f>
        <v>0</v>
      </c>
      <c r="BH578" s="155">
        <f>IF(N578="sníž. přenesená",J578,0)</f>
        <v>0</v>
      </c>
      <c r="BI578" s="155">
        <f>IF(N578="nulová",J578,0)</f>
        <v>0</v>
      </c>
      <c r="BJ578" s="18" t="s">
        <v>87</v>
      </c>
      <c r="BK578" s="155">
        <f>ROUND(I578*H578,2)</f>
        <v>0</v>
      </c>
      <c r="BL578" s="18" t="s">
        <v>526</v>
      </c>
      <c r="BM578" s="265" t="s">
        <v>2429</v>
      </c>
    </row>
    <row r="579" s="13" customFormat="1">
      <c r="A579" s="13"/>
      <c r="B579" s="266"/>
      <c r="C579" s="267"/>
      <c r="D579" s="268" t="s">
        <v>236</v>
      </c>
      <c r="E579" s="269" t="s">
        <v>1</v>
      </c>
      <c r="F579" s="270" t="s">
        <v>2430</v>
      </c>
      <c r="G579" s="267"/>
      <c r="H579" s="269" t="s">
        <v>1</v>
      </c>
      <c r="I579" s="271"/>
      <c r="J579" s="267"/>
      <c r="K579" s="267"/>
      <c r="L579" s="272"/>
      <c r="M579" s="273"/>
      <c r="N579" s="274"/>
      <c r="O579" s="274"/>
      <c r="P579" s="274"/>
      <c r="Q579" s="274"/>
      <c r="R579" s="274"/>
      <c r="S579" s="274"/>
      <c r="T579" s="275"/>
      <c r="U579" s="13"/>
      <c r="V579" s="13"/>
      <c r="W579" s="13"/>
      <c r="X579" s="13"/>
      <c r="Y579" s="13"/>
      <c r="Z579" s="13"/>
      <c r="AA579" s="13"/>
      <c r="AB579" s="13"/>
      <c r="AC579" s="13"/>
      <c r="AD579" s="13"/>
      <c r="AE579" s="13"/>
      <c r="AT579" s="276" t="s">
        <v>236</v>
      </c>
      <c r="AU579" s="276" t="s">
        <v>89</v>
      </c>
      <c r="AV579" s="13" t="s">
        <v>87</v>
      </c>
      <c r="AW579" s="13" t="s">
        <v>34</v>
      </c>
      <c r="AX579" s="13" t="s">
        <v>81</v>
      </c>
      <c r="AY579" s="276" t="s">
        <v>211</v>
      </c>
    </row>
    <row r="580" s="14" customFormat="1">
      <c r="A580" s="14"/>
      <c r="B580" s="277"/>
      <c r="C580" s="278"/>
      <c r="D580" s="268" t="s">
        <v>236</v>
      </c>
      <c r="E580" s="279" t="s">
        <v>1</v>
      </c>
      <c r="F580" s="280" t="s">
        <v>2431</v>
      </c>
      <c r="G580" s="278"/>
      <c r="H580" s="281">
        <v>6.1200000000000001</v>
      </c>
      <c r="I580" s="282"/>
      <c r="J580" s="278"/>
      <c r="K580" s="278"/>
      <c r="L580" s="283"/>
      <c r="M580" s="284"/>
      <c r="N580" s="285"/>
      <c r="O580" s="285"/>
      <c r="P580" s="285"/>
      <c r="Q580" s="285"/>
      <c r="R580" s="285"/>
      <c r="S580" s="285"/>
      <c r="T580" s="286"/>
      <c r="U580" s="14"/>
      <c r="V580" s="14"/>
      <c r="W580" s="14"/>
      <c r="X580" s="14"/>
      <c r="Y580" s="14"/>
      <c r="Z580" s="14"/>
      <c r="AA580" s="14"/>
      <c r="AB580" s="14"/>
      <c r="AC580" s="14"/>
      <c r="AD580" s="14"/>
      <c r="AE580" s="14"/>
      <c r="AT580" s="287" t="s">
        <v>236</v>
      </c>
      <c r="AU580" s="287" t="s">
        <v>89</v>
      </c>
      <c r="AV580" s="14" t="s">
        <v>89</v>
      </c>
      <c r="AW580" s="14" t="s">
        <v>34</v>
      </c>
      <c r="AX580" s="14" t="s">
        <v>81</v>
      </c>
      <c r="AY580" s="287" t="s">
        <v>211</v>
      </c>
    </row>
    <row r="581" s="13" customFormat="1">
      <c r="A581" s="13"/>
      <c r="B581" s="266"/>
      <c r="C581" s="267"/>
      <c r="D581" s="268" t="s">
        <v>236</v>
      </c>
      <c r="E581" s="269" t="s">
        <v>1</v>
      </c>
      <c r="F581" s="270" t="s">
        <v>2432</v>
      </c>
      <c r="G581" s="267"/>
      <c r="H581" s="269" t="s">
        <v>1</v>
      </c>
      <c r="I581" s="271"/>
      <c r="J581" s="267"/>
      <c r="K581" s="267"/>
      <c r="L581" s="272"/>
      <c r="M581" s="273"/>
      <c r="N581" s="274"/>
      <c r="O581" s="274"/>
      <c r="P581" s="274"/>
      <c r="Q581" s="274"/>
      <c r="R581" s="274"/>
      <c r="S581" s="274"/>
      <c r="T581" s="275"/>
      <c r="U581" s="13"/>
      <c r="V581" s="13"/>
      <c r="W581" s="13"/>
      <c r="X581" s="13"/>
      <c r="Y581" s="13"/>
      <c r="Z581" s="13"/>
      <c r="AA581" s="13"/>
      <c r="AB581" s="13"/>
      <c r="AC581" s="13"/>
      <c r="AD581" s="13"/>
      <c r="AE581" s="13"/>
      <c r="AT581" s="276" t="s">
        <v>236</v>
      </c>
      <c r="AU581" s="276" t="s">
        <v>89</v>
      </c>
      <c r="AV581" s="13" t="s">
        <v>87</v>
      </c>
      <c r="AW581" s="13" t="s">
        <v>34</v>
      </c>
      <c r="AX581" s="13" t="s">
        <v>81</v>
      </c>
      <c r="AY581" s="276" t="s">
        <v>211</v>
      </c>
    </row>
    <row r="582" s="14" customFormat="1">
      <c r="A582" s="14"/>
      <c r="B582" s="277"/>
      <c r="C582" s="278"/>
      <c r="D582" s="268" t="s">
        <v>236</v>
      </c>
      <c r="E582" s="279" t="s">
        <v>1</v>
      </c>
      <c r="F582" s="280" t="s">
        <v>2433</v>
      </c>
      <c r="G582" s="278"/>
      <c r="H582" s="281">
        <v>2.3999999999999999</v>
      </c>
      <c r="I582" s="282"/>
      <c r="J582" s="278"/>
      <c r="K582" s="278"/>
      <c r="L582" s="283"/>
      <c r="M582" s="284"/>
      <c r="N582" s="285"/>
      <c r="O582" s="285"/>
      <c r="P582" s="285"/>
      <c r="Q582" s="285"/>
      <c r="R582" s="285"/>
      <c r="S582" s="285"/>
      <c r="T582" s="286"/>
      <c r="U582" s="14"/>
      <c r="V582" s="14"/>
      <c r="W582" s="14"/>
      <c r="X582" s="14"/>
      <c r="Y582" s="14"/>
      <c r="Z582" s="14"/>
      <c r="AA582" s="14"/>
      <c r="AB582" s="14"/>
      <c r="AC582" s="14"/>
      <c r="AD582" s="14"/>
      <c r="AE582" s="14"/>
      <c r="AT582" s="287" t="s">
        <v>236</v>
      </c>
      <c r="AU582" s="287" t="s">
        <v>89</v>
      </c>
      <c r="AV582" s="14" t="s">
        <v>89</v>
      </c>
      <c r="AW582" s="14" t="s">
        <v>34</v>
      </c>
      <c r="AX582" s="14" t="s">
        <v>81</v>
      </c>
      <c r="AY582" s="287" t="s">
        <v>211</v>
      </c>
    </row>
    <row r="583" s="13" customFormat="1">
      <c r="A583" s="13"/>
      <c r="B583" s="266"/>
      <c r="C583" s="267"/>
      <c r="D583" s="268" t="s">
        <v>236</v>
      </c>
      <c r="E583" s="269" t="s">
        <v>1</v>
      </c>
      <c r="F583" s="270" t="s">
        <v>2434</v>
      </c>
      <c r="G583" s="267"/>
      <c r="H583" s="269" t="s">
        <v>1</v>
      </c>
      <c r="I583" s="271"/>
      <c r="J583" s="267"/>
      <c r="K583" s="267"/>
      <c r="L583" s="272"/>
      <c r="M583" s="273"/>
      <c r="N583" s="274"/>
      <c r="O583" s="274"/>
      <c r="P583" s="274"/>
      <c r="Q583" s="274"/>
      <c r="R583" s="274"/>
      <c r="S583" s="274"/>
      <c r="T583" s="275"/>
      <c r="U583" s="13"/>
      <c r="V583" s="13"/>
      <c r="W583" s="13"/>
      <c r="X583" s="13"/>
      <c r="Y583" s="13"/>
      <c r="Z583" s="13"/>
      <c r="AA583" s="13"/>
      <c r="AB583" s="13"/>
      <c r="AC583" s="13"/>
      <c r="AD583" s="13"/>
      <c r="AE583" s="13"/>
      <c r="AT583" s="276" t="s">
        <v>236</v>
      </c>
      <c r="AU583" s="276" t="s">
        <v>89</v>
      </c>
      <c r="AV583" s="13" t="s">
        <v>87</v>
      </c>
      <c r="AW583" s="13" t="s">
        <v>34</v>
      </c>
      <c r="AX583" s="13" t="s">
        <v>81</v>
      </c>
      <c r="AY583" s="276" t="s">
        <v>211</v>
      </c>
    </row>
    <row r="584" s="14" customFormat="1">
      <c r="A584" s="14"/>
      <c r="B584" s="277"/>
      <c r="C584" s="278"/>
      <c r="D584" s="268" t="s">
        <v>236</v>
      </c>
      <c r="E584" s="279" t="s">
        <v>1</v>
      </c>
      <c r="F584" s="280" t="s">
        <v>2433</v>
      </c>
      <c r="G584" s="278"/>
      <c r="H584" s="281">
        <v>2.3999999999999999</v>
      </c>
      <c r="I584" s="282"/>
      <c r="J584" s="278"/>
      <c r="K584" s="278"/>
      <c r="L584" s="283"/>
      <c r="M584" s="284"/>
      <c r="N584" s="285"/>
      <c r="O584" s="285"/>
      <c r="P584" s="285"/>
      <c r="Q584" s="285"/>
      <c r="R584" s="285"/>
      <c r="S584" s="285"/>
      <c r="T584" s="286"/>
      <c r="U584" s="14"/>
      <c r="V584" s="14"/>
      <c r="W584" s="14"/>
      <c r="X584" s="14"/>
      <c r="Y584" s="14"/>
      <c r="Z584" s="14"/>
      <c r="AA584" s="14"/>
      <c r="AB584" s="14"/>
      <c r="AC584" s="14"/>
      <c r="AD584" s="14"/>
      <c r="AE584" s="14"/>
      <c r="AT584" s="287" t="s">
        <v>236</v>
      </c>
      <c r="AU584" s="287" t="s">
        <v>89</v>
      </c>
      <c r="AV584" s="14" t="s">
        <v>89</v>
      </c>
      <c r="AW584" s="14" t="s">
        <v>34</v>
      </c>
      <c r="AX584" s="14" t="s">
        <v>81</v>
      </c>
      <c r="AY584" s="287" t="s">
        <v>211</v>
      </c>
    </row>
    <row r="585" s="13" customFormat="1">
      <c r="A585" s="13"/>
      <c r="B585" s="266"/>
      <c r="C585" s="267"/>
      <c r="D585" s="268" t="s">
        <v>236</v>
      </c>
      <c r="E585" s="269" t="s">
        <v>1</v>
      </c>
      <c r="F585" s="270" t="s">
        <v>2435</v>
      </c>
      <c r="G585" s="267"/>
      <c r="H585" s="269" t="s">
        <v>1</v>
      </c>
      <c r="I585" s="271"/>
      <c r="J585" s="267"/>
      <c r="K585" s="267"/>
      <c r="L585" s="272"/>
      <c r="M585" s="273"/>
      <c r="N585" s="274"/>
      <c r="O585" s="274"/>
      <c r="P585" s="274"/>
      <c r="Q585" s="274"/>
      <c r="R585" s="274"/>
      <c r="S585" s="274"/>
      <c r="T585" s="275"/>
      <c r="U585" s="13"/>
      <c r="V585" s="13"/>
      <c r="W585" s="13"/>
      <c r="X585" s="13"/>
      <c r="Y585" s="13"/>
      <c r="Z585" s="13"/>
      <c r="AA585" s="13"/>
      <c r="AB585" s="13"/>
      <c r="AC585" s="13"/>
      <c r="AD585" s="13"/>
      <c r="AE585" s="13"/>
      <c r="AT585" s="276" t="s">
        <v>236</v>
      </c>
      <c r="AU585" s="276" t="s">
        <v>89</v>
      </c>
      <c r="AV585" s="13" t="s">
        <v>87</v>
      </c>
      <c r="AW585" s="13" t="s">
        <v>34</v>
      </c>
      <c r="AX585" s="13" t="s">
        <v>81</v>
      </c>
      <c r="AY585" s="276" t="s">
        <v>211</v>
      </c>
    </row>
    <row r="586" s="14" customFormat="1">
      <c r="A586" s="14"/>
      <c r="B586" s="277"/>
      <c r="C586" s="278"/>
      <c r="D586" s="268" t="s">
        <v>236</v>
      </c>
      <c r="E586" s="279" t="s">
        <v>1</v>
      </c>
      <c r="F586" s="280" t="s">
        <v>2436</v>
      </c>
      <c r="G586" s="278"/>
      <c r="H586" s="281">
        <v>4.6799999999999997</v>
      </c>
      <c r="I586" s="282"/>
      <c r="J586" s="278"/>
      <c r="K586" s="278"/>
      <c r="L586" s="283"/>
      <c r="M586" s="284"/>
      <c r="N586" s="285"/>
      <c r="O586" s="285"/>
      <c r="P586" s="285"/>
      <c r="Q586" s="285"/>
      <c r="R586" s="285"/>
      <c r="S586" s="285"/>
      <c r="T586" s="286"/>
      <c r="U586" s="14"/>
      <c r="V586" s="14"/>
      <c r="W586" s="14"/>
      <c r="X586" s="14"/>
      <c r="Y586" s="14"/>
      <c r="Z586" s="14"/>
      <c r="AA586" s="14"/>
      <c r="AB586" s="14"/>
      <c r="AC586" s="14"/>
      <c r="AD586" s="14"/>
      <c r="AE586" s="14"/>
      <c r="AT586" s="287" t="s">
        <v>236</v>
      </c>
      <c r="AU586" s="287" t="s">
        <v>89</v>
      </c>
      <c r="AV586" s="14" t="s">
        <v>89</v>
      </c>
      <c r="AW586" s="14" t="s">
        <v>34</v>
      </c>
      <c r="AX586" s="14" t="s">
        <v>81</v>
      </c>
      <c r="AY586" s="287" t="s">
        <v>211</v>
      </c>
    </row>
    <row r="587" s="13" customFormat="1">
      <c r="A587" s="13"/>
      <c r="B587" s="266"/>
      <c r="C587" s="267"/>
      <c r="D587" s="268" t="s">
        <v>236</v>
      </c>
      <c r="E587" s="269" t="s">
        <v>1</v>
      </c>
      <c r="F587" s="270" t="s">
        <v>2437</v>
      </c>
      <c r="G587" s="267"/>
      <c r="H587" s="269" t="s">
        <v>1</v>
      </c>
      <c r="I587" s="271"/>
      <c r="J587" s="267"/>
      <c r="K587" s="267"/>
      <c r="L587" s="272"/>
      <c r="M587" s="273"/>
      <c r="N587" s="274"/>
      <c r="O587" s="274"/>
      <c r="P587" s="274"/>
      <c r="Q587" s="274"/>
      <c r="R587" s="274"/>
      <c r="S587" s="274"/>
      <c r="T587" s="275"/>
      <c r="U587" s="13"/>
      <c r="V587" s="13"/>
      <c r="W587" s="13"/>
      <c r="X587" s="13"/>
      <c r="Y587" s="13"/>
      <c r="Z587" s="13"/>
      <c r="AA587" s="13"/>
      <c r="AB587" s="13"/>
      <c r="AC587" s="13"/>
      <c r="AD587" s="13"/>
      <c r="AE587" s="13"/>
      <c r="AT587" s="276" t="s">
        <v>236</v>
      </c>
      <c r="AU587" s="276" t="s">
        <v>89</v>
      </c>
      <c r="AV587" s="13" t="s">
        <v>87</v>
      </c>
      <c r="AW587" s="13" t="s">
        <v>34</v>
      </c>
      <c r="AX587" s="13" t="s">
        <v>81</v>
      </c>
      <c r="AY587" s="276" t="s">
        <v>211</v>
      </c>
    </row>
    <row r="588" s="14" customFormat="1">
      <c r="A588" s="14"/>
      <c r="B588" s="277"/>
      <c r="C588" s="278"/>
      <c r="D588" s="268" t="s">
        <v>236</v>
      </c>
      <c r="E588" s="279" t="s">
        <v>1</v>
      </c>
      <c r="F588" s="280" t="s">
        <v>2438</v>
      </c>
      <c r="G588" s="278"/>
      <c r="H588" s="281">
        <v>2.625</v>
      </c>
      <c r="I588" s="282"/>
      <c r="J588" s="278"/>
      <c r="K588" s="278"/>
      <c r="L588" s="283"/>
      <c r="M588" s="284"/>
      <c r="N588" s="285"/>
      <c r="O588" s="285"/>
      <c r="P588" s="285"/>
      <c r="Q588" s="285"/>
      <c r="R588" s="285"/>
      <c r="S588" s="285"/>
      <c r="T588" s="286"/>
      <c r="U588" s="14"/>
      <c r="V588" s="14"/>
      <c r="W588" s="14"/>
      <c r="X588" s="14"/>
      <c r="Y588" s="14"/>
      <c r="Z588" s="14"/>
      <c r="AA588" s="14"/>
      <c r="AB588" s="14"/>
      <c r="AC588" s="14"/>
      <c r="AD588" s="14"/>
      <c r="AE588" s="14"/>
      <c r="AT588" s="287" t="s">
        <v>236</v>
      </c>
      <c r="AU588" s="287" t="s">
        <v>89</v>
      </c>
      <c r="AV588" s="14" t="s">
        <v>89</v>
      </c>
      <c r="AW588" s="14" t="s">
        <v>34</v>
      </c>
      <c r="AX588" s="14" t="s">
        <v>81</v>
      </c>
      <c r="AY588" s="287" t="s">
        <v>211</v>
      </c>
    </row>
    <row r="589" s="13" customFormat="1">
      <c r="A589" s="13"/>
      <c r="B589" s="266"/>
      <c r="C589" s="267"/>
      <c r="D589" s="268" t="s">
        <v>236</v>
      </c>
      <c r="E589" s="269" t="s">
        <v>1</v>
      </c>
      <c r="F589" s="270" t="s">
        <v>2439</v>
      </c>
      <c r="G589" s="267"/>
      <c r="H589" s="269" t="s">
        <v>1</v>
      </c>
      <c r="I589" s="271"/>
      <c r="J589" s="267"/>
      <c r="K589" s="267"/>
      <c r="L589" s="272"/>
      <c r="M589" s="273"/>
      <c r="N589" s="274"/>
      <c r="O589" s="274"/>
      <c r="P589" s="274"/>
      <c r="Q589" s="274"/>
      <c r="R589" s="274"/>
      <c r="S589" s="274"/>
      <c r="T589" s="275"/>
      <c r="U589" s="13"/>
      <c r="V589" s="13"/>
      <c r="W589" s="13"/>
      <c r="X589" s="13"/>
      <c r="Y589" s="13"/>
      <c r="Z589" s="13"/>
      <c r="AA589" s="13"/>
      <c r="AB589" s="13"/>
      <c r="AC589" s="13"/>
      <c r="AD589" s="13"/>
      <c r="AE589" s="13"/>
      <c r="AT589" s="276" t="s">
        <v>236</v>
      </c>
      <c r="AU589" s="276" t="s">
        <v>89</v>
      </c>
      <c r="AV589" s="13" t="s">
        <v>87</v>
      </c>
      <c r="AW589" s="13" t="s">
        <v>34</v>
      </c>
      <c r="AX589" s="13" t="s">
        <v>81</v>
      </c>
      <c r="AY589" s="276" t="s">
        <v>211</v>
      </c>
    </row>
    <row r="590" s="14" customFormat="1">
      <c r="A590" s="14"/>
      <c r="B590" s="277"/>
      <c r="C590" s="278"/>
      <c r="D590" s="268" t="s">
        <v>236</v>
      </c>
      <c r="E590" s="279" t="s">
        <v>1</v>
      </c>
      <c r="F590" s="280" t="s">
        <v>2440</v>
      </c>
      <c r="G590" s="278"/>
      <c r="H590" s="281">
        <v>3.875</v>
      </c>
      <c r="I590" s="282"/>
      <c r="J590" s="278"/>
      <c r="K590" s="278"/>
      <c r="L590" s="283"/>
      <c r="M590" s="284"/>
      <c r="N590" s="285"/>
      <c r="O590" s="285"/>
      <c r="P590" s="285"/>
      <c r="Q590" s="285"/>
      <c r="R590" s="285"/>
      <c r="S590" s="285"/>
      <c r="T590" s="286"/>
      <c r="U590" s="14"/>
      <c r="V590" s="14"/>
      <c r="W590" s="14"/>
      <c r="X590" s="14"/>
      <c r="Y590" s="14"/>
      <c r="Z590" s="14"/>
      <c r="AA590" s="14"/>
      <c r="AB590" s="14"/>
      <c r="AC590" s="14"/>
      <c r="AD590" s="14"/>
      <c r="AE590" s="14"/>
      <c r="AT590" s="287" t="s">
        <v>236</v>
      </c>
      <c r="AU590" s="287" t="s">
        <v>89</v>
      </c>
      <c r="AV590" s="14" t="s">
        <v>89</v>
      </c>
      <c r="AW590" s="14" t="s">
        <v>34</v>
      </c>
      <c r="AX590" s="14" t="s">
        <v>81</v>
      </c>
      <c r="AY590" s="287" t="s">
        <v>211</v>
      </c>
    </row>
    <row r="591" s="13" customFormat="1">
      <c r="A591" s="13"/>
      <c r="B591" s="266"/>
      <c r="C591" s="267"/>
      <c r="D591" s="268" t="s">
        <v>236</v>
      </c>
      <c r="E591" s="269" t="s">
        <v>1</v>
      </c>
      <c r="F591" s="270" t="s">
        <v>2441</v>
      </c>
      <c r="G591" s="267"/>
      <c r="H591" s="269" t="s">
        <v>1</v>
      </c>
      <c r="I591" s="271"/>
      <c r="J591" s="267"/>
      <c r="K591" s="267"/>
      <c r="L591" s="272"/>
      <c r="M591" s="273"/>
      <c r="N591" s="274"/>
      <c r="O591" s="274"/>
      <c r="P591" s="274"/>
      <c r="Q591" s="274"/>
      <c r="R591" s="274"/>
      <c r="S591" s="274"/>
      <c r="T591" s="275"/>
      <c r="U591" s="13"/>
      <c r="V591" s="13"/>
      <c r="W591" s="13"/>
      <c r="X591" s="13"/>
      <c r="Y591" s="13"/>
      <c r="Z591" s="13"/>
      <c r="AA591" s="13"/>
      <c r="AB591" s="13"/>
      <c r="AC591" s="13"/>
      <c r="AD591" s="13"/>
      <c r="AE591" s="13"/>
      <c r="AT591" s="276" t="s">
        <v>236</v>
      </c>
      <c r="AU591" s="276" t="s">
        <v>89</v>
      </c>
      <c r="AV591" s="13" t="s">
        <v>87</v>
      </c>
      <c r="AW591" s="13" t="s">
        <v>34</v>
      </c>
      <c r="AX591" s="13" t="s">
        <v>81</v>
      </c>
      <c r="AY591" s="276" t="s">
        <v>211</v>
      </c>
    </row>
    <row r="592" s="14" customFormat="1">
      <c r="A592" s="14"/>
      <c r="B592" s="277"/>
      <c r="C592" s="278"/>
      <c r="D592" s="268" t="s">
        <v>236</v>
      </c>
      <c r="E592" s="279" t="s">
        <v>1</v>
      </c>
      <c r="F592" s="280" t="s">
        <v>2442</v>
      </c>
      <c r="G592" s="278"/>
      <c r="H592" s="281">
        <v>5.2400000000000002</v>
      </c>
      <c r="I592" s="282"/>
      <c r="J592" s="278"/>
      <c r="K592" s="278"/>
      <c r="L592" s="283"/>
      <c r="M592" s="284"/>
      <c r="N592" s="285"/>
      <c r="O592" s="285"/>
      <c r="P592" s="285"/>
      <c r="Q592" s="285"/>
      <c r="R592" s="285"/>
      <c r="S592" s="285"/>
      <c r="T592" s="286"/>
      <c r="U592" s="14"/>
      <c r="V592" s="14"/>
      <c r="W592" s="14"/>
      <c r="X592" s="14"/>
      <c r="Y592" s="14"/>
      <c r="Z592" s="14"/>
      <c r="AA592" s="14"/>
      <c r="AB592" s="14"/>
      <c r="AC592" s="14"/>
      <c r="AD592" s="14"/>
      <c r="AE592" s="14"/>
      <c r="AT592" s="287" t="s">
        <v>236</v>
      </c>
      <c r="AU592" s="287" t="s">
        <v>89</v>
      </c>
      <c r="AV592" s="14" t="s">
        <v>89</v>
      </c>
      <c r="AW592" s="14" t="s">
        <v>34</v>
      </c>
      <c r="AX592" s="14" t="s">
        <v>81</v>
      </c>
      <c r="AY592" s="287" t="s">
        <v>211</v>
      </c>
    </row>
    <row r="593" s="13" customFormat="1">
      <c r="A593" s="13"/>
      <c r="B593" s="266"/>
      <c r="C593" s="267"/>
      <c r="D593" s="268" t="s">
        <v>236</v>
      </c>
      <c r="E593" s="269" t="s">
        <v>1</v>
      </c>
      <c r="F593" s="270" t="s">
        <v>2443</v>
      </c>
      <c r="G593" s="267"/>
      <c r="H593" s="269" t="s">
        <v>1</v>
      </c>
      <c r="I593" s="271"/>
      <c r="J593" s="267"/>
      <c r="K593" s="267"/>
      <c r="L593" s="272"/>
      <c r="M593" s="273"/>
      <c r="N593" s="274"/>
      <c r="O593" s="274"/>
      <c r="P593" s="274"/>
      <c r="Q593" s="274"/>
      <c r="R593" s="274"/>
      <c r="S593" s="274"/>
      <c r="T593" s="275"/>
      <c r="U593" s="13"/>
      <c r="V593" s="13"/>
      <c r="W593" s="13"/>
      <c r="X593" s="13"/>
      <c r="Y593" s="13"/>
      <c r="Z593" s="13"/>
      <c r="AA593" s="13"/>
      <c r="AB593" s="13"/>
      <c r="AC593" s="13"/>
      <c r="AD593" s="13"/>
      <c r="AE593" s="13"/>
      <c r="AT593" s="276" t="s">
        <v>236</v>
      </c>
      <c r="AU593" s="276" t="s">
        <v>89</v>
      </c>
      <c r="AV593" s="13" t="s">
        <v>87</v>
      </c>
      <c r="AW593" s="13" t="s">
        <v>34</v>
      </c>
      <c r="AX593" s="13" t="s">
        <v>81</v>
      </c>
      <c r="AY593" s="276" t="s">
        <v>211</v>
      </c>
    </row>
    <row r="594" s="14" customFormat="1">
      <c r="A594" s="14"/>
      <c r="B594" s="277"/>
      <c r="C594" s="278"/>
      <c r="D594" s="268" t="s">
        <v>236</v>
      </c>
      <c r="E594" s="279" t="s">
        <v>1</v>
      </c>
      <c r="F594" s="280" t="s">
        <v>2444</v>
      </c>
      <c r="G594" s="278"/>
      <c r="H594" s="281">
        <v>3.7999999999999998</v>
      </c>
      <c r="I594" s="282"/>
      <c r="J594" s="278"/>
      <c r="K594" s="278"/>
      <c r="L594" s="283"/>
      <c r="M594" s="284"/>
      <c r="N594" s="285"/>
      <c r="O594" s="285"/>
      <c r="P594" s="285"/>
      <c r="Q594" s="285"/>
      <c r="R594" s="285"/>
      <c r="S594" s="285"/>
      <c r="T594" s="286"/>
      <c r="U594" s="14"/>
      <c r="V594" s="14"/>
      <c r="W594" s="14"/>
      <c r="X594" s="14"/>
      <c r="Y594" s="14"/>
      <c r="Z594" s="14"/>
      <c r="AA594" s="14"/>
      <c r="AB594" s="14"/>
      <c r="AC594" s="14"/>
      <c r="AD594" s="14"/>
      <c r="AE594" s="14"/>
      <c r="AT594" s="287" t="s">
        <v>236</v>
      </c>
      <c r="AU594" s="287" t="s">
        <v>89</v>
      </c>
      <c r="AV594" s="14" t="s">
        <v>89</v>
      </c>
      <c r="AW594" s="14" t="s">
        <v>34</v>
      </c>
      <c r="AX594" s="14" t="s">
        <v>81</v>
      </c>
      <c r="AY594" s="287" t="s">
        <v>211</v>
      </c>
    </row>
    <row r="595" s="13" customFormat="1">
      <c r="A595" s="13"/>
      <c r="B595" s="266"/>
      <c r="C595" s="267"/>
      <c r="D595" s="268" t="s">
        <v>236</v>
      </c>
      <c r="E595" s="269" t="s">
        <v>1</v>
      </c>
      <c r="F595" s="270" t="s">
        <v>2445</v>
      </c>
      <c r="G595" s="267"/>
      <c r="H595" s="269" t="s">
        <v>1</v>
      </c>
      <c r="I595" s="271"/>
      <c r="J595" s="267"/>
      <c r="K595" s="267"/>
      <c r="L595" s="272"/>
      <c r="M595" s="273"/>
      <c r="N595" s="274"/>
      <c r="O595" s="274"/>
      <c r="P595" s="274"/>
      <c r="Q595" s="274"/>
      <c r="R595" s="274"/>
      <c r="S595" s="274"/>
      <c r="T595" s="275"/>
      <c r="U595" s="13"/>
      <c r="V595" s="13"/>
      <c r="W595" s="13"/>
      <c r="X595" s="13"/>
      <c r="Y595" s="13"/>
      <c r="Z595" s="13"/>
      <c r="AA595" s="13"/>
      <c r="AB595" s="13"/>
      <c r="AC595" s="13"/>
      <c r="AD595" s="13"/>
      <c r="AE595" s="13"/>
      <c r="AT595" s="276" t="s">
        <v>236</v>
      </c>
      <c r="AU595" s="276" t="s">
        <v>89</v>
      </c>
      <c r="AV595" s="13" t="s">
        <v>87</v>
      </c>
      <c r="AW595" s="13" t="s">
        <v>34</v>
      </c>
      <c r="AX595" s="13" t="s">
        <v>81</v>
      </c>
      <c r="AY595" s="276" t="s">
        <v>211</v>
      </c>
    </row>
    <row r="596" s="14" customFormat="1">
      <c r="A596" s="14"/>
      <c r="B596" s="277"/>
      <c r="C596" s="278"/>
      <c r="D596" s="268" t="s">
        <v>236</v>
      </c>
      <c r="E596" s="279" t="s">
        <v>1</v>
      </c>
      <c r="F596" s="280" t="s">
        <v>2446</v>
      </c>
      <c r="G596" s="278"/>
      <c r="H596" s="281">
        <v>3.1589999999999998</v>
      </c>
      <c r="I596" s="282"/>
      <c r="J596" s="278"/>
      <c r="K596" s="278"/>
      <c r="L596" s="283"/>
      <c r="M596" s="284"/>
      <c r="N596" s="285"/>
      <c r="O596" s="285"/>
      <c r="P596" s="285"/>
      <c r="Q596" s="285"/>
      <c r="R596" s="285"/>
      <c r="S596" s="285"/>
      <c r="T596" s="286"/>
      <c r="U596" s="14"/>
      <c r="V596" s="14"/>
      <c r="W596" s="14"/>
      <c r="X596" s="14"/>
      <c r="Y596" s="14"/>
      <c r="Z596" s="14"/>
      <c r="AA596" s="14"/>
      <c r="AB596" s="14"/>
      <c r="AC596" s="14"/>
      <c r="AD596" s="14"/>
      <c r="AE596" s="14"/>
      <c r="AT596" s="287" t="s">
        <v>236</v>
      </c>
      <c r="AU596" s="287" t="s">
        <v>89</v>
      </c>
      <c r="AV596" s="14" t="s">
        <v>89</v>
      </c>
      <c r="AW596" s="14" t="s">
        <v>34</v>
      </c>
      <c r="AX596" s="14" t="s">
        <v>81</v>
      </c>
      <c r="AY596" s="287" t="s">
        <v>211</v>
      </c>
    </row>
    <row r="597" s="13" customFormat="1">
      <c r="A597" s="13"/>
      <c r="B597" s="266"/>
      <c r="C597" s="267"/>
      <c r="D597" s="268" t="s">
        <v>236</v>
      </c>
      <c r="E597" s="269" t="s">
        <v>1</v>
      </c>
      <c r="F597" s="270" t="s">
        <v>2447</v>
      </c>
      <c r="G597" s="267"/>
      <c r="H597" s="269" t="s">
        <v>1</v>
      </c>
      <c r="I597" s="271"/>
      <c r="J597" s="267"/>
      <c r="K597" s="267"/>
      <c r="L597" s="272"/>
      <c r="M597" s="273"/>
      <c r="N597" s="274"/>
      <c r="O597" s="274"/>
      <c r="P597" s="274"/>
      <c r="Q597" s="274"/>
      <c r="R597" s="274"/>
      <c r="S597" s="274"/>
      <c r="T597" s="275"/>
      <c r="U597" s="13"/>
      <c r="V597" s="13"/>
      <c r="W597" s="13"/>
      <c r="X597" s="13"/>
      <c r="Y597" s="13"/>
      <c r="Z597" s="13"/>
      <c r="AA597" s="13"/>
      <c r="AB597" s="13"/>
      <c r="AC597" s="13"/>
      <c r="AD597" s="13"/>
      <c r="AE597" s="13"/>
      <c r="AT597" s="276" t="s">
        <v>236</v>
      </c>
      <c r="AU597" s="276" t="s">
        <v>89</v>
      </c>
      <c r="AV597" s="13" t="s">
        <v>87</v>
      </c>
      <c r="AW597" s="13" t="s">
        <v>34</v>
      </c>
      <c r="AX597" s="13" t="s">
        <v>81</v>
      </c>
      <c r="AY597" s="276" t="s">
        <v>211</v>
      </c>
    </row>
    <row r="598" s="14" customFormat="1">
      <c r="A598" s="14"/>
      <c r="B598" s="277"/>
      <c r="C598" s="278"/>
      <c r="D598" s="268" t="s">
        <v>236</v>
      </c>
      <c r="E598" s="279" t="s">
        <v>1</v>
      </c>
      <c r="F598" s="280" t="s">
        <v>2448</v>
      </c>
      <c r="G598" s="278"/>
      <c r="H598" s="281">
        <v>29.190000000000001</v>
      </c>
      <c r="I598" s="282"/>
      <c r="J598" s="278"/>
      <c r="K598" s="278"/>
      <c r="L598" s="283"/>
      <c r="M598" s="284"/>
      <c r="N598" s="285"/>
      <c r="O598" s="285"/>
      <c r="P598" s="285"/>
      <c r="Q598" s="285"/>
      <c r="R598" s="285"/>
      <c r="S598" s="285"/>
      <c r="T598" s="286"/>
      <c r="U598" s="14"/>
      <c r="V598" s="14"/>
      <c r="W598" s="14"/>
      <c r="X598" s="14"/>
      <c r="Y598" s="14"/>
      <c r="Z598" s="14"/>
      <c r="AA598" s="14"/>
      <c r="AB598" s="14"/>
      <c r="AC598" s="14"/>
      <c r="AD598" s="14"/>
      <c r="AE598" s="14"/>
      <c r="AT598" s="287" t="s">
        <v>236</v>
      </c>
      <c r="AU598" s="287" t="s">
        <v>89</v>
      </c>
      <c r="AV598" s="14" t="s">
        <v>89</v>
      </c>
      <c r="AW598" s="14" t="s">
        <v>34</v>
      </c>
      <c r="AX598" s="14" t="s">
        <v>81</v>
      </c>
      <c r="AY598" s="287" t="s">
        <v>211</v>
      </c>
    </row>
    <row r="599" s="13" customFormat="1">
      <c r="A599" s="13"/>
      <c r="B599" s="266"/>
      <c r="C599" s="267"/>
      <c r="D599" s="268" t="s">
        <v>236</v>
      </c>
      <c r="E599" s="269" t="s">
        <v>1</v>
      </c>
      <c r="F599" s="270" t="s">
        <v>2449</v>
      </c>
      <c r="G599" s="267"/>
      <c r="H599" s="269" t="s">
        <v>1</v>
      </c>
      <c r="I599" s="271"/>
      <c r="J599" s="267"/>
      <c r="K599" s="267"/>
      <c r="L599" s="272"/>
      <c r="M599" s="273"/>
      <c r="N599" s="274"/>
      <c r="O599" s="274"/>
      <c r="P599" s="274"/>
      <c r="Q599" s="274"/>
      <c r="R599" s="274"/>
      <c r="S599" s="274"/>
      <c r="T599" s="275"/>
      <c r="U599" s="13"/>
      <c r="V599" s="13"/>
      <c r="W599" s="13"/>
      <c r="X599" s="13"/>
      <c r="Y599" s="13"/>
      <c r="Z599" s="13"/>
      <c r="AA599" s="13"/>
      <c r="AB599" s="13"/>
      <c r="AC599" s="13"/>
      <c r="AD599" s="13"/>
      <c r="AE599" s="13"/>
      <c r="AT599" s="276" t="s">
        <v>236</v>
      </c>
      <c r="AU599" s="276" t="s">
        <v>89</v>
      </c>
      <c r="AV599" s="13" t="s">
        <v>87</v>
      </c>
      <c r="AW599" s="13" t="s">
        <v>4</v>
      </c>
      <c r="AX599" s="13" t="s">
        <v>81</v>
      </c>
      <c r="AY599" s="276" t="s">
        <v>211</v>
      </c>
    </row>
    <row r="600" s="14" customFormat="1">
      <c r="A600" s="14"/>
      <c r="B600" s="277"/>
      <c r="C600" s="278"/>
      <c r="D600" s="268" t="s">
        <v>236</v>
      </c>
      <c r="E600" s="279" t="s">
        <v>1</v>
      </c>
      <c r="F600" s="280" t="s">
        <v>2450</v>
      </c>
      <c r="G600" s="278"/>
      <c r="H600" s="281">
        <v>26.879999999999999</v>
      </c>
      <c r="I600" s="282"/>
      <c r="J600" s="278"/>
      <c r="K600" s="278"/>
      <c r="L600" s="283"/>
      <c r="M600" s="284"/>
      <c r="N600" s="285"/>
      <c r="O600" s="285"/>
      <c r="P600" s="285"/>
      <c r="Q600" s="285"/>
      <c r="R600" s="285"/>
      <c r="S600" s="285"/>
      <c r="T600" s="286"/>
      <c r="U600" s="14"/>
      <c r="V600" s="14"/>
      <c r="W600" s="14"/>
      <c r="X600" s="14"/>
      <c r="Y600" s="14"/>
      <c r="Z600" s="14"/>
      <c r="AA600" s="14"/>
      <c r="AB600" s="14"/>
      <c r="AC600" s="14"/>
      <c r="AD600" s="14"/>
      <c r="AE600" s="14"/>
      <c r="AT600" s="287" t="s">
        <v>236</v>
      </c>
      <c r="AU600" s="287" t="s">
        <v>89</v>
      </c>
      <c r="AV600" s="14" t="s">
        <v>89</v>
      </c>
      <c r="AW600" s="14" t="s">
        <v>34</v>
      </c>
      <c r="AX600" s="14" t="s">
        <v>81</v>
      </c>
      <c r="AY600" s="287" t="s">
        <v>211</v>
      </c>
    </row>
    <row r="601" s="13" customFormat="1">
      <c r="A601" s="13"/>
      <c r="B601" s="266"/>
      <c r="C601" s="267"/>
      <c r="D601" s="268" t="s">
        <v>236</v>
      </c>
      <c r="E601" s="269" t="s">
        <v>1</v>
      </c>
      <c r="F601" s="270" t="s">
        <v>2451</v>
      </c>
      <c r="G601" s="267"/>
      <c r="H601" s="269" t="s">
        <v>1</v>
      </c>
      <c r="I601" s="271"/>
      <c r="J601" s="267"/>
      <c r="K601" s="267"/>
      <c r="L601" s="272"/>
      <c r="M601" s="273"/>
      <c r="N601" s="274"/>
      <c r="O601" s="274"/>
      <c r="P601" s="274"/>
      <c r="Q601" s="274"/>
      <c r="R601" s="274"/>
      <c r="S601" s="274"/>
      <c r="T601" s="275"/>
      <c r="U601" s="13"/>
      <c r="V601" s="13"/>
      <c r="W601" s="13"/>
      <c r="X601" s="13"/>
      <c r="Y601" s="13"/>
      <c r="Z601" s="13"/>
      <c r="AA601" s="13"/>
      <c r="AB601" s="13"/>
      <c r="AC601" s="13"/>
      <c r="AD601" s="13"/>
      <c r="AE601" s="13"/>
      <c r="AT601" s="276" t="s">
        <v>236</v>
      </c>
      <c r="AU601" s="276" t="s">
        <v>89</v>
      </c>
      <c r="AV601" s="13" t="s">
        <v>87</v>
      </c>
      <c r="AW601" s="13" t="s">
        <v>34</v>
      </c>
      <c r="AX601" s="13" t="s">
        <v>81</v>
      </c>
      <c r="AY601" s="276" t="s">
        <v>211</v>
      </c>
    </row>
    <row r="602" s="14" customFormat="1">
      <c r="A602" s="14"/>
      <c r="B602" s="277"/>
      <c r="C602" s="278"/>
      <c r="D602" s="268" t="s">
        <v>236</v>
      </c>
      <c r="E602" s="279" t="s">
        <v>1</v>
      </c>
      <c r="F602" s="280" t="s">
        <v>2452</v>
      </c>
      <c r="G602" s="278"/>
      <c r="H602" s="281">
        <v>30.786000000000001</v>
      </c>
      <c r="I602" s="282"/>
      <c r="J602" s="278"/>
      <c r="K602" s="278"/>
      <c r="L602" s="283"/>
      <c r="M602" s="284"/>
      <c r="N602" s="285"/>
      <c r="O602" s="285"/>
      <c r="P602" s="285"/>
      <c r="Q602" s="285"/>
      <c r="R602" s="285"/>
      <c r="S602" s="285"/>
      <c r="T602" s="286"/>
      <c r="U602" s="14"/>
      <c r="V602" s="14"/>
      <c r="W602" s="14"/>
      <c r="X602" s="14"/>
      <c r="Y602" s="14"/>
      <c r="Z602" s="14"/>
      <c r="AA602" s="14"/>
      <c r="AB602" s="14"/>
      <c r="AC602" s="14"/>
      <c r="AD602" s="14"/>
      <c r="AE602" s="14"/>
      <c r="AT602" s="287" t="s">
        <v>236</v>
      </c>
      <c r="AU602" s="287" t="s">
        <v>89</v>
      </c>
      <c r="AV602" s="14" t="s">
        <v>89</v>
      </c>
      <c r="AW602" s="14" t="s">
        <v>34</v>
      </c>
      <c r="AX602" s="14" t="s">
        <v>81</v>
      </c>
      <c r="AY602" s="287" t="s">
        <v>211</v>
      </c>
    </row>
    <row r="603" s="13" customFormat="1">
      <c r="A603" s="13"/>
      <c r="B603" s="266"/>
      <c r="C603" s="267"/>
      <c r="D603" s="268" t="s">
        <v>236</v>
      </c>
      <c r="E603" s="269" t="s">
        <v>1</v>
      </c>
      <c r="F603" s="270" t="s">
        <v>2453</v>
      </c>
      <c r="G603" s="267"/>
      <c r="H603" s="269" t="s">
        <v>1</v>
      </c>
      <c r="I603" s="271"/>
      <c r="J603" s="267"/>
      <c r="K603" s="267"/>
      <c r="L603" s="272"/>
      <c r="M603" s="273"/>
      <c r="N603" s="274"/>
      <c r="O603" s="274"/>
      <c r="P603" s="274"/>
      <c r="Q603" s="274"/>
      <c r="R603" s="274"/>
      <c r="S603" s="274"/>
      <c r="T603" s="275"/>
      <c r="U603" s="13"/>
      <c r="V603" s="13"/>
      <c r="W603" s="13"/>
      <c r="X603" s="13"/>
      <c r="Y603" s="13"/>
      <c r="Z603" s="13"/>
      <c r="AA603" s="13"/>
      <c r="AB603" s="13"/>
      <c r="AC603" s="13"/>
      <c r="AD603" s="13"/>
      <c r="AE603" s="13"/>
      <c r="AT603" s="276" t="s">
        <v>236</v>
      </c>
      <c r="AU603" s="276" t="s">
        <v>89</v>
      </c>
      <c r="AV603" s="13" t="s">
        <v>87</v>
      </c>
      <c r="AW603" s="13" t="s">
        <v>34</v>
      </c>
      <c r="AX603" s="13" t="s">
        <v>81</v>
      </c>
      <c r="AY603" s="276" t="s">
        <v>211</v>
      </c>
    </row>
    <row r="604" s="14" customFormat="1">
      <c r="A604" s="14"/>
      <c r="B604" s="277"/>
      <c r="C604" s="278"/>
      <c r="D604" s="268" t="s">
        <v>236</v>
      </c>
      <c r="E604" s="279" t="s">
        <v>1</v>
      </c>
      <c r="F604" s="280" t="s">
        <v>2452</v>
      </c>
      <c r="G604" s="278"/>
      <c r="H604" s="281">
        <v>30.786000000000001</v>
      </c>
      <c r="I604" s="282"/>
      <c r="J604" s="278"/>
      <c r="K604" s="278"/>
      <c r="L604" s="283"/>
      <c r="M604" s="284"/>
      <c r="N604" s="285"/>
      <c r="O604" s="285"/>
      <c r="P604" s="285"/>
      <c r="Q604" s="285"/>
      <c r="R604" s="285"/>
      <c r="S604" s="285"/>
      <c r="T604" s="286"/>
      <c r="U604" s="14"/>
      <c r="V604" s="14"/>
      <c r="W604" s="14"/>
      <c r="X604" s="14"/>
      <c r="Y604" s="14"/>
      <c r="Z604" s="14"/>
      <c r="AA604" s="14"/>
      <c r="AB604" s="14"/>
      <c r="AC604" s="14"/>
      <c r="AD604" s="14"/>
      <c r="AE604" s="14"/>
      <c r="AT604" s="287" t="s">
        <v>236</v>
      </c>
      <c r="AU604" s="287" t="s">
        <v>89</v>
      </c>
      <c r="AV604" s="14" t="s">
        <v>89</v>
      </c>
      <c r="AW604" s="14" t="s">
        <v>34</v>
      </c>
      <c r="AX604" s="14" t="s">
        <v>81</v>
      </c>
      <c r="AY604" s="287" t="s">
        <v>211</v>
      </c>
    </row>
    <row r="605" s="13" customFormat="1">
      <c r="A605" s="13"/>
      <c r="B605" s="266"/>
      <c r="C605" s="267"/>
      <c r="D605" s="268" t="s">
        <v>236</v>
      </c>
      <c r="E605" s="269" t="s">
        <v>1</v>
      </c>
      <c r="F605" s="270" t="s">
        <v>2454</v>
      </c>
      <c r="G605" s="267"/>
      <c r="H605" s="269" t="s">
        <v>1</v>
      </c>
      <c r="I605" s="271"/>
      <c r="J605" s="267"/>
      <c r="K605" s="267"/>
      <c r="L605" s="272"/>
      <c r="M605" s="273"/>
      <c r="N605" s="274"/>
      <c r="O605" s="274"/>
      <c r="P605" s="274"/>
      <c r="Q605" s="274"/>
      <c r="R605" s="274"/>
      <c r="S605" s="274"/>
      <c r="T605" s="275"/>
      <c r="U605" s="13"/>
      <c r="V605" s="13"/>
      <c r="W605" s="13"/>
      <c r="X605" s="13"/>
      <c r="Y605" s="13"/>
      <c r="Z605" s="13"/>
      <c r="AA605" s="13"/>
      <c r="AB605" s="13"/>
      <c r="AC605" s="13"/>
      <c r="AD605" s="13"/>
      <c r="AE605" s="13"/>
      <c r="AT605" s="276" t="s">
        <v>236</v>
      </c>
      <c r="AU605" s="276" t="s">
        <v>89</v>
      </c>
      <c r="AV605" s="13" t="s">
        <v>87</v>
      </c>
      <c r="AW605" s="13" t="s">
        <v>34</v>
      </c>
      <c r="AX605" s="13" t="s">
        <v>81</v>
      </c>
      <c r="AY605" s="276" t="s">
        <v>211</v>
      </c>
    </row>
    <row r="606" s="14" customFormat="1">
      <c r="A606" s="14"/>
      <c r="B606" s="277"/>
      <c r="C606" s="278"/>
      <c r="D606" s="268" t="s">
        <v>236</v>
      </c>
      <c r="E606" s="279" t="s">
        <v>1</v>
      </c>
      <c r="F606" s="280" t="s">
        <v>2455</v>
      </c>
      <c r="G606" s="278"/>
      <c r="H606" s="281">
        <v>15.800000000000001</v>
      </c>
      <c r="I606" s="282"/>
      <c r="J606" s="278"/>
      <c r="K606" s="278"/>
      <c r="L606" s="283"/>
      <c r="M606" s="284"/>
      <c r="N606" s="285"/>
      <c r="O606" s="285"/>
      <c r="P606" s="285"/>
      <c r="Q606" s="285"/>
      <c r="R606" s="285"/>
      <c r="S606" s="285"/>
      <c r="T606" s="286"/>
      <c r="U606" s="14"/>
      <c r="V606" s="14"/>
      <c r="W606" s="14"/>
      <c r="X606" s="14"/>
      <c r="Y606" s="14"/>
      <c r="Z606" s="14"/>
      <c r="AA606" s="14"/>
      <c r="AB606" s="14"/>
      <c r="AC606" s="14"/>
      <c r="AD606" s="14"/>
      <c r="AE606" s="14"/>
      <c r="AT606" s="287" t="s">
        <v>236</v>
      </c>
      <c r="AU606" s="287" t="s">
        <v>89</v>
      </c>
      <c r="AV606" s="14" t="s">
        <v>89</v>
      </c>
      <c r="AW606" s="14" t="s">
        <v>34</v>
      </c>
      <c r="AX606" s="14" t="s">
        <v>81</v>
      </c>
      <c r="AY606" s="287" t="s">
        <v>211</v>
      </c>
    </row>
    <row r="607" s="13" customFormat="1">
      <c r="A607" s="13"/>
      <c r="B607" s="266"/>
      <c r="C607" s="267"/>
      <c r="D607" s="268" t="s">
        <v>236</v>
      </c>
      <c r="E607" s="269" t="s">
        <v>1</v>
      </c>
      <c r="F607" s="270" t="s">
        <v>2456</v>
      </c>
      <c r="G607" s="267"/>
      <c r="H607" s="269" t="s">
        <v>1</v>
      </c>
      <c r="I607" s="271"/>
      <c r="J607" s="267"/>
      <c r="K607" s="267"/>
      <c r="L607" s="272"/>
      <c r="M607" s="273"/>
      <c r="N607" s="274"/>
      <c r="O607" s="274"/>
      <c r="P607" s="274"/>
      <c r="Q607" s="274"/>
      <c r="R607" s="274"/>
      <c r="S607" s="274"/>
      <c r="T607" s="275"/>
      <c r="U607" s="13"/>
      <c r="V607" s="13"/>
      <c r="W607" s="13"/>
      <c r="X607" s="13"/>
      <c r="Y607" s="13"/>
      <c r="Z607" s="13"/>
      <c r="AA607" s="13"/>
      <c r="AB607" s="13"/>
      <c r="AC607" s="13"/>
      <c r="AD607" s="13"/>
      <c r="AE607" s="13"/>
      <c r="AT607" s="276" t="s">
        <v>236</v>
      </c>
      <c r="AU607" s="276" t="s">
        <v>89</v>
      </c>
      <c r="AV607" s="13" t="s">
        <v>87</v>
      </c>
      <c r="AW607" s="13" t="s">
        <v>34</v>
      </c>
      <c r="AX607" s="13" t="s">
        <v>81</v>
      </c>
      <c r="AY607" s="276" t="s">
        <v>211</v>
      </c>
    </row>
    <row r="608" s="14" customFormat="1">
      <c r="A608" s="14"/>
      <c r="B608" s="277"/>
      <c r="C608" s="278"/>
      <c r="D608" s="268" t="s">
        <v>236</v>
      </c>
      <c r="E608" s="279" t="s">
        <v>1</v>
      </c>
      <c r="F608" s="280" t="s">
        <v>2457</v>
      </c>
      <c r="G608" s="278"/>
      <c r="H608" s="281">
        <v>11.800000000000001</v>
      </c>
      <c r="I608" s="282"/>
      <c r="J608" s="278"/>
      <c r="K608" s="278"/>
      <c r="L608" s="283"/>
      <c r="M608" s="284"/>
      <c r="N608" s="285"/>
      <c r="O608" s="285"/>
      <c r="P608" s="285"/>
      <c r="Q608" s="285"/>
      <c r="R608" s="285"/>
      <c r="S608" s="285"/>
      <c r="T608" s="286"/>
      <c r="U608" s="14"/>
      <c r="V608" s="14"/>
      <c r="W608" s="14"/>
      <c r="X608" s="14"/>
      <c r="Y608" s="14"/>
      <c r="Z608" s="14"/>
      <c r="AA608" s="14"/>
      <c r="AB608" s="14"/>
      <c r="AC608" s="14"/>
      <c r="AD608" s="14"/>
      <c r="AE608" s="14"/>
      <c r="AT608" s="287" t="s">
        <v>236</v>
      </c>
      <c r="AU608" s="287" t="s">
        <v>89</v>
      </c>
      <c r="AV608" s="14" t="s">
        <v>89</v>
      </c>
      <c r="AW608" s="14" t="s">
        <v>34</v>
      </c>
      <c r="AX608" s="14" t="s">
        <v>81</v>
      </c>
      <c r="AY608" s="287" t="s">
        <v>211</v>
      </c>
    </row>
    <row r="609" s="15" customFormat="1">
      <c r="A609" s="15"/>
      <c r="B609" s="295"/>
      <c r="C609" s="296"/>
      <c r="D609" s="268" t="s">
        <v>236</v>
      </c>
      <c r="E609" s="297" t="s">
        <v>1</v>
      </c>
      <c r="F609" s="298" t="s">
        <v>435</v>
      </c>
      <c r="G609" s="296"/>
      <c r="H609" s="299">
        <v>179.541</v>
      </c>
      <c r="I609" s="300"/>
      <c r="J609" s="296"/>
      <c r="K609" s="296"/>
      <c r="L609" s="301"/>
      <c r="M609" s="302"/>
      <c r="N609" s="303"/>
      <c r="O609" s="303"/>
      <c r="P609" s="303"/>
      <c r="Q609" s="303"/>
      <c r="R609" s="303"/>
      <c r="S609" s="303"/>
      <c r="T609" s="304"/>
      <c r="U609" s="15"/>
      <c r="V609" s="15"/>
      <c r="W609" s="15"/>
      <c r="X609" s="15"/>
      <c r="Y609" s="15"/>
      <c r="Z609" s="15"/>
      <c r="AA609" s="15"/>
      <c r="AB609" s="15"/>
      <c r="AC609" s="15"/>
      <c r="AD609" s="15"/>
      <c r="AE609" s="15"/>
      <c r="AT609" s="305" t="s">
        <v>236</v>
      </c>
      <c r="AU609" s="305" t="s">
        <v>89</v>
      </c>
      <c r="AV609" s="15" t="s">
        <v>100</v>
      </c>
      <c r="AW609" s="15" t="s">
        <v>34</v>
      </c>
      <c r="AX609" s="15" t="s">
        <v>87</v>
      </c>
      <c r="AY609" s="305" t="s">
        <v>211</v>
      </c>
    </row>
    <row r="610" s="2" customFormat="1" ht="37.8" customHeight="1">
      <c r="A610" s="41"/>
      <c r="B610" s="42"/>
      <c r="C610" s="317" t="s">
        <v>1036</v>
      </c>
      <c r="D610" s="317" t="s">
        <v>587</v>
      </c>
      <c r="E610" s="318" t="s">
        <v>2430</v>
      </c>
      <c r="F610" s="319" t="s">
        <v>2458</v>
      </c>
      <c r="G610" s="320" t="s">
        <v>1198</v>
      </c>
      <c r="H610" s="321">
        <v>2</v>
      </c>
      <c r="I610" s="322"/>
      <c r="J610" s="323">
        <f>ROUND(I610*H610,2)</f>
        <v>0</v>
      </c>
      <c r="K610" s="324"/>
      <c r="L610" s="325"/>
      <c r="M610" s="326" t="s">
        <v>1</v>
      </c>
      <c r="N610" s="327" t="s">
        <v>46</v>
      </c>
      <c r="O610" s="94"/>
      <c r="P610" s="263">
        <f>O610*H610</f>
        <v>0</v>
      </c>
      <c r="Q610" s="263">
        <v>0.085000000000000006</v>
      </c>
      <c r="R610" s="263">
        <f>Q610*H610</f>
        <v>0.17000000000000001</v>
      </c>
      <c r="S610" s="263">
        <v>0</v>
      </c>
      <c r="T610" s="264">
        <f>S610*H610</f>
        <v>0</v>
      </c>
      <c r="U610" s="41"/>
      <c r="V610" s="41"/>
      <c r="W610" s="41"/>
      <c r="X610" s="41"/>
      <c r="Y610" s="41"/>
      <c r="Z610" s="41"/>
      <c r="AA610" s="41"/>
      <c r="AB610" s="41"/>
      <c r="AC610" s="41"/>
      <c r="AD610" s="41"/>
      <c r="AE610" s="41"/>
      <c r="AR610" s="265" t="s">
        <v>632</v>
      </c>
      <c r="AT610" s="265" t="s">
        <v>587</v>
      </c>
      <c r="AU610" s="265" t="s">
        <v>89</v>
      </c>
      <c r="AY610" s="18" t="s">
        <v>211</v>
      </c>
      <c r="BE610" s="155">
        <f>IF(N610="základní",J610,0)</f>
        <v>0</v>
      </c>
      <c r="BF610" s="155">
        <f>IF(N610="snížená",J610,0)</f>
        <v>0</v>
      </c>
      <c r="BG610" s="155">
        <f>IF(N610="zákl. přenesená",J610,0)</f>
        <v>0</v>
      </c>
      <c r="BH610" s="155">
        <f>IF(N610="sníž. přenesená",J610,0)</f>
        <v>0</v>
      </c>
      <c r="BI610" s="155">
        <f>IF(N610="nulová",J610,0)</f>
        <v>0</v>
      </c>
      <c r="BJ610" s="18" t="s">
        <v>87</v>
      </c>
      <c r="BK610" s="155">
        <f>ROUND(I610*H610,2)</f>
        <v>0</v>
      </c>
      <c r="BL610" s="18" t="s">
        <v>526</v>
      </c>
      <c r="BM610" s="265" t="s">
        <v>2459</v>
      </c>
    </row>
    <row r="611" s="13" customFormat="1">
      <c r="A611" s="13"/>
      <c r="B611" s="266"/>
      <c r="C611" s="267"/>
      <c r="D611" s="268" t="s">
        <v>236</v>
      </c>
      <c r="E611" s="269" t="s">
        <v>1</v>
      </c>
      <c r="F611" s="270" t="s">
        <v>2460</v>
      </c>
      <c r="G611" s="267"/>
      <c r="H611" s="269" t="s">
        <v>1</v>
      </c>
      <c r="I611" s="271"/>
      <c r="J611" s="267"/>
      <c r="K611" s="267"/>
      <c r="L611" s="272"/>
      <c r="M611" s="273"/>
      <c r="N611" s="274"/>
      <c r="O611" s="274"/>
      <c r="P611" s="274"/>
      <c r="Q611" s="274"/>
      <c r="R611" s="274"/>
      <c r="S611" s="274"/>
      <c r="T611" s="275"/>
      <c r="U611" s="13"/>
      <c r="V611" s="13"/>
      <c r="W611" s="13"/>
      <c r="X611" s="13"/>
      <c r="Y611" s="13"/>
      <c r="Z611" s="13"/>
      <c r="AA611" s="13"/>
      <c r="AB611" s="13"/>
      <c r="AC611" s="13"/>
      <c r="AD611" s="13"/>
      <c r="AE611" s="13"/>
      <c r="AT611" s="276" t="s">
        <v>236</v>
      </c>
      <c r="AU611" s="276" t="s">
        <v>89</v>
      </c>
      <c r="AV611" s="13" t="s">
        <v>87</v>
      </c>
      <c r="AW611" s="13" t="s">
        <v>34</v>
      </c>
      <c r="AX611" s="13" t="s">
        <v>81</v>
      </c>
      <c r="AY611" s="276" t="s">
        <v>211</v>
      </c>
    </row>
    <row r="612" s="13" customFormat="1">
      <c r="A612" s="13"/>
      <c r="B612" s="266"/>
      <c r="C612" s="267"/>
      <c r="D612" s="268" t="s">
        <v>236</v>
      </c>
      <c r="E612" s="269" t="s">
        <v>1</v>
      </c>
      <c r="F612" s="270" t="s">
        <v>2461</v>
      </c>
      <c r="G612" s="267"/>
      <c r="H612" s="269" t="s">
        <v>1</v>
      </c>
      <c r="I612" s="271"/>
      <c r="J612" s="267"/>
      <c r="K612" s="267"/>
      <c r="L612" s="272"/>
      <c r="M612" s="273"/>
      <c r="N612" s="274"/>
      <c r="O612" s="274"/>
      <c r="P612" s="274"/>
      <c r="Q612" s="274"/>
      <c r="R612" s="274"/>
      <c r="S612" s="274"/>
      <c r="T612" s="275"/>
      <c r="U612" s="13"/>
      <c r="V612" s="13"/>
      <c r="W612" s="13"/>
      <c r="X612" s="13"/>
      <c r="Y612" s="13"/>
      <c r="Z612" s="13"/>
      <c r="AA612" s="13"/>
      <c r="AB612" s="13"/>
      <c r="AC612" s="13"/>
      <c r="AD612" s="13"/>
      <c r="AE612" s="13"/>
      <c r="AT612" s="276" t="s">
        <v>236</v>
      </c>
      <c r="AU612" s="276" t="s">
        <v>89</v>
      </c>
      <c r="AV612" s="13" t="s">
        <v>87</v>
      </c>
      <c r="AW612" s="13" t="s">
        <v>34</v>
      </c>
      <c r="AX612" s="13" t="s">
        <v>81</v>
      </c>
      <c r="AY612" s="276" t="s">
        <v>211</v>
      </c>
    </row>
    <row r="613" s="13" customFormat="1">
      <c r="A613" s="13"/>
      <c r="B613" s="266"/>
      <c r="C613" s="267"/>
      <c r="D613" s="268" t="s">
        <v>236</v>
      </c>
      <c r="E613" s="269" t="s">
        <v>1</v>
      </c>
      <c r="F613" s="270" t="s">
        <v>2047</v>
      </c>
      <c r="G613" s="267"/>
      <c r="H613" s="269" t="s">
        <v>1</v>
      </c>
      <c r="I613" s="271"/>
      <c r="J613" s="267"/>
      <c r="K613" s="267"/>
      <c r="L613" s="272"/>
      <c r="M613" s="273"/>
      <c r="N613" s="274"/>
      <c r="O613" s="274"/>
      <c r="P613" s="274"/>
      <c r="Q613" s="274"/>
      <c r="R613" s="274"/>
      <c r="S613" s="274"/>
      <c r="T613" s="275"/>
      <c r="U613" s="13"/>
      <c r="V613" s="13"/>
      <c r="W613" s="13"/>
      <c r="X613" s="13"/>
      <c r="Y613" s="13"/>
      <c r="Z613" s="13"/>
      <c r="AA613" s="13"/>
      <c r="AB613" s="13"/>
      <c r="AC613" s="13"/>
      <c r="AD613" s="13"/>
      <c r="AE613" s="13"/>
      <c r="AT613" s="276" t="s">
        <v>236</v>
      </c>
      <c r="AU613" s="276" t="s">
        <v>89</v>
      </c>
      <c r="AV613" s="13" t="s">
        <v>87</v>
      </c>
      <c r="AW613" s="13" t="s">
        <v>34</v>
      </c>
      <c r="AX613" s="13" t="s">
        <v>81</v>
      </c>
      <c r="AY613" s="276" t="s">
        <v>211</v>
      </c>
    </row>
    <row r="614" s="14" customFormat="1">
      <c r="A614" s="14"/>
      <c r="B614" s="277"/>
      <c r="C614" s="278"/>
      <c r="D614" s="268" t="s">
        <v>236</v>
      </c>
      <c r="E614" s="279" t="s">
        <v>1</v>
      </c>
      <c r="F614" s="280" t="s">
        <v>89</v>
      </c>
      <c r="G614" s="278"/>
      <c r="H614" s="281">
        <v>2</v>
      </c>
      <c r="I614" s="282"/>
      <c r="J614" s="278"/>
      <c r="K614" s="278"/>
      <c r="L614" s="283"/>
      <c r="M614" s="284"/>
      <c r="N614" s="285"/>
      <c r="O614" s="285"/>
      <c r="P614" s="285"/>
      <c r="Q614" s="285"/>
      <c r="R614" s="285"/>
      <c r="S614" s="285"/>
      <c r="T614" s="286"/>
      <c r="U614" s="14"/>
      <c r="V614" s="14"/>
      <c r="W614" s="14"/>
      <c r="X614" s="14"/>
      <c r="Y614" s="14"/>
      <c r="Z614" s="14"/>
      <c r="AA614" s="14"/>
      <c r="AB614" s="14"/>
      <c r="AC614" s="14"/>
      <c r="AD614" s="14"/>
      <c r="AE614" s="14"/>
      <c r="AT614" s="287" t="s">
        <v>236</v>
      </c>
      <c r="AU614" s="287" t="s">
        <v>89</v>
      </c>
      <c r="AV614" s="14" t="s">
        <v>89</v>
      </c>
      <c r="AW614" s="14" t="s">
        <v>34</v>
      </c>
      <c r="AX614" s="14" t="s">
        <v>87</v>
      </c>
      <c r="AY614" s="287" t="s">
        <v>211</v>
      </c>
    </row>
    <row r="615" s="2" customFormat="1" ht="37.8" customHeight="1">
      <c r="A615" s="41"/>
      <c r="B615" s="42"/>
      <c r="C615" s="317" t="s">
        <v>1041</v>
      </c>
      <c r="D615" s="317" t="s">
        <v>587</v>
      </c>
      <c r="E615" s="318" t="s">
        <v>2432</v>
      </c>
      <c r="F615" s="319" t="s">
        <v>2462</v>
      </c>
      <c r="G615" s="320" t="s">
        <v>1198</v>
      </c>
      <c r="H615" s="321">
        <v>1</v>
      </c>
      <c r="I615" s="322"/>
      <c r="J615" s="323">
        <f>ROUND(I615*H615,2)</f>
        <v>0</v>
      </c>
      <c r="K615" s="324"/>
      <c r="L615" s="325"/>
      <c r="M615" s="326" t="s">
        <v>1</v>
      </c>
      <c r="N615" s="327" t="s">
        <v>46</v>
      </c>
      <c r="O615" s="94"/>
      <c r="P615" s="263">
        <f>O615*H615</f>
        <v>0</v>
      </c>
      <c r="Q615" s="263">
        <v>0.070000000000000007</v>
      </c>
      <c r="R615" s="263">
        <f>Q615*H615</f>
        <v>0.070000000000000007</v>
      </c>
      <c r="S615" s="263">
        <v>0</v>
      </c>
      <c r="T615" s="264">
        <f>S615*H615</f>
        <v>0</v>
      </c>
      <c r="U615" s="41"/>
      <c r="V615" s="41"/>
      <c r="W615" s="41"/>
      <c r="X615" s="41"/>
      <c r="Y615" s="41"/>
      <c r="Z615" s="41"/>
      <c r="AA615" s="41"/>
      <c r="AB615" s="41"/>
      <c r="AC615" s="41"/>
      <c r="AD615" s="41"/>
      <c r="AE615" s="41"/>
      <c r="AR615" s="265" t="s">
        <v>632</v>
      </c>
      <c r="AT615" s="265" t="s">
        <v>587</v>
      </c>
      <c r="AU615" s="265" t="s">
        <v>89</v>
      </c>
      <c r="AY615" s="18" t="s">
        <v>211</v>
      </c>
      <c r="BE615" s="155">
        <f>IF(N615="základní",J615,0)</f>
        <v>0</v>
      </c>
      <c r="BF615" s="155">
        <f>IF(N615="snížená",J615,0)</f>
        <v>0</v>
      </c>
      <c r="BG615" s="155">
        <f>IF(N615="zákl. přenesená",J615,0)</f>
        <v>0</v>
      </c>
      <c r="BH615" s="155">
        <f>IF(N615="sníž. přenesená",J615,0)</f>
        <v>0</v>
      </c>
      <c r="BI615" s="155">
        <f>IF(N615="nulová",J615,0)</f>
        <v>0</v>
      </c>
      <c r="BJ615" s="18" t="s">
        <v>87</v>
      </c>
      <c r="BK615" s="155">
        <f>ROUND(I615*H615,2)</f>
        <v>0</v>
      </c>
      <c r="BL615" s="18" t="s">
        <v>526</v>
      </c>
      <c r="BM615" s="265" t="s">
        <v>2463</v>
      </c>
    </row>
    <row r="616" s="13" customFormat="1">
      <c r="A616" s="13"/>
      <c r="B616" s="266"/>
      <c r="C616" s="267"/>
      <c r="D616" s="268" t="s">
        <v>236</v>
      </c>
      <c r="E616" s="269" t="s">
        <v>1</v>
      </c>
      <c r="F616" s="270" t="s">
        <v>2460</v>
      </c>
      <c r="G616" s="267"/>
      <c r="H616" s="269" t="s">
        <v>1</v>
      </c>
      <c r="I616" s="271"/>
      <c r="J616" s="267"/>
      <c r="K616" s="267"/>
      <c r="L616" s="272"/>
      <c r="M616" s="273"/>
      <c r="N616" s="274"/>
      <c r="O616" s="274"/>
      <c r="P616" s="274"/>
      <c r="Q616" s="274"/>
      <c r="R616" s="274"/>
      <c r="S616" s="274"/>
      <c r="T616" s="275"/>
      <c r="U616" s="13"/>
      <c r="V616" s="13"/>
      <c r="W616" s="13"/>
      <c r="X616" s="13"/>
      <c r="Y616" s="13"/>
      <c r="Z616" s="13"/>
      <c r="AA616" s="13"/>
      <c r="AB616" s="13"/>
      <c r="AC616" s="13"/>
      <c r="AD616" s="13"/>
      <c r="AE616" s="13"/>
      <c r="AT616" s="276" t="s">
        <v>236</v>
      </c>
      <c r="AU616" s="276" t="s">
        <v>89</v>
      </c>
      <c r="AV616" s="13" t="s">
        <v>87</v>
      </c>
      <c r="AW616" s="13" t="s">
        <v>34</v>
      </c>
      <c r="AX616" s="13" t="s">
        <v>81</v>
      </c>
      <c r="AY616" s="276" t="s">
        <v>211</v>
      </c>
    </row>
    <row r="617" s="13" customFormat="1">
      <c r="A617" s="13"/>
      <c r="B617" s="266"/>
      <c r="C617" s="267"/>
      <c r="D617" s="268" t="s">
        <v>236</v>
      </c>
      <c r="E617" s="269" t="s">
        <v>1</v>
      </c>
      <c r="F617" s="270" t="s">
        <v>2464</v>
      </c>
      <c r="G617" s="267"/>
      <c r="H617" s="269" t="s">
        <v>1</v>
      </c>
      <c r="I617" s="271"/>
      <c r="J617" s="267"/>
      <c r="K617" s="267"/>
      <c r="L617" s="272"/>
      <c r="M617" s="273"/>
      <c r="N617" s="274"/>
      <c r="O617" s="274"/>
      <c r="P617" s="274"/>
      <c r="Q617" s="274"/>
      <c r="R617" s="274"/>
      <c r="S617" s="274"/>
      <c r="T617" s="275"/>
      <c r="U617" s="13"/>
      <c r="V617" s="13"/>
      <c r="W617" s="13"/>
      <c r="X617" s="13"/>
      <c r="Y617" s="13"/>
      <c r="Z617" s="13"/>
      <c r="AA617" s="13"/>
      <c r="AB617" s="13"/>
      <c r="AC617" s="13"/>
      <c r="AD617" s="13"/>
      <c r="AE617" s="13"/>
      <c r="AT617" s="276" t="s">
        <v>236</v>
      </c>
      <c r="AU617" s="276" t="s">
        <v>89</v>
      </c>
      <c r="AV617" s="13" t="s">
        <v>87</v>
      </c>
      <c r="AW617" s="13" t="s">
        <v>34</v>
      </c>
      <c r="AX617" s="13" t="s">
        <v>81</v>
      </c>
      <c r="AY617" s="276" t="s">
        <v>211</v>
      </c>
    </row>
    <row r="618" s="13" customFormat="1">
      <c r="A618" s="13"/>
      <c r="B618" s="266"/>
      <c r="C618" s="267"/>
      <c r="D618" s="268" t="s">
        <v>236</v>
      </c>
      <c r="E618" s="269" t="s">
        <v>1</v>
      </c>
      <c r="F618" s="270" t="s">
        <v>2047</v>
      </c>
      <c r="G618" s="267"/>
      <c r="H618" s="269" t="s">
        <v>1</v>
      </c>
      <c r="I618" s="271"/>
      <c r="J618" s="267"/>
      <c r="K618" s="267"/>
      <c r="L618" s="272"/>
      <c r="M618" s="273"/>
      <c r="N618" s="274"/>
      <c r="O618" s="274"/>
      <c r="P618" s="274"/>
      <c r="Q618" s="274"/>
      <c r="R618" s="274"/>
      <c r="S618" s="274"/>
      <c r="T618" s="275"/>
      <c r="U618" s="13"/>
      <c r="V618" s="13"/>
      <c r="W618" s="13"/>
      <c r="X618" s="13"/>
      <c r="Y618" s="13"/>
      <c r="Z618" s="13"/>
      <c r="AA618" s="13"/>
      <c r="AB618" s="13"/>
      <c r="AC618" s="13"/>
      <c r="AD618" s="13"/>
      <c r="AE618" s="13"/>
      <c r="AT618" s="276" t="s">
        <v>236</v>
      </c>
      <c r="AU618" s="276" t="s">
        <v>89</v>
      </c>
      <c r="AV618" s="13" t="s">
        <v>87</v>
      </c>
      <c r="AW618" s="13" t="s">
        <v>34</v>
      </c>
      <c r="AX618" s="13" t="s">
        <v>81</v>
      </c>
      <c r="AY618" s="276" t="s">
        <v>211</v>
      </c>
    </row>
    <row r="619" s="14" customFormat="1">
      <c r="A619" s="14"/>
      <c r="B619" s="277"/>
      <c r="C619" s="278"/>
      <c r="D619" s="268" t="s">
        <v>236</v>
      </c>
      <c r="E619" s="279" t="s">
        <v>1</v>
      </c>
      <c r="F619" s="280" t="s">
        <v>87</v>
      </c>
      <c r="G619" s="278"/>
      <c r="H619" s="281">
        <v>1</v>
      </c>
      <c r="I619" s="282"/>
      <c r="J619" s="278"/>
      <c r="K619" s="278"/>
      <c r="L619" s="283"/>
      <c r="M619" s="284"/>
      <c r="N619" s="285"/>
      <c r="O619" s="285"/>
      <c r="P619" s="285"/>
      <c r="Q619" s="285"/>
      <c r="R619" s="285"/>
      <c r="S619" s="285"/>
      <c r="T619" s="286"/>
      <c r="U619" s="14"/>
      <c r="V619" s="14"/>
      <c r="W619" s="14"/>
      <c r="X619" s="14"/>
      <c r="Y619" s="14"/>
      <c r="Z619" s="14"/>
      <c r="AA619" s="14"/>
      <c r="AB619" s="14"/>
      <c r="AC619" s="14"/>
      <c r="AD619" s="14"/>
      <c r="AE619" s="14"/>
      <c r="AT619" s="287" t="s">
        <v>236</v>
      </c>
      <c r="AU619" s="287" t="s">
        <v>89</v>
      </c>
      <c r="AV619" s="14" t="s">
        <v>89</v>
      </c>
      <c r="AW619" s="14" t="s">
        <v>34</v>
      </c>
      <c r="AX619" s="14" t="s">
        <v>87</v>
      </c>
      <c r="AY619" s="287" t="s">
        <v>211</v>
      </c>
    </row>
    <row r="620" s="2" customFormat="1" ht="37.8" customHeight="1">
      <c r="A620" s="41"/>
      <c r="B620" s="42"/>
      <c r="C620" s="317" t="s">
        <v>1045</v>
      </c>
      <c r="D620" s="317" t="s">
        <v>587</v>
      </c>
      <c r="E620" s="318" t="s">
        <v>2434</v>
      </c>
      <c r="F620" s="319" t="s">
        <v>2462</v>
      </c>
      <c r="G620" s="320" t="s">
        <v>1198</v>
      </c>
      <c r="H620" s="321">
        <v>1</v>
      </c>
      <c r="I620" s="322"/>
      <c r="J620" s="323">
        <f>ROUND(I620*H620,2)</f>
        <v>0</v>
      </c>
      <c r="K620" s="324"/>
      <c r="L620" s="325"/>
      <c r="M620" s="326" t="s">
        <v>1</v>
      </c>
      <c r="N620" s="327" t="s">
        <v>46</v>
      </c>
      <c r="O620" s="94"/>
      <c r="P620" s="263">
        <f>O620*H620</f>
        <v>0</v>
      </c>
      <c r="Q620" s="263">
        <v>0.050000000000000003</v>
      </c>
      <c r="R620" s="263">
        <f>Q620*H620</f>
        <v>0.050000000000000003</v>
      </c>
      <c r="S620" s="263">
        <v>0</v>
      </c>
      <c r="T620" s="264">
        <f>S620*H620</f>
        <v>0</v>
      </c>
      <c r="U620" s="41"/>
      <c r="V620" s="41"/>
      <c r="W620" s="41"/>
      <c r="X620" s="41"/>
      <c r="Y620" s="41"/>
      <c r="Z620" s="41"/>
      <c r="AA620" s="41"/>
      <c r="AB620" s="41"/>
      <c r="AC620" s="41"/>
      <c r="AD620" s="41"/>
      <c r="AE620" s="41"/>
      <c r="AR620" s="265" t="s">
        <v>632</v>
      </c>
      <c r="AT620" s="265" t="s">
        <v>587</v>
      </c>
      <c r="AU620" s="265" t="s">
        <v>89</v>
      </c>
      <c r="AY620" s="18" t="s">
        <v>211</v>
      </c>
      <c r="BE620" s="155">
        <f>IF(N620="základní",J620,0)</f>
        <v>0</v>
      </c>
      <c r="BF620" s="155">
        <f>IF(N620="snížená",J620,0)</f>
        <v>0</v>
      </c>
      <c r="BG620" s="155">
        <f>IF(N620="zákl. přenesená",J620,0)</f>
        <v>0</v>
      </c>
      <c r="BH620" s="155">
        <f>IF(N620="sníž. přenesená",J620,0)</f>
        <v>0</v>
      </c>
      <c r="BI620" s="155">
        <f>IF(N620="nulová",J620,0)</f>
        <v>0</v>
      </c>
      <c r="BJ620" s="18" t="s">
        <v>87</v>
      </c>
      <c r="BK620" s="155">
        <f>ROUND(I620*H620,2)</f>
        <v>0</v>
      </c>
      <c r="BL620" s="18" t="s">
        <v>526</v>
      </c>
      <c r="BM620" s="265" t="s">
        <v>2465</v>
      </c>
    </row>
    <row r="621" s="13" customFormat="1">
      <c r="A621" s="13"/>
      <c r="B621" s="266"/>
      <c r="C621" s="267"/>
      <c r="D621" s="268" t="s">
        <v>236</v>
      </c>
      <c r="E621" s="269" t="s">
        <v>1</v>
      </c>
      <c r="F621" s="270" t="s">
        <v>2460</v>
      </c>
      <c r="G621" s="267"/>
      <c r="H621" s="269" t="s">
        <v>1</v>
      </c>
      <c r="I621" s="271"/>
      <c r="J621" s="267"/>
      <c r="K621" s="267"/>
      <c r="L621" s="272"/>
      <c r="M621" s="273"/>
      <c r="N621" s="274"/>
      <c r="O621" s="274"/>
      <c r="P621" s="274"/>
      <c r="Q621" s="274"/>
      <c r="R621" s="274"/>
      <c r="S621" s="274"/>
      <c r="T621" s="275"/>
      <c r="U621" s="13"/>
      <c r="V621" s="13"/>
      <c r="W621" s="13"/>
      <c r="X621" s="13"/>
      <c r="Y621" s="13"/>
      <c r="Z621" s="13"/>
      <c r="AA621" s="13"/>
      <c r="AB621" s="13"/>
      <c r="AC621" s="13"/>
      <c r="AD621" s="13"/>
      <c r="AE621" s="13"/>
      <c r="AT621" s="276" t="s">
        <v>236</v>
      </c>
      <c r="AU621" s="276" t="s">
        <v>89</v>
      </c>
      <c r="AV621" s="13" t="s">
        <v>87</v>
      </c>
      <c r="AW621" s="13" t="s">
        <v>34</v>
      </c>
      <c r="AX621" s="13" t="s">
        <v>81</v>
      </c>
      <c r="AY621" s="276" t="s">
        <v>211</v>
      </c>
    </row>
    <row r="622" s="13" customFormat="1">
      <c r="A622" s="13"/>
      <c r="B622" s="266"/>
      <c r="C622" s="267"/>
      <c r="D622" s="268" t="s">
        <v>236</v>
      </c>
      <c r="E622" s="269" t="s">
        <v>1</v>
      </c>
      <c r="F622" s="270" t="s">
        <v>2464</v>
      </c>
      <c r="G622" s="267"/>
      <c r="H622" s="269" t="s">
        <v>1</v>
      </c>
      <c r="I622" s="271"/>
      <c r="J622" s="267"/>
      <c r="K622" s="267"/>
      <c r="L622" s="272"/>
      <c r="M622" s="273"/>
      <c r="N622" s="274"/>
      <c r="O622" s="274"/>
      <c r="P622" s="274"/>
      <c r="Q622" s="274"/>
      <c r="R622" s="274"/>
      <c r="S622" s="274"/>
      <c r="T622" s="275"/>
      <c r="U622" s="13"/>
      <c r="V622" s="13"/>
      <c r="W622" s="13"/>
      <c r="X622" s="13"/>
      <c r="Y622" s="13"/>
      <c r="Z622" s="13"/>
      <c r="AA622" s="13"/>
      <c r="AB622" s="13"/>
      <c r="AC622" s="13"/>
      <c r="AD622" s="13"/>
      <c r="AE622" s="13"/>
      <c r="AT622" s="276" t="s">
        <v>236</v>
      </c>
      <c r="AU622" s="276" t="s">
        <v>89</v>
      </c>
      <c r="AV622" s="13" t="s">
        <v>87</v>
      </c>
      <c r="AW622" s="13" t="s">
        <v>34</v>
      </c>
      <c r="AX622" s="13" t="s">
        <v>81</v>
      </c>
      <c r="AY622" s="276" t="s">
        <v>211</v>
      </c>
    </row>
    <row r="623" s="13" customFormat="1">
      <c r="A623" s="13"/>
      <c r="B623" s="266"/>
      <c r="C623" s="267"/>
      <c r="D623" s="268" t="s">
        <v>236</v>
      </c>
      <c r="E623" s="269" t="s">
        <v>1</v>
      </c>
      <c r="F623" s="270" t="s">
        <v>2047</v>
      </c>
      <c r="G623" s="267"/>
      <c r="H623" s="269" t="s">
        <v>1</v>
      </c>
      <c r="I623" s="271"/>
      <c r="J623" s="267"/>
      <c r="K623" s="267"/>
      <c r="L623" s="272"/>
      <c r="M623" s="273"/>
      <c r="N623" s="274"/>
      <c r="O623" s="274"/>
      <c r="P623" s="274"/>
      <c r="Q623" s="274"/>
      <c r="R623" s="274"/>
      <c r="S623" s="274"/>
      <c r="T623" s="275"/>
      <c r="U623" s="13"/>
      <c r="V623" s="13"/>
      <c r="W623" s="13"/>
      <c r="X623" s="13"/>
      <c r="Y623" s="13"/>
      <c r="Z623" s="13"/>
      <c r="AA623" s="13"/>
      <c r="AB623" s="13"/>
      <c r="AC623" s="13"/>
      <c r="AD623" s="13"/>
      <c r="AE623" s="13"/>
      <c r="AT623" s="276" t="s">
        <v>236</v>
      </c>
      <c r="AU623" s="276" t="s">
        <v>89</v>
      </c>
      <c r="AV623" s="13" t="s">
        <v>87</v>
      </c>
      <c r="AW623" s="13" t="s">
        <v>34</v>
      </c>
      <c r="AX623" s="13" t="s">
        <v>81</v>
      </c>
      <c r="AY623" s="276" t="s">
        <v>211</v>
      </c>
    </row>
    <row r="624" s="14" customFormat="1">
      <c r="A624" s="14"/>
      <c r="B624" s="277"/>
      <c r="C624" s="278"/>
      <c r="D624" s="268" t="s">
        <v>236</v>
      </c>
      <c r="E624" s="279" t="s">
        <v>1</v>
      </c>
      <c r="F624" s="280" t="s">
        <v>87</v>
      </c>
      <c r="G624" s="278"/>
      <c r="H624" s="281">
        <v>1</v>
      </c>
      <c r="I624" s="282"/>
      <c r="J624" s="278"/>
      <c r="K624" s="278"/>
      <c r="L624" s="283"/>
      <c r="M624" s="284"/>
      <c r="N624" s="285"/>
      <c r="O624" s="285"/>
      <c r="P624" s="285"/>
      <c r="Q624" s="285"/>
      <c r="R624" s="285"/>
      <c r="S624" s="285"/>
      <c r="T624" s="286"/>
      <c r="U624" s="14"/>
      <c r="V624" s="14"/>
      <c r="W624" s="14"/>
      <c r="X624" s="14"/>
      <c r="Y624" s="14"/>
      <c r="Z624" s="14"/>
      <c r="AA624" s="14"/>
      <c r="AB624" s="14"/>
      <c r="AC624" s="14"/>
      <c r="AD624" s="14"/>
      <c r="AE624" s="14"/>
      <c r="AT624" s="287" t="s">
        <v>236</v>
      </c>
      <c r="AU624" s="287" t="s">
        <v>89</v>
      </c>
      <c r="AV624" s="14" t="s">
        <v>89</v>
      </c>
      <c r="AW624" s="14" t="s">
        <v>34</v>
      </c>
      <c r="AX624" s="14" t="s">
        <v>87</v>
      </c>
      <c r="AY624" s="287" t="s">
        <v>211</v>
      </c>
    </row>
    <row r="625" s="2" customFormat="1" ht="37.8" customHeight="1">
      <c r="A625" s="41"/>
      <c r="B625" s="42"/>
      <c r="C625" s="317" t="s">
        <v>1049</v>
      </c>
      <c r="D625" s="317" t="s">
        <v>587</v>
      </c>
      <c r="E625" s="318" t="s">
        <v>2466</v>
      </c>
      <c r="F625" s="319" t="s">
        <v>2467</v>
      </c>
      <c r="G625" s="320" t="s">
        <v>1198</v>
      </c>
      <c r="H625" s="321">
        <v>1</v>
      </c>
      <c r="I625" s="322"/>
      <c r="J625" s="323">
        <f>ROUND(I625*H625,2)</f>
        <v>0</v>
      </c>
      <c r="K625" s="324"/>
      <c r="L625" s="325"/>
      <c r="M625" s="326" t="s">
        <v>1</v>
      </c>
      <c r="N625" s="327" t="s">
        <v>46</v>
      </c>
      <c r="O625" s="94"/>
      <c r="P625" s="263">
        <f>O625*H625</f>
        <v>0</v>
      </c>
      <c r="Q625" s="263">
        <v>0.12</v>
      </c>
      <c r="R625" s="263">
        <f>Q625*H625</f>
        <v>0.12</v>
      </c>
      <c r="S625" s="263">
        <v>0</v>
      </c>
      <c r="T625" s="264">
        <f>S625*H625</f>
        <v>0</v>
      </c>
      <c r="U625" s="41"/>
      <c r="V625" s="41"/>
      <c r="W625" s="41"/>
      <c r="X625" s="41"/>
      <c r="Y625" s="41"/>
      <c r="Z625" s="41"/>
      <c r="AA625" s="41"/>
      <c r="AB625" s="41"/>
      <c r="AC625" s="41"/>
      <c r="AD625" s="41"/>
      <c r="AE625" s="41"/>
      <c r="AR625" s="265" t="s">
        <v>632</v>
      </c>
      <c r="AT625" s="265" t="s">
        <v>587</v>
      </c>
      <c r="AU625" s="265" t="s">
        <v>89</v>
      </c>
      <c r="AY625" s="18" t="s">
        <v>211</v>
      </c>
      <c r="BE625" s="155">
        <f>IF(N625="základní",J625,0)</f>
        <v>0</v>
      </c>
      <c r="BF625" s="155">
        <f>IF(N625="snížená",J625,0)</f>
        <v>0</v>
      </c>
      <c r="BG625" s="155">
        <f>IF(N625="zákl. přenesená",J625,0)</f>
        <v>0</v>
      </c>
      <c r="BH625" s="155">
        <f>IF(N625="sníž. přenesená",J625,0)</f>
        <v>0</v>
      </c>
      <c r="BI625" s="155">
        <f>IF(N625="nulová",J625,0)</f>
        <v>0</v>
      </c>
      <c r="BJ625" s="18" t="s">
        <v>87</v>
      </c>
      <c r="BK625" s="155">
        <f>ROUND(I625*H625,2)</f>
        <v>0</v>
      </c>
      <c r="BL625" s="18" t="s">
        <v>526</v>
      </c>
      <c r="BM625" s="265" t="s">
        <v>2468</v>
      </c>
    </row>
    <row r="626" s="13" customFormat="1">
      <c r="A626" s="13"/>
      <c r="B626" s="266"/>
      <c r="C626" s="267"/>
      <c r="D626" s="268" t="s">
        <v>236</v>
      </c>
      <c r="E626" s="269" t="s">
        <v>1</v>
      </c>
      <c r="F626" s="270" t="s">
        <v>2460</v>
      </c>
      <c r="G626" s="267"/>
      <c r="H626" s="269" t="s">
        <v>1</v>
      </c>
      <c r="I626" s="271"/>
      <c r="J626" s="267"/>
      <c r="K626" s="267"/>
      <c r="L626" s="272"/>
      <c r="M626" s="273"/>
      <c r="N626" s="274"/>
      <c r="O626" s="274"/>
      <c r="P626" s="274"/>
      <c r="Q626" s="274"/>
      <c r="R626" s="274"/>
      <c r="S626" s="274"/>
      <c r="T626" s="275"/>
      <c r="U626" s="13"/>
      <c r="V626" s="13"/>
      <c r="W626" s="13"/>
      <c r="X626" s="13"/>
      <c r="Y626" s="13"/>
      <c r="Z626" s="13"/>
      <c r="AA626" s="13"/>
      <c r="AB626" s="13"/>
      <c r="AC626" s="13"/>
      <c r="AD626" s="13"/>
      <c r="AE626" s="13"/>
      <c r="AT626" s="276" t="s">
        <v>236</v>
      </c>
      <c r="AU626" s="276" t="s">
        <v>89</v>
      </c>
      <c r="AV626" s="13" t="s">
        <v>87</v>
      </c>
      <c r="AW626" s="13" t="s">
        <v>34</v>
      </c>
      <c r="AX626" s="13" t="s">
        <v>81</v>
      </c>
      <c r="AY626" s="276" t="s">
        <v>211</v>
      </c>
    </row>
    <row r="627" s="13" customFormat="1">
      <c r="A627" s="13"/>
      <c r="B627" s="266"/>
      <c r="C627" s="267"/>
      <c r="D627" s="268" t="s">
        <v>236</v>
      </c>
      <c r="E627" s="269" t="s">
        <v>1</v>
      </c>
      <c r="F627" s="270" t="s">
        <v>2464</v>
      </c>
      <c r="G627" s="267"/>
      <c r="H627" s="269" t="s">
        <v>1</v>
      </c>
      <c r="I627" s="271"/>
      <c r="J627" s="267"/>
      <c r="K627" s="267"/>
      <c r="L627" s="272"/>
      <c r="M627" s="273"/>
      <c r="N627" s="274"/>
      <c r="O627" s="274"/>
      <c r="P627" s="274"/>
      <c r="Q627" s="274"/>
      <c r="R627" s="274"/>
      <c r="S627" s="274"/>
      <c r="T627" s="275"/>
      <c r="U627" s="13"/>
      <c r="V627" s="13"/>
      <c r="W627" s="13"/>
      <c r="X627" s="13"/>
      <c r="Y627" s="13"/>
      <c r="Z627" s="13"/>
      <c r="AA627" s="13"/>
      <c r="AB627" s="13"/>
      <c r="AC627" s="13"/>
      <c r="AD627" s="13"/>
      <c r="AE627" s="13"/>
      <c r="AT627" s="276" t="s">
        <v>236</v>
      </c>
      <c r="AU627" s="276" t="s">
        <v>89</v>
      </c>
      <c r="AV627" s="13" t="s">
        <v>87</v>
      </c>
      <c r="AW627" s="13" t="s">
        <v>34</v>
      </c>
      <c r="AX627" s="13" t="s">
        <v>81</v>
      </c>
      <c r="AY627" s="276" t="s">
        <v>211</v>
      </c>
    </row>
    <row r="628" s="13" customFormat="1">
      <c r="A628" s="13"/>
      <c r="B628" s="266"/>
      <c r="C628" s="267"/>
      <c r="D628" s="268" t="s">
        <v>236</v>
      </c>
      <c r="E628" s="269" t="s">
        <v>1</v>
      </c>
      <c r="F628" s="270" t="s">
        <v>2047</v>
      </c>
      <c r="G628" s="267"/>
      <c r="H628" s="269" t="s">
        <v>1</v>
      </c>
      <c r="I628" s="271"/>
      <c r="J628" s="267"/>
      <c r="K628" s="267"/>
      <c r="L628" s="272"/>
      <c r="M628" s="273"/>
      <c r="N628" s="274"/>
      <c r="O628" s="274"/>
      <c r="P628" s="274"/>
      <c r="Q628" s="274"/>
      <c r="R628" s="274"/>
      <c r="S628" s="274"/>
      <c r="T628" s="275"/>
      <c r="U628" s="13"/>
      <c r="V628" s="13"/>
      <c r="W628" s="13"/>
      <c r="X628" s="13"/>
      <c r="Y628" s="13"/>
      <c r="Z628" s="13"/>
      <c r="AA628" s="13"/>
      <c r="AB628" s="13"/>
      <c r="AC628" s="13"/>
      <c r="AD628" s="13"/>
      <c r="AE628" s="13"/>
      <c r="AT628" s="276" t="s">
        <v>236</v>
      </c>
      <c r="AU628" s="276" t="s">
        <v>89</v>
      </c>
      <c r="AV628" s="13" t="s">
        <v>87</v>
      </c>
      <c r="AW628" s="13" t="s">
        <v>34</v>
      </c>
      <c r="AX628" s="13" t="s">
        <v>81</v>
      </c>
      <c r="AY628" s="276" t="s">
        <v>211</v>
      </c>
    </row>
    <row r="629" s="14" customFormat="1">
      <c r="A629" s="14"/>
      <c r="B629" s="277"/>
      <c r="C629" s="278"/>
      <c r="D629" s="268" t="s">
        <v>236</v>
      </c>
      <c r="E629" s="279" t="s">
        <v>1</v>
      </c>
      <c r="F629" s="280" t="s">
        <v>87</v>
      </c>
      <c r="G629" s="278"/>
      <c r="H629" s="281">
        <v>1</v>
      </c>
      <c r="I629" s="282"/>
      <c r="J629" s="278"/>
      <c r="K629" s="278"/>
      <c r="L629" s="283"/>
      <c r="M629" s="284"/>
      <c r="N629" s="285"/>
      <c r="O629" s="285"/>
      <c r="P629" s="285"/>
      <c r="Q629" s="285"/>
      <c r="R629" s="285"/>
      <c r="S629" s="285"/>
      <c r="T629" s="286"/>
      <c r="U629" s="14"/>
      <c r="V629" s="14"/>
      <c r="W629" s="14"/>
      <c r="X629" s="14"/>
      <c r="Y629" s="14"/>
      <c r="Z629" s="14"/>
      <c r="AA629" s="14"/>
      <c r="AB629" s="14"/>
      <c r="AC629" s="14"/>
      <c r="AD629" s="14"/>
      <c r="AE629" s="14"/>
      <c r="AT629" s="287" t="s">
        <v>236</v>
      </c>
      <c r="AU629" s="287" t="s">
        <v>89</v>
      </c>
      <c r="AV629" s="14" t="s">
        <v>89</v>
      </c>
      <c r="AW629" s="14" t="s">
        <v>34</v>
      </c>
      <c r="AX629" s="14" t="s">
        <v>87</v>
      </c>
      <c r="AY629" s="287" t="s">
        <v>211</v>
      </c>
    </row>
    <row r="630" s="2" customFormat="1" ht="37.8" customHeight="1">
      <c r="A630" s="41"/>
      <c r="B630" s="42"/>
      <c r="C630" s="317" t="s">
        <v>1054</v>
      </c>
      <c r="D630" s="317" t="s">
        <v>587</v>
      </c>
      <c r="E630" s="318" t="s">
        <v>2437</v>
      </c>
      <c r="F630" s="319" t="s">
        <v>2469</v>
      </c>
      <c r="G630" s="320" t="s">
        <v>1198</v>
      </c>
      <c r="H630" s="321">
        <v>1</v>
      </c>
      <c r="I630" s="322"/>
      <c r="J630" s="323">
        <f>ROUND(I630*H630,2)</f>
        <v>0</v>
      </c>
      <c r="K630" s="324"/>
      <c r="L630" s="325"/>
      <c r="M630" s="326" t="s">
        <v>1</v>
      </c>
      <c r="N630" s="327" t="s">
        <v>46</v>
      </c>
      <c r="O630" s="94"/>
      <c r="P630" s="263">
        <f>O630*H630</f>
        <v>0</v>
      </c>
      <c r="Q630" s="263">
        <v>0.070000000000000007</v>
      </c>
      <c r="R630" s="263">
        <f>Q630*H630</f>
        <v>0.070000000000000007</v>
      </c>
      <c r="S630" s="263">
        <v>0</v>
      </c>
      <c r="T630" s="264">
        <f>S630*H630</f>
        <v>0</v>
      </c>
      <c r="U630" s="41"/>
      <c r="V630" s="41"/>
      <c r="W630" s="41"/>
      <c r="X630" s="41"/>
      <c r="Y630" s="41"/>
      <c r="Z630" s="41"/>
      <c r="AA630" s="41"/>
      <c r="AB630" s="41"/>
      <c r="AC630" s="41"/>
      <c r="AD630" s="41"/>
      <c r="AE630" s="41"/>
      <c r="AR630" s="265" t="s">
        <v>632</v>
      </c>
      <c r="AT630" s="265" t="s">
        <v>587</v>
      </c>
      <c r="AU630" s="265" t="s">
        <v>89</v>
      </c>
      <c r="AY630" s="18" t="s">
        <v>211</v>
      </c>
      <c r="BE630" s="155">
        <f>IF(N630="základní",J630,0)</f>
        <v>0</v>
      </c>
      <c r="BF630" s="155">
        <f>IF(N630="snížená",J630,0)</f>
        <v>0</v>
      </c>
      <c r="BG630" s="155">
        <f>IF(N630="zákl. přenesená",J630,0)</f>
        <v>0</v>
      </c>
      <c r="BH630" s="155">
        <f>IF(N630="sníž. přenesená",J630,0)</f>
        <v>0</v>
      </c>
      <c r="BI630" s="155">
        <f>IF(N630="nulová",J630,0)</f>
        <v>0</v>
      </c>
      <c r="BJ630" s="18" t="s">
        <v>87</v>
      </c>
      <c r="BK630" s="155">
        <f>ROUND(I630*H630,2)</f>
        <v>0</v>
      </c>
      <c r="BL630" s="18" t="s">
        <v>526</v>
      </c>
      <c r="BM630" s="265" t="s">
        <v>2470</v>
      </c>
    </row>
    <row r="631" s="13" customFormat="1">
      <c r="A631" s="13"/>
      <c r="B631" s="266"/>
      <c r="C631" s="267"/>
      <c r="D631" s="268" t="s">
        <v>236</v>
      </c>
      <c r="E631" s="269" t="s">
        <v>1</v>
      </c>
      <c r="F631" s="270" t="s">
        <v>2460</v>
      </c>
      <c r="G631" s="267"/>
      <c r="H631" s="269" t="s">
        <v>1</v>
      </c>
      <c r="I631" s="271"/>
      <c r="J631" s="267"/>
      <c r="K631" s="267"/>
      <c r="L631" s="272"/>
      <c r="M631" s="273"/>
      <c r="N631" s="274"/>
      <c r="O631" s="274"/>
      <c r="P631" s="274"/>
      <c r="Q631" s="274"/>
      <c r="R631" s="274"/>
      <c r="S631" s="274"/>
      <c r="T631" s="275"/>
      <c r="U631" s="13"/>
      <c r="V631" s="13"/>
      <c r="W631" s="13"/>
      <c r="X631" s="13"/>
      <c r="Y631" s="13"/>
      <c r="Z631" s="13"/>
      <c r="AA631" s="13"/>
      <c r="AB631" s="13"/>
      <c r="AC631" s="13"/>
      <c r="AD631" s="13"/>
      <c r="AE631" s="13"/>
      <c r="AT631" s="276" t="s">
        <v>236</v>
      </c>
      <c r="AU631" s="276" t="s">
        <v>89</v>
      </c>
      <c r="AV631" s="13" t="s">
        <v>87</v>
      </c>
      <c r="AW631" s="13" t="s">
        <v>34</v>
      </c>
      <c r="AX631" s="13" t="s">
        <v>81</v>
      </c>
      <c r="AY631" s="276" t="s">
        <v>211</v>
      </c>
    </row>
    <row r="632" s="13" customFormat="1">
      <c r="A632" s="13"/>
      <c r="B632" s="266"/>
      <c r="C632" s="267"/>
      <c r="D632" s="268" t="s">
        <v>236</v>
      </c>
      <c r="E632" s="269" t="s">
        <v>1</v>
      </c>
      <c r="F632" s="270" t="s">
        <v>2471</v>
      </c>
      <c r="G632" s="267"/>
      <c r="H632" s="269" t="s">
        <v>1</v>
      </c>
      <c r="I632" s="271"/>
      <c r="J632" s="267"/>
      <c r="K632" s="267"/>
      <c r="L632" s="272"/>
      <c r="M632" s="273"/>
      <c r="N632" s="274"/>
      <c r="O632" s="274"/>
      <c r="P632" s="274"/>
      <c r="Q632" s="274"/>
      <c r="R632" s="274"/>
      <c r="S632" s="274"/>
      <c r="T632" s="275"/>
      <c r="U632" s="13"/>
      <c r="V632" s="13"/>
      <c r="W632" s="13"/>
      <c r="X632" s="13"/>
      <c r="Y632" s="13"/>
      <c r="Z632" s="13"/>
      <c r="AA632" s="13"/>
      <c r="AB632" s="13"/>
      <c r="AC632" s="13"/>
      <c r="AD632" s="13"/>
      <c r="AE632" s="13"/>
      <c r="AT632" s="276" t="s">
        <v>236</v>
      </c>
      <c r="AU632" s="276" t="s">
        <v>89</v>
      </c>
      <c r="AV632" s="13" t="s">
        <v>87</v>
      </c>
      <c r="AW632" s="13" t="s">
        <v>34</v>
      </c>
      <c r="AX632" s="13" t="s">
        <v>81</v>
      </c>
      <c r="AY632" s="276" t="s">
        <v>211</v>
      </c>
    </row>
    <row r="633" s="13" customFormat="1">
      <c r="A633" s="13"/>
      <c r="B633" s="266"/>
      <c r="C633" s="267"/>
      <c r="D633" s="268" t="s">
        <v>236</v>
      </c>
      <c r="E633" s="269" t="s">
        <v>1</v>
      </c>
      <c r="F633" s="270" t="s">
        <v>2472</v>
      </c>
      <c r="G633" s="267"/>
      <c r="H633" s="269" t="s">
        <v>1</v>
      </c>
      <c r="I633" s="271"/>
      <c r="J633" s="267"/>
      <c r="K633" s="267"/>
      <c r="L633" s="272"/>
      <c r="M633" s="273"/>
      <c r="N633" s="274"/>
      <c r="O633" s="274"/>
      <c r="P633" s="274"/>
      <c r="Q633" s="274"/>
      <c r="R633" s="274"/>
      <c r="S633" s="274"/>
      <c r="T633" s="275"/>
      <c r="U633" s="13"/>
      <c r="V633" s="13"/>
      <c r="W633" s="13"/>
      <c r="X633" s="13"/>
      <c r="Y633" s="13"/>
      <c r="Z633" s="13"/>
      <c r="AA633" s="13"/>
      <c r="AB633" s="13"/>
      <c r="AC633" s="13"/>
      <c r="AD633" s="13"/>
      <c r="AE633" s="13"/>
      <c r="AT633" s="276" t="s">
        <v>236</v>
      </c>
      <c r="AU633" s="276" t="s">
        <v>89</v>
      </c>
      <c r="AV633" s="13" t="s">
        <v>87</v>
      </c>
      <c r="AW633" s="13" t="s">
        <v>34</v>
      </c>
      <c r="AX633" s="13" t="s">
        <v>81</v>
      </c>
      <c r="AY633" s="276" t="s">
        <v>211</v>
      </c>
    </row>
    <row r="634" s="13" customFormat="1">
      <c r="A634" s="13"/>
      <c r="B634" s="266"/>
      <c r="C634" s="267"/>
      <c r="D634" s="268" t="s">
        <v>236</v>
      </c>
      <c r="E634" s="269" t="s">
        <v>1</v>
      </c>
      <c r="F634" s="270" t="s">
        <v>2473</v>
      </c>
      <c r="G634" s="267"/>
      <c r="H634" s="269" t="s">
        <v>1</v>
      </c>
      <c r="I634" s="271"/>
      <c r="J634" s="267"/>
      <c r="K634" s="267"/>
      <c r="L634" s="272"/>
      <c r="M634" s="273"/>
      <c r="N634" s="274"/>
      <c r="O634" s="274"/>
      <c r="P634" s="274"/>
      <c r="Q634" s="274"/>
      <c r="R634" s="274"/>
      <c r="S634" s="274"/>
      <c r="T634" s="275"/>
      <c r="U634" s="13"/>
      <c r="V634" s="13"/>
      <c r="W634" s="13"/>
      <c r="X634" s="13"/>
      <c r="Y634" s="13"/>
      <c r="Z634" s="13"/>
      <c r="AA634" s="13"/>
      <c r="AB634" s="13"/>
      <c r="AC634" s="13"/>
      <c r="AD634" s="13"/>
      <c r="AE634" s="13"/>
      <c r="AT634" s="276" t="s">
        <v>236</v>
      </c>
      <c r="AU634" s="276" t="s">
        <v>89</v>
      </c>
      <c r="AV634" s="13" t="s">
        <v>87</v>
      </c>
      <c r="AW634" s="13" t="s">
        <v>34</v>
      </c>
      <c r="AX634" s="13" t="s">
        <v>81</v>
      </c>
      <c r="AY634" s="276" t="s">
        <v>211</v>
      </c>
    </row>
    <row r="635" s="13" customFormat="1">
      <c r="A635" s="13"/>
      <c r="B635" s="266"/>
      <c r="C635" s="267"/>
      <c r="D635" s="268" t="s">
        <v>236</v>
      </c>
      <c r="E635" s="269" t="s">
        <v>1</v>
      </c>
      <c r="F635" s="270" t="s">
        <v>2047</v>
      </c>
      <c r="G635" s="267"/>
      <c r="H635" s="269" t="s">
        <v>1</v>
      </c>
      <c r="I635" s="271"/>
      <c r="J635" s="267"/>
      <c r="K635" s="267"/>
      <c r="L635" s="272"/>
      <c r="M635" s="273"/>
      <c r="N635" s="274"/>
      <c r="O635" s="274"/>
      <c r="P635" s="274"/>
      <c r="Q635" s="274"/>
      <c r="R635" s="274"/>
      <c r="S635" s="274"/>
      <c r="T635" s="275"/>
      <c r="U635" s="13"/>
      <c r="V635" s="13"/>
      <c r="W635" s="13"/>
      <c r="X635" s="13"/>
      <c r="Y635" s="13"/>
      <c r="Z635" s="13"/>
      <c r="AA635" s="13"/>
      <c r="AB635" s="13"/>
      <c r="AC635" s="13"/>
      <c r="AD635" s="13"/>
      <c r="AE635" s="13"/>
      <c r="AT635" s="276" t="s">
        <v>236</v>
      </c>
      <c r="AU635" s="276" t="s">
        <v>89</v>
      </c>
      <c r="AV635" s="13" t="s">
        <v>87</v>
      </c>
      <c r="AW635" s="13" t="s">
        <v>34</v>
      </c>
      <c r="AX635" s="13" t="s">
        <v>81</v>
      </c>
      <c r="AY635" s="276" t="s">
        <v>211</v>
      </c>
    </row>
    <row r="636" s="14" customFormat="1">
      <c r="A636" s="14"/>
      <c r="B636" s="277"/>
      <c r="C636" s="278"/>
      <c r="D636" s="268" t="s">
        <v>236</v>
      </c>
      <c r="E636" s="279" t="s">
        <v>1</v>
      </c>
      <c r="F636" s="280" t="s">
        <v>87</v>
      </c>
      <c r="G636" s="278"/>
      <c r="H636" s="281">
        <v>1</v>
      </c>
      <c r="I636" s="282"/>
      <c r="J636" s="278"/>
      <c r="K636" s="278"/>
      <c r="L636" s="283"/>
      <c r="M636" s="284"/>
      <c r="N636" s="285"/>
      <c r="O636" s="285"/>
      <c r="P636" s="285"/>
      <c r="Q636" s="285"/>
      <c r="R636" s="285"/>
      <c r="S636" s="285"/>
      <c r="T636" s="286"/>
      <c r="U636" s="14"/>
      <c r="V636" s="14"/>
      <c r="W636" s="14"/>
      <c r="X636" s="14"/>
      <c r="Y636" s="14"/>
      <c r="Z636" s="14"/>
      <c r="AA636" s="14"/>
      <c r="AB636" s="14"/>
      <c r="AC636" s="14"/>
      <c r="AD636" s="14"/>
      <c r="AE636" s="14"/>
      <c r="AT636" s="287" t="s">
        <v>236</v>
      </c>
      <c r="AU636" s="287" t="s">
        <v>89</v>
      </c>
      <c r="AV636" s="14" t="s">
        <v>89</v>
      </c>
      <c r="AW636" s="14" t="s">
        <v>34</v>
      </c>
      <c r="AX636" s="14" t="s">
        <v>87</v>
      </c>
      <c r="AY636" s="287" t="s">
        <v>211</v>
      </c>
    </row>
    <row r="637" s="2" customFormat="1" ht="44.25" customHeight="1">
      <c r="A637" s="41"/>
      <c r="B637" s="42"/>
      <c r="C637" s="317" t="s">
        <v>1058</v>
      </c>
      <c r="D637" s="317" t="s">
        <v>587</v>
      </c>
      <c r="E637" s="318" t="s">
        <v>2439</v>
      </c>
      <c r="F637" s="319" t="s">
        <v>2474</v>
      </c>
      <c r="G637" s="320" t="s">
        <v>695</v>
      </c>
      <c r="H637" s="321">
        <v>1</v>
      </c>
      <c r="I637" s="322"/>
      <c r="J637" s="323">
        <f>ROUND(I637*H637,2)</f>
        <v>0</v>
      </c>
      <c r="K637" s="324"/>
      <c r="L637" s="325"/>
      <c r="M637" s="326" t="s">
        <v>1</v>
      </c>
      <c r="N637" s="327" t="s">
        <v>46</v>
      </c>
      <c r="O637" s="94"/>
      <c r="P637" s="263">
        <f>O637*H637</f>
        <v>0</v>
      </c>
      <c r="Q637" s="263">
        <v>0.10000000000000001</v>
      </c>
      <c r="R637" s="263">
        <f>Q637*H637</f>
        <v>0.10000000000000001</v>
      </c>
      <c r="S637" s="263">
        <v>0</v>
      </c>
      <c r="T637" s="264">
        <f>S637*H637</f>
        <v>0</v>
      </c>
      <c r="U637" s="41"/>
      <c r="V637" s="41"/>
      <c r="W637" s="41"/>
      <c r="X637" s="41"/>
      <c r="Y637" s="41"/>
      <c r="Z637" s="41"/>
      <c r="AA637" s="41"/>
      <c r="AB637" s="41"/>
      <c r="AC637" s="41"/>
      <c r="AD637" s="41"/>
      <c r="AE637" s="41"/>
      <c r="AR637" s="265" t="s">
        <v>632</v>
      </c>
      <c r="AT637" s="265" t="s">
        <v>587</v>
      </c>
      <c r="AU637" s="265" t="s">
        <v>89</v>
      </c>
      <c r="AY637" s="18" t="s">
        <v>211</v>
      </c>
      <c r="BE637" s="155">
        <f>IF(N637="základní",J637,0)</f>
        <v>0</v>
      </c>
      <c r="BF637" s="155">
        <f>IF(N637="snížená",J637,0)</f>
        <v>0</v>
      </c>
      <c r="BG637" s="155">
        <f>IF(N637="zákl. přenesená",J637,0)</f>
        <v>0</v>
      </c>
      <c r="BH637" s="155">
        <f>IF(N637="sníž. přenesená",J637,0)</f>
        <v>0</v>
      </c>
      <c r="BI637" s="155">
        <f>IF(N637="nulová",J637,0)</f>
        <v>0</v>
      </c>
      <c r="BJ637" s="18" t="s">
        <v>87</v>
      </c>
      <c r="BK637" s="155">
        <f>ROUND(I637*H637,2)</f>
        <v>0</v>
      </c>
      <c r="BL637" s="18" t="s">
        <v>526</v>
      </c>
      <c r="BM637" s="265" t="s">
        <v>2475</v>
      </c>
    </row>
    <row r="638" s="13" customFormat="1">
      <c r="A638" s="13"/>
      <c r="B638" s="266"/>
      <c r="C638" s="267"/>
      <c r="D638" s="268" t="s">
        <v>236</v>
      </c>
      <c r="E638" s="269" t="s">
        <v>1</v>
      </c>
      <c r="F638" s="270" t="s">
        <v>2460</v>
      </c>
      <c r="G638" s="267"/>
      <c r="H638" s="269" t="s">
        <v>1</v>
      </c>
      <c r="I638" s="271"/>
      <c r="J638" s="267"/>
      <c r="K638" s="267"/>
      <c r="L638" s="272"/>
      <c r="M638" s="273"/>
      <c r="N638" s="274"/>
      <c r="O638" s="274"/>
      <c r="P638" s="274"/>
      <c r="Q638" s="274"/>
      <c r="R638" s="274"/>
      <c r="S638" s="274"/>
      <c r="T638" s="275"/>
      <c r="U638" s="13"/>
      <c r="V638" s="13"/>
      <c r="W638" s="13"/>
      <c r="X638" s="13"/>
      <c r="Y638" s="13"/>
      <c r="Z638" s="13"/>
      <c r="AA638" s="13"/>
      <c r="AB638" s="13"/>
      <c r="AC638" s="13"/>
      <c r="AD638" s="13"/>
      <c r="AE638" s="13"/>
      <c r="AT638" s="276" t="s">
        <v>236</v>
      </c>
      <c r="AU638" s="276" t="s">
        <v>89</v>
      </c>
      <c r="AV638" s="13" t="s">
        <v>87</v>
      </c>
      <c r="AW638" s="13" t="s">
        <v>34</v>
      </c>
      <c r="AX638" s="13" t="s">
        <v>81</v>
      </c>
      <c r="AY638" s="276" t="s">
        <v>211</v>
      </c>
    </row>
    <row r="639" s="13" customFormat="1">
      <c r="A639" s="13"/>
      <c r="B639" s="266"/>
      <c r="C639" s="267"/>
      <c r="D639" s="268" t="s">
        <v>236</v>
      </c>
      <c r="E639" s="269" t="s">
        <v>1</v>
      </c>
      <c r="F639" s="270" t="s">
        <v>2476</v>
      </c>
      <c r="G639" s="267"/>
      <c r="H639" s="269" t="s">
        <v>1</v>
      </c>
      <c r="I639" s="271"/>
      <c r="J639" s="267"/>
      <c r="K639" s="267"/>
      <c r="L639" s="272"/>
      <c r="M639" s="273"/>
      <c r="N639" s="274"/>
      <c r="O639" s="274"/>
      <c r="P639" s="274"/>
      <c r="Q639" s="274"/>
      <c r="R639" s="274"/>
      <c r="S639" s="274"/>
      <c r="T639" s="275"/>
      <c r="U639" s="13"/>
      <c r="V639" s="13"/>
      <c r="W639" s="13"/>
      <c r="X639" s="13"/>
      <c r="Y639" s="13"/>
      <c r="Z639" s="13"/>
      <c r="AA639" s="13"/>
      <c r="AB639" s="13"/>
      <c r="AC639" s="13"/>
      <c r="AD639" s="13"/>
      <c r="AE639" s="13"/>
      <c r="AT639" s="276" t="s">
        <v>236</v>
      </c>
      <c r="AU639" s="276" t="s">
        <v>89</v>
      </c>
      <c r="AV639" s="13" t="s">
        <v>87</v>
      </c>
      <c r="AW639" s="13" t="s">
        <v>34</v>
      </c>
      <c r="AX639" s="13" t="s">
        <v>81</v>
      </c>
      <c r="AY639" s="276" t="s">
        <v>211</v>
      </c>
    </row>
    <row r="640" s="13" customFormat="1">
      <c r="A640" s="13"/>
      <c r="B640" s="266"/>
      <c r="C640" s="267"/>
      <c r="D640" s="268" t="s">
        <v>236</v>
      </c>
      <c r="E640" s="269" t="s">
        <v>1</v>
      </c>
      <c r="F640" s="270" t="s">
        <v>2472</v>
      </c>
      <c r="G640" s="267"/>
      <c r="H640" s="269" t="s">
        <v>1</v>
      </c>
      <c r="I640" s="271"/>
      <c r="J640" s="267"/>
      <c r="K640" s="267"/>
      <c r="L640" s="272"/>
      <c r="M640" s="273"/>
      <c r="N640" s="274"/>
      <c r="O640" s="274"/>
      <c r="P640" s="274"/>
      <c r="Q640" s="274"/>
      <c r="R640" s="274"/>
      <c r="S640" s="274"/>
      <c r="T640" s="275"/>
      <c r="U640" s="13"/>
      <c r="V640" s="13"/>
      <c r="W640" s="13"/>
      <c r="X640" s="13"/>
      <c r="Y640" s="13"/>
      <c r="Z640" s="13"/>
      <c r="AA640" s="13"/>
      <c r="AB640" s="13"/>
      <c r="AC640" s="13"/>
      <c r="AD640" s="13"/>
      <c r="AE640" s="13"/>
      <c r="AT640" s="276" t="s">
        <v>236</v>
      </c>
      <c r="AU640" s="276" t="s">
        <v>89</v>
      </c>
      <c r="AV640" s="13" t="s">
        <v>87</v>
      </c>
      <c r="AW640" s="13" t="s">
        <v>34</v>
      </c>
      <c r="AX640" s="13" t="s">
        <v>81</v>
      </c>
      <c r="AY640" s="276" t="s">
        <v>211</v>
      </c>
    </row>
    <row r="641" s="13" customFormat="1">
      <c r="A641" s="13"/>
      <c r="B641" s="266"/>
      <c r="C641" s="267"/>
      <c r="D641" s="268" t="s">
        <v>236</v>
      </c>
      <c r="E641" s="269" t="s">
        <v>1</v>
      </c>
      <c r="F641" s="270" t="s">
        <v>2473</v>
      </c>
      <c r="G641" s="267"/>
      <c r="H641" s="269" t="s">
        <v>1</v>
      </c>
      <c r="I641" s="271"/>
      <c r="J641" s="267"/>
      <c r="K641" s="267"/>
      <c r="L641" s="272"/>
      <c r="M641" s="273"/>
      <c r="N641" s="274"/>
      <c r="O641" s="274"/>
      <c r="P641" s="274"/>
      <c r="Q641" s="274"/>
      <c r="R641" s="274"/>
      <c r="S641" s="274"/>
      <c r="T641" s="275"/>
      <c r="U641" s="13"/>
      <c r="V641" s="13"/>
      <c r="W641" s="13"/>
      <c r="X641" s="13"/>
      <c r="Y641" s="13"/>
      <c r="Z641" s="13"/>
      <c r="AA641" s="13"/>
      <c r="AB641" s="13"/>
      <c r="AC641" s="13"/>
      <c r="AD641" s="13"/>
      <c r="AE641" s="13"/>
      <c r="AT641" s="276" t="s">
        <v>236</v>
      </c>
      <c r="AU641" s="276" t="s">
        <v>89</v>
      </c>
      <c r="AV641" s="13" t="s">
        <v>87</v>
      </c>
      <c r="AW641" s="13" t="s">
        <v>34</v>
      </c>
      <c r="AX641" s="13" t="s">
        <v>81</v>
      </c>
      <c r="AY641" s="276" t="s">
        <v>211</v>
      </c>
    </row>
    <row r="642" s="13" customFormat="1">
      <c r="A642" s="13"/>
      <c r="B642" s="266"/>
      <c r="C642" s="267"/>
      <c r="D642" s="268" t="s">
        <v>236</v>
      </c>
      <c r="E642" s="269" t="s">
        <v>1</v>
      </c>
      <c r="F642" s="270" t="s">
        <v>2047</v>
      </c>
      <c r="G642" s="267"/>
      <c r="H642" s="269" t="s">
        <v>1</v>
      </c>
      <c r="I642" s="271"/>
      <c r="J642" s="267"/>
      <c r="K642" s="267"/>
      <c r="L642" s="272"/>
      <c r="M642" s="273"/>
      <c r="N642" s="274"/>
      <c r="O642" s="274"/>
      <c r="P642" s="274"/>
      <c r="Q642" s="274"/>
      <c r="R642" s="274"/>
      <c r="S642" s="274"/>
      <c r="T642" s="275"/>
      <c r="U642" s="13"/>
      <c r="V642" s="13"/>
      <c r="W642" s="13"/>
      <c r="X642" s="13"/>
      <c r="Y642" s="13"/>
      <c r="Z642" s="13"/>
      <c r="AA642" s="13"/>
      <c r="AB642" s="13"/>
      <c r="AC642" s="13"/>
      <c r="AD642" s="13"/>
      <c r="AE642" s="13"/>
      <c r="AT642" s="276" t="s">
        <v>236</v>
      </c>
      <c r="AU642" s="276" t="s">
        <v>89</v>
      </c>
      <c r="AV642" s="13" t="s">
        <v>87</v>
      </c>
      <c r="AW642" s="13" t="s">
        <v>34</v>
      </c>
      <c r="AX642" s="13" t="s">
        <v>81</v>
      </c>
      <c r="AY642" s="276" t="s">
        <v>211</v>
      </c>
    </row>
    <row r="643" s="14" customFormat="1">
      <c r="A643" s="14"/>
      <c r="B643" s="277"/>
      <c r="C643" s="278"/>
      <c r="D643" s="268" t="s">
        <v>236</v>
      </c>
      <c r="E643" s="279" t="s">
        <v>1</v>
      </c>
      <c r="F643" s="280" t="s">
        <v>87</v>
      </c>
      <c r="G643" s="278"/>
      <c r="H643" s="281">
        <v>1</v>
      </c>
      <c r="I643" s="282"/>
      <c r="J643" s="278"/>
      <c r="K643" s="278"/>
      <c r="L643" s="283"/>
      <c r="M643" s="284"/>
      <c r="N643" s="285"/>
      <c r="O643" s="285"/>
      <c r="P643" s="285"/>
      <c r="Q643" s="285"/>
      <c r="R643" s="285"/>
      <c r="S643" s="285"/>
      <c r="T643" s="286"/>
      <c r="U643" s="14"/>
      <c r="V643" s="14"/>
      <c r="W643" s="14"/>
      <c r="X643" s="14"/>
      <c r="Y643" s="14"/>
      <c r="Z643" s="14"/>
      <c r="AA643" s="14"/>
      <c r="AB643" s="14"/>
      <c r="AC643" s="14"/>
      <c r="AD643" s="14"/>
      <c r="AE643" s="14"/>
      <c r="AT643" s="287" t="s">
        <v>236</v>
      </c>
      <c r="AU643" s="287" t="s">
        <v>89</v>
      </c>
      <c r="AV643" s="14" t="s">
        <v>89</v>
      </c>
      <c r="AW643" s="14" t="s">
        <v>34</v>
      </c>
      <c r="AX643" s="14" t="s">
        <v>87</v>
      </c>
      <c r="AY643" s="287" t="s">
        <v>211</v>
      </c>
    </row>
    <row r="644" s="2" customFormat="1" ht="37.8" customHeight="1">
      <c r="A644" s="41"/>
      <c r="B644" s="42"/>
      <c r="C644" s="317" t="s">
        <v>1062</v>
      </c>
      <c r="D644" s="317" t="s">
        <v>587</v>
      </c>
      <c r="E644" s="318" t="s">
        <v>2441</v>
      </c>
      <c r="F644" s="319" t="s">
        <v>2477</v>
      </c>
      <c r="G644" s="320" t="s">
        <v>1198</v>
      </c>
      <c r="H644" s="321">
        <v>1</v>
      </c>
      <c r="I644" s="322"/>
      <c r="J644" s="323">
        <f>ROUND(I644*H644,2)</f>
        <v>0</v>
      </c>
      <c r="K644" s="324"/>
      <c r="L644" s="325"/>
      <c r="M644" s="326" t="s">
        <v>1</v>
      </c>
      <c r="N644" s="327" t="s">
        <v>46</v>
      </c>
      <c r="O644" s="94"/>
      <c r="P644" s="263">
        <f>O644*H644</f>
        <v>0</v>
      </c>
      <c r="Q644" s="263">
        <v>0.10000000000000001</v>
      </c>
      <c r="R644" s="263">
        <f>Q644*H644</f>
        <v>0.10000000000000001</v>
      </c>
      <c r="S644" s="263">
        <v>0</v>
      </c>
      <c r="T644" s="264">
        <f>S644*H644</f>
        <v>0</v>
      </c>
      <c r="U644" s="41"/>
      <c r="V644" s="41"/>
      <c r="W644" s="41"/>
      <c r="X644" s="41"/>
      <c r="Y644" s="41"/>
      <c r="Z644" s="41"/>
      <c r="AA644" s="41"/>
      <c r="AB644" s="41"/>
      <c r="AC644" s="41"/>
      <c r="AD644" s="41"/>
      <c r="AE644" s="41"/>
      <c r="AR644" s="265" t="s">
        <v>632</v>
      </c>
      <c r="AT644" s="265" t="s">
        <v>587</v>
      </c>
      <c r="AU644" s="265" t="s">
        <v>89</v>
      </c>
      <c r="AY644" s="18" t="s">
        <v>211</v>
      </c>
      <c r="BE644" s="155">
        <f>IF(N644="základní",J644,0)</f>
        <v>0</v>
      </c>
      <c r="BF644" s="155">
        <f>IF(N644="snížená",J644,0)</f>
        <v>0</v>
      </c>
      <c r="BG644" s="155">
        <f>IF(N644="zákl. přenesená",J644,0)</f>
        <v>0</v>
      </c>
      <c r="BH644" s="155">
        <f>IF(N644="sníž. přenesená",J644,0)</f>
        <v>0</v>
      </c>
      <c r="BI644" s="155">
        <f>IF(N644="nulová",J644,0)</f>
        <v>0</v>
      </c>
      <c r="BJ644" s="18" t="s">
        <v>87</v>
      </c>
      <c r="BK644" s="155">
        <f>ROUND(I644*H644,2)</f>
        <v>0</v>
      </c>
      <c r="BL644" s="18" t="s">
        <v>526</v>
      </c>
      <c r="BM644" s="265" t="s">
        <v>2478</v>
      </c>
    </row>
    <row r="645" s="13" customFormat="1">
      <c r="A645" s="13"/>
      <c r="B645" s="266"/>
      <c r="C645" s="267"/>
      <c r="D645" s="268" t="s">
        <v>236</v>
      </c>
      <c r="E645" s="269" t="s">
        <v>1</v>
      </c>
      <c r="F645" s="270" t="s">
        <v>2460</v>
      </c>
      <c r="G645" s="267"/>
      <c r="H645" s="269" t="s">
        <v>1</v>
      </c>
      <c r="I645" s="271"/>
      <c r="J645" s="267"/>
      <c r="K645" s="267"/>
      <c r="L645" s="272"/>
      <c r="M645" s="273"/>
      <c r="N645" s="274"/>
      <c r="O645" s="274"/>
      <c r="P645" s="274"/>
      <c r="Q645" s="274"/>
      <c r="R645" s="274"/>
      <c r="S645" s="274"/>
      <c r="T645" s="275"/>
      <c r="U645" s="13"/>
      <c r="V645" s="13"/>
      <c r="W645" s="13"/>
      <c r="X645" s="13"/>
      <c r="Y645" s="13"/>
      <c r="Z645" s="13"/>
      <c r="AA645" s="13"/>
      <c r="AB645" s="13"/>
      <c r="AC645" s="13"/>
      <c r="AD645" s="13"/>
      <c r="AE645" s="13"/>
      <c r="AT645" s="276" t="s">
        <v>236</v>
      </c>
      <c r="AU645" s="276" t="s">
        <v>89</v>
      </c>
      <c r="AV645" s="13" t="s">
        <v>87</v>
      </c>
      <c r="AW645" s="13" t="s">
        <v>34</v>
      </c>
      <c r="AX645" s="13" t="s">
        <v>81</v>
      </c>
      <c r="AY645" s="276" t="s">
        <v>211</v>
      </c>
    </row>
    <row r="646" s="13" customFormat="1">
      <c r="A646" s="13"/>
      <c r="B646" s="266"/>
      <c r="C646" s="267"/>
      <c r="D646" s="268" t="s">
        <v>236</v>
      </c>
      <c r="E646" s="269" t="s">
        <v>1</v>
      </c>
      <c r="F646" s="270" t="s">
        <v>2472</v>
      </c>
      <c r="G646" s="267"/>
      <c r="H646" s="269" t="s">
        <v>1</v>
      </c>
      <c r="I646" s="271"/>
      <c r="J646" s="267"/>
      <c r="K646" s="267"/>
      <c r="L646" s="272"/>
      <c r="M646" s="273"/>
      <c r="N646" s="274"/>
      <c r="O646" s="274"/>
      <c r="P646" s="274"/>
      <c r="Q646" s="274"/>
      <c r="R646" s="274"/>
      <c r="S646" s="274"/>
      <c r="T646" s="275"/>
      <c r="U646" s="13"/>
      <c r="V646" s="13"/>
      <c r="W646" s="13"/>
      <c r="X646" s="13"/>
      <c r="Y646" s="13"/>
      <c r="Z646" s="13"/>
      <c r="AA646" s="13"/>
      <c r="AB646" s="13"/>
      <c r="AC646" s="13"/>
      <c r="AD646" s="13"/>
      <c r="AE646" s="13"/>
      <c r="AT646" s="276" t="s">
        <v>236</v>
      </c>
      <c r="AU646" s="276" t="s">
        <v>89</v>
      </c>
      <c r="AV646" s="13" t="s">
        <v>87</v>
      </c>
      <c r="AW646" s="13" t="s">
        <v>34</v>
      </c>
      <c r="AX646" s="13" t="s">
        <v>81</v>
      </c>
      <c r="AY646" s="276" t="s">
        <v>211</v>
      </c>
    </row>
    <row r="647" s="13" customFormat="1">
      <c r="A647" s="13"/>
      <c r="B647" s="266"/>
      <c r="C647" s="267"/>
      <c r="D647" s="268" t="s">
        <v>236</v>
      </c>
      <c r="E647" s="269" t="s">
        <v>1</v>
      </c>
      <c r="F647" s="270" t="s">
        <v>2473</v>
      </c>
      <c r="G647" s="267"/>
      <c r="H647" s="269" t="s">
        <v>1</v>
      </c>
      <c r="I647" s="271"/>
      <c r="J647" s="267"/>
      <c r="K647" s="267"/>
      <c r="L647" s="272"/>
      <c r="M647" s="273"/>
      <c r="N647" s="274"/>
      <c r="O647" s="274"/>
      <c r="P647" s="274"/>
      <c r="Q647" s="274"/>
      <c r="R647" s="274"/>
      <c r="S647" s="274"/>
      <c r="T647" s="275"/>
      <c r="U647" s="13"/>
      <c r="V647" s="13"/>
      <c r="W647" s="13"/>
      <c r="X647" s="13"/>
      <c r="Y647" s="13"/>
      <c r="Z647" s="13"/>
      <c r="AA647" s="13"/>
      <c r="AB647" s="13"/>
      <c r="AC647" s="13"/>
      <c r="AD647" s="13"/>
      <c r="AE647" s="13"/>
      <c r="AT647" s="276" t="s">
        <v>236</v>
      </c>
      <c r="AU647" s="276" t="s">
        <v>89</v>
      </c>
      <c r="AV647" s="13" t="s">
        <v>87</v>
      </c>
      <c r="AW647" s="13" t="s">
        <v>34</v>
      </c>
      <c r="AX647" s="13" t="s">
        <v>81</v>
      </c>
      <c r="AY647" s="276" t="s">
        <v>211</v>
      </c>
    </row>
    <row r="648" s="13" customFormat="1">
      <c r="A648" s="13"/>
      <c r="B648" s="266"/>
      <c r="C648" s="267"/>
      <c r="D648" s="268" t="s">
        <v>236</v>
      </c>
      <c r="E648" s="269" t="s">
        <v>1</v>
      </c>
      <c r="F648" s="270" t="s">
        <v>2479</v>
      </c>
      <c r="G648" s="267"/>
      <c r="H648" s="269" t="s">
        <v>1</v>
      </c>
      <c r="I648" s="271"/>
      <c r="J648" s="267"/>
      <c r="K648" s="267"/>
      <c r="L648" s="272"/>
      <c r="M648" s="273"/>
      <c r="N648" s="274"/>
      <c r="O648" s="274"/>
      <c r="P648" s="274"/>
      <c r="Q648" s="274"/>
      <c r="R648" s="274"/>
      <c r="S648" s="274"/>
      <c r="T648" s="275"/>
      <c r="U648" s="13"/>
      <c r="V648" s="13"/>
      <c r="W648" s="13"/>
      <c r="X648" s="13"/>
      <c r="Y648" s="13"/>
      <c r="Z648" s="13"/>
      <c r="AA648" s="13"/>
      <c r="AB648" s="13"/>
      <c r="AC648" s="13"/>
      <c r="AD648" s="13"/>
      <c r="AE648" s="13"/>
      <c r="AT648" s="276" t="s">
        <v>236</v>
      </c>
      <c r="AU648" s="276" t="s">
        <v>89</v>
      </c>
      <c r="AV648" s="13" t="s">
        <v>87</v>
      </c>
      <c r="AW648" s="13" t="s">
        <v>34</v>
      </c>
      <c r="AX648" s="13" t="s">
        <v>81</v>
      </c>
      <c r="AY648" s="276" t="s">
        <v>211</v>
      </c>
    </row>
    <row r="649" s="13" customFormat="1">
      <c r="A649" s="13"/>
      <c r="B649" s="266"/>
      <c r="C649" s="267"/>
      <c r="D649" s="268" t="s">
        <v>236</v>
      </c>
      <c r="E649" s="269" t="s">
        <v>1</v>
      </c>
      <c r="F649" s="270" t="s">
        <v>2480</v>
      </c>
      <c r="G649" s="267"/>
      <c r="H649" s="269" t="s">
        <v>1</v>
      </c>
      <c r="I649" s="271"/>
      <c r="J649" s="267"/>
      <c r="K649" s="267"/>
      <c r="L649" s="272"/>
      <c r="M649" s="273"/>
      <c r="N649" s="274"/>
      <c r="O649" s="274"/>
      <c r="P649" s="274"/>
      <c r="Q649" s="274"/>
      <c r="R649" s="274"/>
      <c r="S649" s="274"/>
      <c r="T649" s="275"/>
      <c r="U649" s="13"/>
      <c r="V649" s="13"/>
      <c r="W649" s="13"/>
      <c r="X649" s="13"/>
      <c r="Y649" s="13"/>
      <c r="Z649" s="13"/>
      <c r="AA649" s="13"/>
      <c r="AB649" s="13"/>
      <c r="AC649" s="13"/>
      <c r="AD649" s="13"/>
      <c r="AE649" s="13"/>
      <c r="AT649" s="276" t="s">
        <v>236</v>
      </c>
      <c r="AU649" s="276" t="s">
        <v>89</v>
      </c>
      <c r="AV649" s="13" t="s">
        <v>87</v>
      </c>
      <c r="AW649" s="13" t="s">
        <v>34</v>
      </c>
      <c r="AX649" s="13" t="s">
        <v>81</v>
      </c>
      <c r="AY649" s="276" t="s">
        <v>211</v>
      </c>
    </row>
    <row r="650" s="13" customFormat="1">
      <c r="A650" s="13"/>
      <c r="B650" s="266"/>
      <c r="C650" s="267"/>
      <c r="D650" s="268" t="s">
        <v>236</v>
      </c>
      <c r="E650" s="269" t="s">
        <v>1</v>
      </c>
      <c r="F650" s="270" t="s">
        <v>2481</v>
      </c>
      <c r="G650" s="267"/>
      <c r="H650" s="269" t="s">
        <v>1</v>
      </c>
      <c r="I650" s="271"/>
      <c r="J650" s="267"/>
      <c r="K650" s="267"/>
      <c r="L650" s="272"/>
      <c r="M650" s="273"/>
      <c r="N650" s="274"/>
      <c r="O650" s="274"/>
      <c r="P650" s="274"/>
      <c r="Q650" s="274"/>
      <c r="R650" s="274"/>
      <c r="S650" s="274"/>
      <c r="T650" s="275"/>
      <c r="U650" s="13"/>
      <c r="V650" s="13"/>
      <c r="W650" s="13"/>
      <c r="X650" s="13"/>
      <c r="Y650" s="13"/>
      <c r="Z650" s="13"/>
      <c r="AA650" s="13"/>
      <c r="AB650" s="13"/>
      <c r="AC650" s="13"/>
      <c r="AD650" s="13"/>
      <c r="AE650" s="13"/>
      <c r="AT650" s="276" t="s">
        <v>236</v>
      </c>
      <c r="AU650" s="276" t="s">
        <v>89</v>
      </c>
      <c r="AV650" s="13" t="s">
        <v>87</v>
      </c>
      <c r="AW650" s="13" t="s">
        <v>34</v>
      </c>
      <c r="AX650" s="13" t="s">
        <v>81</v>
      </c>
      <c r="AY650" s="276" t="s">
        <v>211</v>
      </c>
    </row>
    <row r="651" s="13" customFormat="1">
      <c r="A651" s="13"/>
      <c r="B651" s="266"/>
      <c r="C651" s="267"/>
      <c r="D651" s="268" t="s">
        <v>236</v>
      </c>
      <c r="E651" s="269" t="s">
        <v>1</v>
      </c>
      <c r="F651" s="270" t="s">
        <v>2482</v>
      </c>
      <c r="G651" s="267"/>
      <c r="H651" s="269" t="s">
        <v>1</v>
      </c>
      <c r="I651" s="271"/>
      <c r="J651" s="267"/>
      <c r="K651" s="267"/>
      <c r="L651" s="272"/>
      <c r="M651" s="273"/>
      <c r="N651" s="274"/>
      <c r="O651" s="274"/>
      <c r="P651" s="274"/>
      <c r="Q651" s="274"/>
      <c r="R651" s="274"/>
      <c r="S651" s="274"/>
      <c r="T651" s="275"/>
      <c r="U651" s="13"/>
      <c r="V651" s="13"/>
      <c r="W651" s="13"/>
      <c r="X651" s="13"/>
      <c r="Y651" s="13"/>
      <c r="Z651" s="13"/>
      <c r="AA651" s="13"/>
      <c r="AB651" s="13"/>
      <c r="AC651" s="13"/>
      <c r="AD651" s="13"/>
      <c r="AE651" s="13"/>
      <c r="AT651" s="276" t="s">
        <v>236</v>
      </c>
      <c r="AU651" s="276" t="s">
        <v>89</v>
      </c>
      <c r="AV651" s="13" t="s">
        <v>87</v>
      </c>
      <c r="AW651" s="13" t="s">
        <v>34</v>
      </c>
      <c r="AX651" s="13" t="s">
        <v>81</v>
      </c>
      <c r="AY651" s="276" t="s">
        <v>211</v>
      </c>
    </row>
    <row r="652" s="13" customFormat="1">
      <c r="A652" s="13"/>
      <c r="B652" s="266"/>
      <c r="C652" s="267"/>
      <c r="D652" s="268" t="s">
        <v>236</v>
      </c>
      <c r="E652" s="269" t="s">
        <v>1</v>
      </c>
      <c r="F652" s="270" t="s">
        <v>2483</v>
      </c>
      <c r="G652" s="267"/>
      <c r="H652" s="269" t="s">
        <v>1</v>
      </c>
      <c r="I652" s="271"/>
      <c r="J652" s="267"/>
      <c r="K652" s="267"/>
      <c r="L652" s="272"/>
      <c r="M652" s="273"/>
      <c r="N652" s="274"/>
      <c r="O652" s="274"/>
      <c r="P652" s="274"/>
      <c r="Q652" s="274"/>
      <c r="R652" s="274"/>
      <c r="S652" s="274"/>
      <c r="T652" s="275"/>
      <c r="U652" s="13"/>
      <c r="V652" s="13"/>
      <c r="W652" s="13"/>
      <c r="X652" s="13"/>
      <c r="Y652" s="13"/>
      <c r="Z652" s="13"/>
      <c r="AA652" s="13"/>
      <c r="AB652" s="13"/>
      <c r="AC652" s="13"/>
      <c r="AD652" s="13"/>
      <c r="AE652" s="13"/>
      <c r="AT652" s="276" t="s">
        <v>236</v>
      </c>
      <c r="AU652" s="276" t="s">
        <v>89</v>
      </c>
      <c r="AV652" s="13" t="s">
        <v>87</v>
      </c>
      <c r="AW652" s="13" t="s">
        <v>34</v>
      </c>
      <c r="AX652" s="13" t="s">
        <v>81</v>
      </c>
      <c r="AY652" s="276" t="s">
        <v>211</v>
      </c>
    </row>
    <row r="653" s="13" customFormat="1">
      <c r="A653" s="13"/>
      <c r="B653" s="266"/>
      <c r="C653" s="267"/>
      <c r="D653" s="268" t="s">
        <v>236</v>
      </c>
      <c r="E653" s="269" t="s">
        <v>1</v>
      </c>
      <c r="F653" s="270" t="s">
        <v>2047</v>
      </c>
      <c r="G653" s="267"/>
      <c r="H653" s="269" t="s">
        <v>1</v>
      </c>
      <c r="I653" s="271"/>
      <c r="J653" s="267"/>
      <c r="K653" s="267"/>
      <c r="L653" s="272"/>
      <c r="M653" s="273"/>
      <c r="N653" s="274"/>
      <c r="O653" s="274"/>
      <c r="P653" s="274"/>
      <c r="Q653" s="274"/>
      <c r="R653" s="274"/>
      <c r="S653" s="274"/>
      <c r="T653" s="275"/>
      <c r="U653" s="13"/>
      <c r="V653" s="13"/>
      <c r="W653" s="13"/>
      <c r="X653" s="13"/>
      <c r="Y653" s="13"/>
      <c r="Z653" s="13"/>
      <c r="AA653" s="13"/>
      <c r="AB653" s="13"/>
      <c r="AC653" s="13"/>
      <c r="AD653" s="13"/>
      <c r="AE653" s="13"/>
      <c r="AT653" s="276" t="s">
        <v>236</v>
      </c>
      <c r="AU653" s="276" t="s">
        <v>89</v>
      </c>
      <c r="AV653" s="13" t="s">
        <v>87</v>
      </c>
      <c r="AW653" s="13" t="s">
        <v>34</v>
      </c>
      <c r="AX653" s="13" t="s">
        <v>81</v>
      </c>
      <c r="AY653" s="276" t="s">
        <v>211</v>
      </c>
    </row>
    <row r="654" s="14" customFormat="1">
      <c r="A654" s="14"/>
      <c r="B654" s="277"/>
      <c r="C654" s="278"/>
      <c r="D654" s="268" t="s">
        <v>236</v>
      </c>
      <c r="E654" s="279" t="s">
        <v>1</v>
      </c>
      <c r="F654" s="280" t="s">
        <v>87</v>
      </c>
      <c r="G654" s="278"/>
      <c r="H654" s="281">
        <v>1</v>
      </c>
      <c r="I654" s="282"/>
      <c r="J654" s="278"/>
      <c r="K654" s="278"/>
      <c r="L654" s="283"/>
      <c r="M654" s="284"/>
      <c r="N654" s="285"/>
      <c r="O654" s="285"/>
      <c r="P654" s="285"/>
      <c r="Q654" s="285"/>
      <c r="R654" s="285"/>
      <c r="S654" s="285"/>
      <c r="T654" s="286"/>
      <c r="U654" s="14"/>
      <c r="V654" s="14"/>
      <c r="W654" s="14"/>
      <c r="X654" s="14"/>
      <c r="Y654" s="14"/>
      <c r="Z654" s="14"/>
      <c r="AA654" s="14"/>
      <c r="AB654" s="14"/>
      <c r="AC654" s="14"/>
      <c r="AD654" s="14"/>
      <c r="AE654" s="14"/>
      <c r="AT654" s="287" t="s">
        <v>236</v>
      </c>
      <c r="AU654" s="287" t="s">
        <v>89</v>
      </c>
      <c r="AV654" s="14" t="s">
        <v>89</v>
      </c>
      <c r="AW654" s="14" t="s">
        <v>34</v>
      </c>
      <c r="AX654" s="14" t="s">
        <v>87</v>
      </c>
      <c r="AY654" s="287" t="s">
        <v>211</v>
      </c>
    </row>
    <row r="655" s="2" customFormat="1" ht="33" customHeight="1">
      <c r="A655" s="41"/>
      <c r="B655" s="42"/>
      <c r="C655" s="317" t="s">
        <v>1067</v>
      </c>
      <c r="D655" s="317" t="s">
        <v>587</v>
      </c>
      <c r="E655" s="318" t="s">
        <v>2443</v>
      </c>
      <c r="F655" s="319" t="s">
        <v>2484</v>
      </c>
      <c r="G655" s="320" t="s">
        <v>1198</v>
      </c>
      <c r="H655" s="321">
        <v>1</v>
      </c>
      <c r="I655" s="322"/>
      <c r="J655" s="323">
        <f>ROUND(I655*H655,2)</f>
        <v>0</v>
      </c>
      <c r="K655" s="324"/>
      <c r="L655" s="325"/>
      <c r="M655" s="326" t="s">
        <v>1</v>
      </c>
      <c r="N655" s="327" t="s">
        <v>46</v>
      </c>
      <c r="O655" s="94"/>
      <c r="P655" s="263">
        <f>O655*H655</f>
        <v>0</v>
      </c>
      <c r="Q655" s="263">
        <v>0.080000000000000002</v>
      </c>
      <c r="R655" s="263">
        <f>Q655*H655</f>
        <v>0.080000000000000002</v>
      </c>
      <c r="S655" s="263">
        <v>0</v>
      </c>
      <c r="T655" s="264">
        <f>S655*H655</f>
        <v>0</v>
      </c>
      <c r="U655" s="41"/>
      <c r="V655" s="41"/>
      <c r="W655" s="41"/>
      <c r="X655" s="41"/>
      <c r="Y655" s="41"/>
      <c r="Z655" s="41"/>
      <c r="AA655" s="41"/>
      <c r="AB655" s="41"/>
      <c r="AC655" s="41"/>
      <c r="AD655" s="41"/>
      <c r="AE655" s="41"/>
      <c r="AR655" s="265" t="s">
        <v>632</v>
      </c>
      <c r="AT655" s="265" t="s">
        <v>587</v>
      </c>
      <c r="AU655" s="265" t="s">
        <v>89</v>
      </c>
      <c r="AY655" s="18" t="s">
        <v>211</v>
      </c>
      <c r="BE655" s="155">
        <f>IF(N655="základní",J655,0)</f>
        <v>0</v>
      </c>
      <c r="BF655" s="155">
        <f>IF(N655="snížená",J655,0)</f>
        <v>0</v>
      </c>
      <c r="BG655" s="155">
        <f>IF(N655="zákl. přenesená",J655,0)</f>
        <v>0</v>
      </c>
      <c r="BH655" s="155">
        <f>IF(N655="sníž. přenesená",J655,0)</f>
        <v>0</v>
      </c>
      <c r="BI655" s="155">
        <f>IF(N655="nulová",J655,0)</f>
        <v>0</v>
      </c>
      <c r="BJ655" s="18" t="s">
        <v>87</v>
      </c>
      <c r="BK655" s="155">
        <f>ROUND(I655*H655,2)</f>
        <v>0</v>
      </c>
      <c r="BL655" s="18" t="s">
        <v>526</v>
      </c>
      <c r="BM655" s="265" t="s">
        <v>2485</v>
      </c>
    </row>
    <row r="656" s="13" customFormat="1">
      <c r="A656" s="13"/>
      <c r="B656" s="266"/>
      <c r="C656" s="267"/>
      <c r="D656" s="268" t="s">
        <v>236</v>
      </c>
      <c r="E656" s="269" t="s">
        <v>1</v>
      </c>
      <c r="F656" s="270" t="s">
        <v>2460</v>
      </c>
      <c r="G656" s="267"/>
      <c r="H656" s="269" t="s">
        <v>1</v>
      </c>
      <c r="I656" s="271"/>
      <c r="J656" s="267"/>
      <c r="K656" s="267"/>
      <c r="L656" s="272"/>
      <c r="M656" s="273"/>
      <c r="N656" s="274"/>
      <c r="O656" s="274"/>
      <c r="P656" s="274"/>
      <c r="Q656" s="274"/>
      <c r="R656" s="274"/>
      <c r="S656" s="274"/>
      <c r="T656" s="275"/>
      <c r="U656" s="13"/>
      <c r="V656" s="13"/>
      <c r="W656" s="13"/>
      <c r="X656" s="13"/>
      <c r="Y656" s="13"/>
      <c r="Z656" s="13"/>
      <c r="AA656" s="13"/>
      <c r="AB656" s="13"/>
      <c r="AC656" s="13"/>
      <c r="AD656" s="13"/>
      <c r="AE656" s="13"/>
      <c r="AT656" s="276" t="s">
        <v>236</v>
      </c>
      <c r="AU656" s="276" t="s">
        <v>89</v>
      </c>
      <c r="AV656" s="13" t="s">
        <v>87</v>
      </c>
      <c r="AW656" s="13" t="s">
        <v>34</v>
      </c>
      <c r="AX656" s="13" t="s">
        <v>81</v>
      </c>
      <c r="AY656" s="276" t="s">
        <v>211</v>
      </c>
    </row>
    <row r="657" s="13" customFormat="1">
      <c r="A657" s="13"/>
      <c r="B657" s="266"/>
      <c r="C657" s="267"/>
      <c r="D657" s="268" t="s">
        <v>236</v>
      </c>
      <c r="E657" s="269" t="s">
        <v>1</v>
      </c>
      <c r="F657" s="270" t="s">
        <v>2486</v>
      </c>
      <c r="G657" s="267"/>
      <c r="H657" s="269" t="s">
        <v>1</v>
      </c>
      <c r="I657" s="271"/>
      <c r="J657" s="267"/>
      <c r="K657" s="267"/>
      <c r="L657" s="272"/>
      <c r="M657" s="273"/>
      <c r="N657" s="274"/>
      <c r="O657" s="274"/>
      <c r="P657" s="274"/>
      <c r="Q657" s="274"/>
      <c r="R657" s="274"/>
      <c r="S657" s="274"/>
      <c r="T657" s="275"/>
      <c r="U657" s="13"/>
      <c r="V657" s="13"/>
      <c r="W657" s="13"/>
      <c r="X657" s="13"/>
      <c r="Y657" s="13"/>
      <c r="Z657" s="13"/>
      <c r="AA657" s="13"/>
      <c r="AB657" s="13"/>
      <c r="AC657" s="13"/>
      <c r="AD657" s="13"/>
      <c r="AE657" s="13"/>
      <c r="AT657" s="276" t="s">
        <v>236</v>
      </c>
      <c r="AU657" s="276" t="s">
        <v>89</v>
      </c>
      <c r="AV657" s="13" t="s">
        <v>87</v>
      </c>
      <c r="AW657" s="13" t="s">
        <v>34</v>
      </c>
      <c r="AX657" s="13" t="s">
        <v>81</v>
      </c>
      <c r="AY657" s="276" t="s">
        <v>211</v>
      </c>
    </row>
    <row r="658" s="13" customFormat="1">
      <c r="A658" s="13"/>
      <c r="B658" s="266"/>
      <c r="C658" s="267"/>
      <c r="D658" s="268" t="s">
        <v>236</v>
      </c>
      <c r="E658" s="269" t="s">
        <v>1</v>
      </c>
      <c r="F658" s="270" t="s">
        <v>2487</v>
      </c>
      <c r="G658" s="267"/>
      <c r="H658" s="269" t="s">
        <v>1</v>
      </c>
      <c r="I658" s="271"/>
      <c r="J658" s="267"/>
      <c r="K658" s="267"/>
      <c r="L658" s="272"/>
      <c r="M658" s="273"/>
      <c r="N658" s="274"/>
      <c r="O658" s="274"/>
      <c r="P658" s="274"/>
      <c r="Q658" s="274"/>
      <c r="R658" s="274"/>
      <c r="S658" s="274"/>
      <c r="T658" s="275"/>
      <c r="U658" s="13"/>
      <c r="V658" s="13"/>
      <c r="W658" s="13"/>
      <c r="X658" s="13"/>
      <c r="Y658" s="13"/>
      <c r="Z658" s="13"/>
      <c r="AA658" s="13"/>
      <c r="AB658" s="13"/>
      <c r="AC658" s="13"/>
      <c r="AD658" s="13"/>
      <c r="AE658" s="13"/>
      <c r="AT658" s="276" t="s">
        <v>236</v>
      </c>
      <c r="AU658" s="276" t="s">
        <v>89</v>
      </c>
      <c r="AV658" s="13" t="s">
        <v>87</v>
      </c>
      <c r="AW658" s="13" t="s">
        <v>34</v>
      </c>
      <c r="AX658" s="13" t="s">
        <v>81</v>
      </c>
      <c r="AY658" s="276" t="s">
        <v>211</v>
      </c>
    </row>
    <row r="659" s="13" customFormat="1">
      <c r="A659" s="13"/>
      <c r="B659" s="266"/>
      <c r="C659" s="267"/>
      <c r="D659" s="268" t="s">
        <v>236</v>
      </c>
      <c r="E659" s="269" t="s">
        <v>1</v>
      </c>
      <c r="F659" s="270" t="s">
        <v>2473</v>
      </c>
      <c r="G659" s="267"/>
      <c r="H659" s="269" t="s">
        <v>1</v>
      </c>
      <c r="I659" s="271"/>
      <c r="J659" s="267"/>
      <c r="K659" s="267"/>
      <c r="L659" s="272"/>
      <c r="M659" s="273"/>
      <c r="N659" s="274"/>
      <c r="O659" s="274"/>
      <c r="P659" s="274"/>
      <c r="Q659" s="274"/>
      <c r="R659" s="274"/>
      <c r="S659" s="274"/>
      <c r="T659" s="275"/>
      <c r="U659" s="13"/>
      <c r="V659" s="13"/>
      <c r="W659" s="13"/>
      <c r="X659" s="13"/>
      <c r="Y659" s="13"/>
      <c r="Z659" s="13"/>
      <c r="AA659" s="13"/>
      <c r="AB659" s="13"/>
      <c r="AC659" s="13"/>
      <c r="AD659" s="13"/>
      <c r="AE659" s="13"/>
      <c r="AT659" s="276" t="s">
        <v>236</v>
      </c>
      <c r="AU659" s="276" t="s">
        <v>89</v>
      </c>
      <c r="AV659" s="13" t="s">
        <v>87</v>
      </c>
      <c r="AW659" s="13" t="s">
        <v>34</v>
      </c>
      <c r="AX659" s="13" t="s">
        <v>81</v>
      </c>
      <c r="AY659" s="276" t="s">
        <v>211</v>
      </c>
    </row>
    <row r="660" s="13" customFormat="1">
      <c r="A660" s="13"/>
      <c r="B660" s="266"/>
      <c r="C660" s="267"/>
      <c r="D660" s="268" t="s">
        <v>236</v>
      </c>
      <c r="E660" s="269" t="s">
        <v>1</v>
      </c>
      <c r="F660" s="270" t="s">
        <v>2488</v>
      </c>
      <c r="G660" s="267"/>
      <c r="H660" s="269" t="s">
        <v>1</v>
      </c>
      <c r="I660" s="271"/>
      <c r="J660" s="267"/>
      <c r="K660" s="267"/>
      <c r="L660" s="272"/>
      <c r="M660" s="273"/>
      <c r="N660" s="274"/>
      <c r="O660" s="274"/>
      <c r="P660" s="274"/>
      <c r="Q660" s="274"/>
      <c r="R660" s="274"/>
      <c r="S660" s="274"/>
      <c r="T660" s="275"/>
      <c r="U660" s="13"/>
      <c r="V660" s="13"/>
      <c r="W660" s="13"/>
      <c r="X660" s="13"/>
      <c r="Y660" s="13"/>
      <c r="Z660" s="13"/>
      <c r="AA660" s="13"/>
      <c r="AB660" s="13"/>
      <c r="AC660" s="13"/>
      <c r="AD660" s="13"/>
      <c r="AE660" s="13"/>
      <c r="AT660" s="276" t="s">
        <v>236</v>
      </c>
      <c r="AU660" s="276" t="s">
        <v>89</v>
      </c>
      <c r="AV660" s="13" t="s">
        <v>87</v>
      </c>
      <c r="AW660" s="13" t="s">
        <v>34</v>
      </c>
      <c r="AX660" s="13" t="s">
        <v>81</v>
      </c>
      <c r="AY660" s="276" t="s">
        <v>211</v>
      </c>
    </row>
    <row r="661" s="13" customFormat="1">
      <c r="A661" s="13"/>
      <c r="B661" s="266"/>
      <c r="C661" s="267"/>
      <c r="D661" s="268" t="s">
        <v>236</v>
      </c>
      <c r="E661" s="269" t="s">
        <v>1</v>
      </c>
      <c r="F661" s="270" t="s">
        <v>2489</v>
      </c>
      <c r="G661" s="267"/>
      <c r="H661" s="269" t="s">
        <v>1</v>
      </c>
      <c r="I661" s="271"/>
      <c r="J661" s="267"/>
      <c r="K661" s="267"/>
      <c r="L661" s="272"/>
      <c r="M661" s="273"/>
      <c r="N661" s="274"/>
      <c r="O661" s="274"/>
      <c r="P661" s="274"/>
      <c r="Q661" s="274"/>
      <c r="R661" s="274"/>
      <c r="S661" s="274"/>
      <c r="T661" s="275"/>
      <c r="U661" s="13"/>
      <c r="V661" s="13"/>
      <c r="W661" s="13"/>
      <c r="X661" s="13"/>
      <c r="Y661" s="13"/>
      <c r="Z661" s="13"/>
      <c r="AA661" s="13"/>
      <c r="AB661" s="13"/>
      <c r="AC661" s="13"/>
      <c r="AD661" s="13"/>
      <c r="AE661" s="13"/>
      <c r="AT661" s="276" t="s">
        <v>236</v>
      </c>
      <c r="AU661" s="276" t="s">
        <v>89</v>
      </c>
      <c r="AV661" s="13" t="s">
        <v>87</v>
      </c>
      <c r="AW661" s="13" t="s">
        <v>34</v>
      </c>
      <c r="AX661" s="13" t="s">
        <v>81</v>
      </c>
      <c r="AY661" s="276" t="s">
        <v>211</v>
      </c>
    </row>
    <row r="662" s="13" customFormat="1">
      <c r="A662" s="13"/>
      <c r="B662" s="266"/>
      <c r="C662" s="267"/>
      <c r="D662" s="268" t="s">
        <v>236</v>
      </c>
      <c r="E662" s="269" t="s">
        <v>1</v>
      </c>
      <c r="F662" s="270" t="s">
        <v>2490</v>
      </c>
      <c r="G662" s="267"/>
      <c r="H662" s="269" t="s">
        <v>1</v>
      </c>
      <c r="I662" s="271"/>
      <c r="J662" s="267"/>
      <c r="K662" s="267"/>
      <c r="L662" s="272"/>
      <c r="M662" s="273"/>
      <c r="N662" s="274"/>
      <c r="O662" s="274"/>
      <c r="P662" s="274"/>
      <c r="Q662" s="274"/>
      <c r="R662" s="274"/>
      <c r="S662" s="274"/>
      <c r="T662" s="275"/>
      <c r="U662" s="13"/>
      <c r="V662" s="13"/>
      <c r="W662" s="13"/>
      <c r="X662" s="13"/>
      <c r="Y662" s="13"/>
      <c r="Z662" s="13"/>
      <c r="AA662" s="13"/>
      <c r="AB662" s="13"/>
      <c r="AC662" s="13"/>
      <c r="AD662" s="13"/>
      <c r="AE662" s="13"/>
      <c r="AT662" s="276" t="s">
        <v>236</v>
      </c>
      <c r="AU662" s="276" t="s">
        <v>89</v>
      </c>
      <c r="AV662" s="13" t="s">
        <v>87</v>
      </c>
      <c r="AW662" s="13" t="s">
        <v>34</v>
      </c>
      <c r="AX662" s="13" t="s">
        <v>81</v>
      </c>
      <c r="AY662" s="276" t="s">
        <v>211</v>
      </c>
    </row>
    <row r="663" s="13" customFormat="1">
      <c r="A663" s="13"/>
      <c r="B663" s="266"/>
      <c r="C663" s="267"/>
      <c r="D663" s="268" t="s">
        <v>236</v>
      </c>
      <c r="E663" s="269" t="s">
        <v>1</v>
      </c>
      <c r="F663" s="270" t="s">
        <v>2491</v>
      </c>
      <c r="G663" s="267"/>
      <c r="H663" s="269" t="s">
        <v>1</v>
      </c>
      <c r="I663" s="271"/>
      <c r="J663" s="267"/>
      <c r="K663" s="267"/>
      <c r="L663" s="272"/>
      <c r="M663" s="273"/>
      <c r="N663" s="274"/>
      <c r="O663" s="274"/>
      <c r="P663" s="274"/>
      <c r="Q663" s="274"/>
      <c r="R663" s="274"/>
      <c r="S663" s="274"/>
      <c r="T663" s="275"/>
      <c r="U663" s="13"/>
      <c r="V663" s="13"/>
      <c r="W663" s="13"/>
      <c r="X663" s="13"/>
      <c r="Y663" s="13"/>
      <c r="Z663" s="13"/>
      <c r="AA663" s="13"/>
      <c r="AB663" s="13"/>
      <c r="AC663" s="13"/>
      <c r="AD663" s="13"/>
      <c r="AE663" s="13"/>
      <c r="AT663" s="276" t="s">
        <v>236</v>
      </c>
      <c r="AU663" s="276" t="s">
        <v>89</v>
      </c>
      <c r="AV663" s="13" t="s">
        <v>87</v>
      </c>
      <c r="AW663" s="13" t="s">
        <v>34</v>
      </c>
      <c r="AX663" s="13" t="s">
        <v>81</v>
      </c>
      <c r="AY663" s="276" t="s">
        <v>211</v>
      </c>
    </row>
    <row r="664" s="13" customFormat="1">
      <c r="A664" s="13"/>
      <c r="B664" s="266"/>
      <c r="C664" s="267"/>
      <c r="D664" s="268" t="s">
        <v>236</v>
      </c>
      <c r="E664" s="269" t="s">
        <v>1</v>
      </c>
      <c r="F664" s="270" t="s">
        <v>2492</v>
      </c>
      <c r="G664" s="267"/>
      <c r="H664" s="269" t="s">
        <v>1</v>
      </c>
      <c r="I664" s="271"/>
      <c r="J664" s="267"/>
      <c r="K664" s="267"/>
      <c r="L664" s="272"/>
      <c r="M664" s="273"/>
      <c r="N664" s="274"/>
      <c r="O664" s="274"/>
      <c r="P664" s="274"/>
      <c r="Q664" s="274"/>
      <c r="R664" s="274"/>
      <c r="S664" s="274"/>
      <c r="T664" s="275"/>
      <c r="U664" s="13"/>
      <c r="V664" s="13"/>
      <c r="W664" s="13"/>
      <c r="X664" s="13"/>
      <c r="Y664" s="13"/>
      <c r="Z664" s="13"/>
      <c r="AA664" s="13"/>
      <c r="AB664" s="13"/>
      <c r="AC664" s="13"/>
      <c r="AD664" s="13"/>
      <c r="AE664" s="13"/>
      <c r="AT664" s="276" t="s">
        <v>236</v>
      </c>
      <c r="AU664" s="276" t="s">
        <v>89</v>
      </c>
      <c r="AV664" s="13" t="s">
        <v>87</v>
      </c>
      <c r="AW664" s="13" t="s">
        <v>34</v>
      </c>
      <c r="AX664" s="13" t="s">
        <v>81</v>
      </c>
      <c r="AY664" s="276" t="s">
        <v>211</v>
      </c>
    </row>
    <row r="665" s="13" customFormat="1">
      <c r="A665" s="13"/>
      <c r="B665" s="266"/>
      <c r="C665" s="267"/>
      <c r="D665" s="268" t="s">
        <v>236</v>
      </c>
      <c r="E665" s="269" t="s">
        <v>1</v>
      </c>
      <c r="F665" s="270" t="s">
        <v>2047</v>
      </c>
      <c r="G665" s="267"/>
      <c r="H665" s="269" t="s">
        <v>1</v>
      </c>
      <c r="I665" s="271"/>
      <c r="J665" s="267"/>
      <c r="K665" s="267"/>
      <c r="L665" s="272"/>
      <c r="M665" s="273"/>
      <c r="N665" s="274"/>
      <c r="O665" s="274"/>
      <c r="P665" s="274"/>
      <c r="Q665" s="274"/>
      <c r="R665" s="274"/>
      <c r="S665" s="274"/>
      <c r="T665" s="275"/>
      <c r="U665" s="13"/>
      <c r="V665" s="13"/>
      <c r="W665" s="13"/>
      <c r="X665" s="13"/>
      <c r="Y665" s="13"/>
      <c r="Z665" s="13"/>
      <c r="AA665" s="13"/>
      <c r="AB665" s="13"/>
      <c r="AC665" s="13"/>
      <c r="AD665" s="13"/>
      <c r="AE665" s="13"/>
      <c r="AT665" s="276" t="s">
        <v>236</v>
      </c>
      <c r="AU665" s="276" t="s">
        <v>89</v>
      </c>
      <c r="AV665" s="13" t="s">
        <v>87</v>
      </c>
      <c r="AW665" s="13" t="s">
        <v>34</v>
      </c>
      <c r="AX665" s="13" t="s">
        <v>81</v>
      </c>
      <c r="AY665" s="276" t="s">
        <v>211</v>
      </c>
    </row>
    <row r="666" s="14" customFormat="1">
      <c r="A666" s="14"/>
      <c r="B666" s="277"/>
      <c r="C666" s="278"/>
      <c r="D666" s="268" t="s">
        <v>236</v>
      </c>
      <c r="E666" s="279" t="s">
        <v>1</v>
      </c>
      <c r="F666" s="280" t="s">
        <v>87</v>
      </c>
      <c r="G666" s="278"/>
      <c r="H666" s="281">
        <v>1</v>
      </c>
      <c r="I666" s="282"/>
      <c r="J666" s="278"/>
      <c r="K666" s="278"/>
      <c r="L666" s="283"/>
      <c r="M666" s="284"/>
      <c r="N666" s="285"/>
      <c r="O666" s="285"/>
      <c r="P666" s="285"/>
      <c r="Q666" s="285"/>
      <c r="R666" s="285"/>
      <c r="S666" s="285"/>
      <c r="T666" s="286"/>
      <c r="U666" s="14"/>
      <c r="V666" s="14"/>
      <c r="W666" s="14"/>
      <c r="X666" s="14"/>
      <c r="Y666" s="14"/>
      <c r="Z666" s="14"/>
      <c r="AA666" s="14"/>
      <c r="AB666" s="14"/>
      <c r="AC666" s="14"/>
      <c r="AD666" s="14"/>
      <c r="AE666" s="14"/>
      <c r="AT666" s="287" t="s">
        <v>236</v>
      </c>
      <c r="AU666" s="287" t="s">
        <v>89</v>
      </c>
      <c r="AV666" s="14" t="s">
        <v>89</v>
      </c>
      <c r="AW666" s="14" t="s">
        <v>34</v>
      </c>
      <c r="AX666" s="14" t="s">
        <v>87</v>
      </c>
      <c r="AY666" s="287" t="s">
        <v>211</v>
      </c>
    </row>
    <row r="667" s="2" customFormat="1" ht="37.8" customHeight="1">
      <c r="A667" s="41"/>
      <c r="B667" s="42"/>
      <c r="C667" s="317" t="s">
        <v>1073</v>
      </c>
      <c r="D667" s="317" t="s">
        <v>587</v>
      </c>
      <c r="E667" s="318" t="s">
        <v>2445</v>
      </c>
      <c r="F667" s="319" t="s">
        <v>2493</v>
      </c>
      <c r="G667" s="320" t="s">
        <v>1198</v>
      </c>
      <c r="H667" s="321">
        <v>1</v>
      </c>
      <c r="I667" s="322"/>
      <c r="J667" s="323">
        <f>ROUND(I667*H667,2)</f>
        <v>0</v>
      </c>
      <c r="K667" s="324"/>
      <c r="L667" s="325"/>
      <c r="M667" s="326" t="s">
        <v>1</v>
      </c>
      <c r="N667" s="327" t="s">
        <v>46</v>
      </c>
      <c r="O667" s="94"/>
      <c r="P667" s="263">
        <f>O667*H667</f>
        <v>0</v>
      </c>
      <c r="Q667" s="263">
        <v>0.60999999999999999</v>
      </c>
      <c r="R667" s="263">
        <f>Q667*H667</f>
        <v>0.60999999999999999</v>
      </c>
      <c r="S667" s="263">
        <v>0</v>
      </c>
      <c r="T667" s="264">
        <f>S667*H667</f>
        <v>0</v>
      </c>
      <c r="U667" s="41"/>
      <c r="V667" s="41"/>
      <c r="W667" s="41"/>
      <c r="X667" s="41"/>
      <c r="Y667" s="41"/>
      <c r="Z667" s="41"/>
      <c r="AA667" s="41"/>
      <c r="AB667" s="41"/>
      <c r="AC667" s="41"/>
      <c r="AD667" s="41"/>
      <c r="AE667" s="41"/>
      <c r="AR667" s="265" t="s">
        <v>632</v>
      </c>
      <c r="AT667" s="265" t="s">
        <v>587</v>
      </c>
      <c r="AU667" s="265" t="s">
        <v>89</v>
      </c>
      <c r="AY667" s="18" t="s">
        <v>211</v>
      </c>
      <c r="BE667" s="155">
        <f>IF(N667="základní",J667,0)</f>
        <v>0</v>
      </c>
      <c r="BF667" s="155">
        <f>IF(N667="snížená",J667,0)</f>
        <v>0</v>
      </c>
      <c r="BG667" s="155">
        <f>IF(N667="zákl. přenesená",J667,0)</f>
        <v>0</v>
      </c>
      <c r="BH667" s="155">
        <f>IF(N667="sníž. přenesená",J667,0)</f>
        <v>0</v>
      </c>
      <c r="BI667" s="155">
        <f>IF(N667="nulová",J667,0)</f>
        <v>0</v>
      </c>
      <c r="BJ667" s="18" t="s">
        <v>87</v>
      </c>
      <c r="BK667" s="155">
        <f>ROUND(I667*H667,2)</f>
        <v>0</v>
      </c>
      <c r="BL667" s="18" t="s">
        <v>526</v>
      </c>
      <c r="BM667" s="265" t="s">
        <v>2494</v>
      </c>
    </row>
    <row r="668" s="13" customFormat="1">
      <c r="A668" s="13"/>
      <c r="B668" s="266"/>
      <c r="C668" s="267"/>
      <c r="D668" s="268" t="s">
        <v>236</v>
      </c>
      <c r="E668" s="269" t="s">
        <v>1</v>
      </c>
      <c r="F668" s="270" t="s">
        <v>2495</v>
      </c>
      <c r="G668" s="267"/>
      <c r="H668" s="269" t="s">
        <v>1</v>
      </c>
      <c r="I668" s="271"/>
      <c r="J668" s="267"/>
      <c r="K668" s="267"/>
      <c r="L668" s="272"/>
      <c r="M668" s="273"/>
      <c r="N668" s="274"/>
      <c r="O668" s="274"/>
      <c r="P668" s="274"/>
      <c r="Q668" s="274"/>
      <c r="R668" s="274"/>
      <c r="S668" s="274"/>
      <c r="T668" s="275"/>
      <c r="U668" s="13"/>
      <c r="V668" s="13"/>
      <c r="W668" s="13"/>
      <c r="X668" s="13"/>
      <c r="Y668" s="13"/>
      <c r="Z668" s="13"/>
      <c r="AA668" s="13"/>
      <c r="AB668" s="13"/>
      <c r="AC668" s="13"/>
      <c r="AD668" s="13"/>
      <c r="AE668" s="13"/>
      <c r="AT668" s="276" t="s">
        <v>236</v>
      </c>
      <c r="AU668" s="276" t="s">
        <v>89</v>
      </c>
      <c r="AV668" s="13" t="s">
        <v>87</v>
      </c>
      <c r="AW668" s="13" t="s">
        <v>34</v>
      </c>
      <c r="AX668" s="13" t="s">
        <v>81</v>
      </c>
      <c r="AY668" s="276" t="s">
        <v>211</v>
      </c>
    </row>
    <row r="669" s="13" customFormat="1">
      <c r="A669" s="13"/>
      <c r="B669" s="266"/>
      <c r="C669" s="267"/>
      <c r="D669" s="268" t="s">
        <v>236</v>
      </c>
      <c r="E669" s="269" t="s">
        <v>1</v>
      </c>
      <c r="F669" s="270" t="s">
        <v>2487</v>
      </c>
      <c r="G669" s="267"/>
      <c r="H669" s="269" t="s">
        <v>1</v>
      </c>
      <c r="I669" s="271"/>
      <c r="J669" s="267"/>
      <c r="K669" s="267"/>
      <c r="L669" s="272"/>
      <c r="M669" s="273"/>
      <c r="N669" s="274"/>
      <c r="O669" s="274"/>
      <c r="P669" s="274"/>
      <c r="Q669" s="274"/>
      <c r="R669" s="274"/>
      <c r="S669" s="274"/>
      <c r="T669" s="275"/>
      <c r="U669" s="13"/>
      <c r="V669" s="13"/>
      <c r="W669" s="13"/>
      <c r="X669" s="13"/>
      <c r="Y669" s="13"/>
      <c r="Z669" s="13"/>
      <c r="AA669" s="13"/>
      <c r="AB669" s="13"/>
      <c r="AC669" s="13"/>
      <c r="AD669" s="13"/>
      <c r="AE669" s="13"/>
      <c r="AT669" s="276" t="s">
        <v>236</v>
      </c>
      <c r="AU669" s="276" t="s">
        <v>89</v>
      </c>
      <c r="AV669" s="13" t="s">
        <v>87</v>
      </c>
      <c r="AW669" s="13" t="s">
        <v>34</v>
      </c>
      <c r="AX669" s="13" t="s">
        <v>81</v>
      </c>
      <c r="AY669" s="276" t="s">
        <v>211</v>
      </c>
    </row>
    <row r="670" s="13" customFormat="1">
      <c r="A670" s="13"/>
      <c r="B670" s="266"/>
      <c r="C670" s="267"/>
      <c r="D670" s="268" t="s">
        <v>236</v>
      </c>
      <c r="E670" s="269" t="s">
        <v>1</v>
      </c>
      <c r="F670" s="270" t="s">
        <v>2473</v>
      </c>
      <c r="G670" s="267"/>
      <c r="H670" s="269" t="s">
        <v>1</v>
      </c>
      <c r="I670" s="271"/>
      <c r="J670" s="267"/>
      <c r="K670" s="267"/>
      <c r="L670" s="272"/>
      <c r="M670" s="273"/>
      <c r="N670" s="274"/>
      <c r="O670" s="274"/>
      <c r="P670" s="274"/>
      <c r="Q670" s="274"/>
      <c r="R670" s="274"/>
      <c r="S670" s="274"/>
      <c r="T670" s="275"/>
      <c r="U670" s="13"/>
      <c r="V670" s="13"/>
      <c r="W670" s="13"/>
      <c r="X670" s="13"/>
      <c r="Y670" s="13"/>
      <c r="Z670" s="13"/>
      <c r="AA670" s="13"/>
      <c r="AB670" s="13"/>
      <c r="AC670" s="13"/>
      <c r="AD670" s="13"/>
      <c r="AE670" s="13"/>
      <c r="AT670" s="276" t="s">
        <v>236</v>
      </c>
      <c r="AU670" s="276" t="s">
        <v>89</v>
      </c>
      <c r="AV670" s="13" t="s">
        <v>87</v>
      </c>
      <c r="AW670" s="13" t="s">
        <v>34</v>
      </c>
      <c r="AX670" s="13" t="s">
        <v>81</v>
      </c>
      <c r="AY670" s="276" t="s">
        <v>211</v>
      </c>
    </row>
    <row r="671" s="13" customFormat="1">
      <c r="A671" s="13"/>
      <c r="B671" s="266"/>
      <c r="C671" s="267"/>
      <c r="D671" s="268" t="s">
        <v>236</v>
      </c>
      <c r="E671" s="269" t="s">
        <v>1</v>
      </c>
      <c r="F671" s="270" t="s">
        <v>2488</v>
      </c>
      <c r="G671" s="267"/>
      <c r="H671" s="269" t="s">
        <v>1</v>
      </c>
      <c r="I671" s="271"/>
      <c r="J671" s="267"/>
      <c r="K671" s="267"/>
      <c r="L671" s="272"/>
      <c r="M671" s="273"/>
      <c r="N671" s="274"/>
      <c r="O671" s="274"/>
      <c r="P671" s="274"/>
      <c r="Q671" s="274"/>
      <c r="R671" s="274"/>
      <c r="S671" s="274"/>
      <c r="T671" s="275"/>
      <c r="U671" s="13"/>
      <c r="V671" s="13"/>
      <c r="W671" s="13"/>
      <c r="X671" s="13"/>
      <c r="Y671" s="13"/>
      <c r="Z671" s="13"/>
      <c r="AA671" s="13"/>
      <c r="AB671" s="13"/>
      <c r="AC671" s="13"/>
      <c r="AD671" s="13"/>
      <c r="AE671" s="13"/>
      <c r="AT671" s="276" t="s">
        <v>236</v>
      </c>
      <c r="AU671" s="276" t="s">
        <v>89</v>
      </c>
      <c r="AV671" s="13" t="s">
        <v>87</v>
      </c>
      <c r="AW671" s="13" t="s">
        <v>34</v>
      </c>
      <c r="AX671" s="13" t="s">
        <v>81</v>
      </c>
      <c r="AY671" s="276" t="s">
        <v>211</v>
      </c>
    </row>
    <row r="672" s="13" customFormat="1">
      <c r="A672" s="13"/>
      <c r="B672" s="266"/>
      <c r="C672" s="267"/>
      <c r="D672" s="268" t="s">
        <v>236</v>
      </c>
      <c r="E672" s="269" t="s">
        <v>1</v>
      </c>
      <c r="F672" s="270" t="s">
        <v>2489</v>
      </c>
      <c r="G672" s="267"/>
      <c r="H672" s="269" t="s">
        <v>1</v>
      </c>
      <c r="I672" s="271"/>
      <c r="J672" s="267"/>
      <c r="K672" s="267"/>
      <c r="L672" s="272"/>
      <c r="M672" s="273"/>
      <c r="N672" s="274"/>
      <c r="O672" s="274"/>
      <c r="P672" s="274"/>
      <c r="Q672" s="274"/>
      <c r="R672" s="274"/>
      <c r="S672" s="274"/>
      <c r="T672" s="275"/>
      <c r="U672" s="13"/>
      <c r="V672" s="13"/>
      <c r="W672" s="13"/>
      <c r="X672" s="13"/>
      <c r="Y672" s="13"/>
      <c r="Z672" s="13"/>
      <c r="AA672" s="13"/>
      <c r="AB672" s="13"/>
      <c r="AC672" s="13"/>
      <c r="AD672" s="13"/>
      <c r="AE672" s="13"/>
      <c r="AT672" s="276" t="s">
        <v>236</v>
      </c>
      <c r="AU672" s="276" t="s">
        <v>89</v>
      </c>
      <c r="AV672" s="13" t="s">
        <v>87</v>
      </c>
      <c r="AW672" s="13" t="s">
        <v>34</v>
      </c>
      <c r="AX672" s="13" t="s">
        <v>81</v>
      </c>
      <c r="AY672" s="276" t="s">
        <v>211</v>
      </c>
    </row>
    <row r="673" s="13" customFormat="1">
      <c r="A673" s="13"/>
      <c r="B673" s="266"/>
      <c r="C673" s="267"/>
      <c r="D673" s="268" t="s">
        <v>236</v>
      </c>
      <c r="E673" s="269" t="s">
        <v>1</v>
      </c>
      <c r="F673" s="270" t="s">
        <v>2047</v>
      </c>
      <c r="G673" s="267"/>
      <c r="H673" s="269" t="s">
        <v>1</v>
      </c>
      <c r="I673" s="271"/>
      <c r="J673" s="267"/>
      <c r="K673" s="267"/>
      <c r="L673" s="272"/>
      <c r="M673" s="273"/>
      <c r="N673" s="274"/>
      <c r="O673" s="274"/>
      <c r="P673" s="274"/>
      <c r="Q673" s="274"/>
      <c r="R673" s="274"/>
      <c r="S673" s="274"/>
      <c r="T673" s="275"/>
      <c r="U673" s="13"/>
      <c r="V673" s="13"/>
      <c r="W673" s="13"/>
      <c r="X673" s="13"/>
      <c r="Y673" s="13"/>
      <c r="Z673" s="13"/>
      <c r="AA673" s="13"/>
      <c r="AB673" s="13"/>
      <c r="AC673" s="13"/>
      <c r="AD673" s="13"/>
      <c r="AE673" s="13"/>
      <c r="AT673" s="276" t="s">
        <v>236</v>
      </c>
      <c r="AU673" s="276" t="s">
        <v>89</v>
      </c>
      <c r="AV673" s="13" t="s">
        <v>87</v>
      </c>
      <c r="AW673" s="13" t="s">
        <v>34</v>
      </c>
      <c r="AX673" s="13" t="s">
        <v>81</v>
      </c>
      <c r="AY673" s="276" t="s">
        <v>211</v>
      </c>
    </row>
    <row r="674" s="14" customFormat="1">
      <c r="A674" s="14"/>
      <c r="B674" s="277"/>
      <c r="C674" s="278"/>
      <c r="D674" s="268" t="s">
        <v>236</v>
      </c>
      <c r="E674" s="279" t="s">
        <v>1</v>
      </c>
      <c r="F674" s="280" t="s">
        <v>87</v>
      </c>
      <c r="G674" s="278"/>
      <c r="H674" s="281">
        <v>1</v>
      </c>
      <c r="I674" s="282"/>
      <c r="J674" s="278"/>
      <c r="K674" s="278"/>
      <c r="L674" s="283"/>
      <c r="M674" s="284"/>
      <c r="N674" s="285"/>
      <c r="O674" s="285"/>
      <c r="P674" s="285"/>
      <c r="Q674" s="285"/>
      <c r="R674" s="285"/>
      <c r="S674" s="285"/>
      <c r="T674" s="286"/>
      <c r="U674" s="14"/>
      <c r="V674" s="14"/>
      <c r="W674" s="14"/>
      <c r="X674" s="14"/>
      <c r="Y674" s="14"/>
      <c r="Z674" s="14"/>
      <c r="AA674" s="14"/>
      <c r="AB674" s="14"/>
      <c r="AC674" s="14"/>
      <c r="AD674" s="14"/>
      <c r="AE674" s="14"/>
      <c r="AT674" s="287" t="s">
        <v>236</v>
      </c>
      <c r="AU674" s="287" t="s">
        <v>89</v>
      </c>
      <c r="AV674" s="14" t="s">
        <v>89</v>
      </c>
      <c r="AW674" s="14" t="s">
        <v>34</v>
      </c>
      <c r="AX674" s="14" t="s">
        <v>87</v>
      </c>
      <c r="AY674" s="287" t="s">
        <v>211</v>
      </c>
    </row>
    <row r="675" s="2" customFormat="1" ht="37.8" customHeight="1">
      <c r="A675" s="41"/>
      <c r="B675" s="42"/>
      <c r="C675" s="317" t="s">
        <v>1081</v>
      </c>
      <c r="D675" s="317" t="s">
        <v>587</v>
      </c>
      <c r="E675" s="318" t="s">
        <v>2447</v>
      </c>
      <c r="F675" s="319" t="s">
        <v>2496</v>
      </c>
      <c r="G675" s="320" t="s">
        <v>1198</v>
      </c>
      <c r="H675" s="321">
        <v>1</v>
      </c>
      <c r="I675" s="322"/>
      <c r="J675" s="323">
        <f>ROUND(I675*H675,2)</f>
        <v>0</v>
      </c>
      <c r="K675" s="324"/>
      <c r="L675" s="325"/>
      <c r="M675" s="326" t="s">
        <v>1</v>
      </c>
      <c r="N675" s="327" t="s">
        <v>46</v>
      </c>
      <c r="O675" s="94"/>
      <c r="P675" s="263">
        <f>O675*H675</f>
        <v>0</v>
      </c>
      <c r="Q675" s="263">
        <v>0.56000000000000005</v>
      </c>
      <c r="R675" s="263">
        <f>Q675*H675</f>
        <v>0.56000000000000005</v>
      </c>
      <c r="S675" s="263">
        <v>0</v>
      </c>
      <c r="T675" s="264">
        <f>S675*H675</f>
        <v>0</v>
      </c>
      <c r="U675" s="41"/>
      <c r="V675" s="41"/>
      <c r="W675" s="41"/>
      <c r="X675" s="41"/>
      <c r="Y675" s="41"/>
      <c r="Z675" s="41"/>
      <c r="AA675" s="41"/>
      <c r="AB675" s="41"/>
      <c r="AC675" s="41"/>
      <c r="AD675" s="41"/>
      <c r="AE675" s="41"/>
      <c r="AR675" s="265" t="s">
        <v>632</v>
      </c>
      <c r="AT675" s="265" t="s">
        <v>587</v>
      </c>
      <c r="AU675" s="265" t="s">
        <v>89</v>
      </c>
      <c r="AY675" s="18" t="s">
        <v>211</v>
      </c>
      <c r="BE675" s="155">
        <f>IF(N675="základní",J675,0)</f>
        <v>0</v>
      </c>
      <c r="BF675" s="155">
        <f>IF(N675="snížená",J675,0)</f>
        <v>0</v>
      </c>
      <c r="BG675" s="155">
        <f>IF(N675="zákl. přenesená",J675,0)</f>
        <v>0</v>
      </c>
      <c r="BH675" s="155">
        <f>IF(N675="sníž. přenesená",J675,0)</f>
        <v>0</v>
      </c>
      <c r="BI675" s="155">
        <f>IF(N675="nulová",J675,0)</f>
        <v>0</v>
      </c>
      <c r="BJ675" s="18" t="s">
        <v>87</v>
      </c>
      <c r="BK675" s="155">
        <f>ROUND(I675*H675,2)</f>
        <v>0</v>
      </c>
      <c r="BL675" s="18" t="s">
        <v>526</v>
      </c>
      <c r="BM675" s="265" t="s">
        <v>2497</v>
      </c>
    </row>
    <row r="676" s="13" customFormat="1">
      <c r="A676" s="13"/>
      <c r="B676" s="266"/>
      <c r="C676" s="267"/>
      <c r="D676" s="268" t="s">
        <v>236</v>
      </c>
      <c r="E676" s="269" t="s">
        <v>1</v>
      </c>
      <c r="F676" s="270" t="s">
        <v>2498</v>
      </c>
      <c r="G676" s="267"/>
      <c r="H676" s="269" t="s">
        <v>1</v>
      </c>
      <c r="I676" s="271"/>
      <c r="J676" s="267"/>
      <c r="K676" s="267"/>
      <c r="L676" s="272"/>
      <c r="M676" s="273"/>
      <c r="N676" s="274"/>
      <c r="O676" s="274"/>
      <c r="P676" s="274"/>
      <c r="Q676" s="274"/>
      <c r="R676" s="274"/>
      <c r="S676" s="274"/>
      <c r="T676" s="275"/>
      <c r="U676" s="13"/>
      <c r="V676" s="13"/>
      <c r="W676" s="13"/>
      <c r="X676" s="13"/>
      <c r="Y676" s="13"/>
      <c r="Z676" s="13"/>
      <c r="AA676" s="13"/>
      <c r="AB676" s="13"/>
      <c r="AC676" s="13"/>
      <c r="AD676" s="13"/>
      <c r="AE676" s="13"/>
      <c r="AT676" s="276" t="s">
        <v>236</v>
      </c>
      <c r="AU676" s="276" t="s">
        <v>89</v>
      </c>
      <c r="AV676" s="13" t="s">
        <v>87</v>
      </c>
      <c r="AW676" s="13" t="s">
        <v>34</v>
      </c>
      <c r="AX676" s="13" t="s">
        <v>81</v>
      </c>
      <c r="AY676" s="276" t="s">
        <v>211</v>
      </c>
    </row>
    <row r="677" s="13" customFormat="1">
      <c r="A677" s="13"/>
      <c r="B677" s="266"/>
      <c r="C677" s="267"/>
      <c r="D677" s="268" t="s">
        <v>236</v>
      </c>
      <c r="E677" s="269" t="s">
        <v>1</v>
      </c>
      <c r="F677" s="270" t="s">
        <v>2499</v>
      </c>
      <c r="G677" s="267"/>
      <c r="H677" s="269" t="s">
        <v>1</v>
      </c>
      <c r="I677" s="271"/>
      <c r="J677" s="267"/>
      <c r="K677" s="267"/>
      <c r="L677" s="272"/>
      <c r="M677" s="273"/>
      <c r="N677" s="274"/>
      <c r="O677" s="274"/>
      <c r="P677" s="274"/>
      <c r="Q677" s="274"/>
      <c r="R677" s="274"/>
      <c r="S677" s="274"/>
      <c r="T677" s="275"/>
      <c r="U677" s="13"/>
      <c r="V677" s="13"/>
      <c r="W677" s="13"/>
      <c r="X677" s="13"/>
      <c r="Y677" s="13"/>
      <c r="Z677" s="13"/>
      <c r="AA677" s="13"/>
      <c r="AB677" s="13"/>
      <c r="AC677" s="13"/>
      <c r="AD677" s="13"/>
      <c r="AE677" s="13"/>
      <c r="AT677" s="276" t="s">
        <v>236</v>
      </c>
      <c r="AU677" s="276" t="s">
        <v>89</v>
      </c>
      <c r="AV677" s="13" t="s">
        <v>87</v>
      </c>
      <c r="AW677" s="13" t="s">
        <v>34</v>
      </c>
      <c r="AX677" s="13" t="s">
        <v>81</v>
      </c>
      <c r="AY677" s="276" t="s">
        <v>211</v>
      </c>
    </row>
    <row r="678" s="13" customFormat="1">
      <c r="A678" s="13"/>
      <c r="B678" s="266"/>
      <c r="C678" s="267"/>
      <c r="D678" s="268" t="s">
        <v>236</v>
      </c>
      <c r="E678" s="269" t="s">
        <v>1</v>
      </c>
      <c r="F678" s="270" t="s">
        <v>2047</v>
      </c>
      <c r="G678" s="267"/>
      <c r="H678" s="269" t="s">
        <v>1</v>
      </c>
      <c r="I678" s="271"/>
      <c r="J678" s="267"/>
      <c r="K678" s="267"/>
      <c r="L678" s="272"/>
      <c r="M678" s="273"/>
      <c r="N678" s="274"/>
      <c r="O678" s="274"/>
      <c r="P678" s="274"/>
      <c r="Q678" s="274"/>
      <c r="R678" s="274"/>
      <c r="S678" s="274"/>
      <c r="T678" s="275"/>
      <c r="U678" s="13"/>
      <c r="V678" s="13"/>
      <c r="W678" s="13"/>
      <c r="X678" s="13"/>
      <c r="Y678" s="13"/>
      <c r="Z678" s="13"/>
      <c r="AA678" s="13"/>
      <c r="AB678" s="13"/>
      <c r="AC678" s="13"/>
      <c r="AD678" s="13"/>
      <c r="AE678" s="13"/>
      <c r="AT678" s="276" t="s">
        <v>236</v>
      </c>
      <c r="AU678" s="276" t="s">
        <v>89</v>
      </c>
      <c r="AV678" s="13" t="s">
        <v>87</v>
      </c>
      <c r="AW678" s="13" t="s">
        <v>34</v>
      </c>
      <c r="AX678" s="13" t="s">
        <v>81</v>
      </c>
      <c r="AY678" s="276" t="s">
        <v>211</v>
      </c>
    </row>
    <row r="679" s="14" customFormat="1">
      <c r="A679" s="14"/>
      <c r="B679" s="277"/>
      <c r="C679" s="278"/>
      <c r="D679" s="268" t="s">
        <v>236</v>
      </c>
      <c r="E679" s="279" t="s">
        <v>1</v>
      </c>
      <c r="F679" s="280" t="s">
        <v>87</v>
      </c>
      <c r="G679" s="278"/>
      <c r="H679" s="281">
        <v>1</v>
      </c>
      <c r="I679" s="282"/>
      <c r="J679" s="278"/>
      <c r="K679" s="278"/>
      <c r="L679" s="283"/>
      <c r="M679" s="284"/>
      <c r="N679" s="285"/>
      <c r="O679" s="285"/>
      <c r="P679" s="285"/>
      <c r="Q679" s="285"/>
      <c r="R679" s="285"/>
      <c r="S679" s="285"/>
      <c r="T679" s="286"/>
      <c r="U679" s="14"/>
      <c r="V679" s="14"/>
      <c r="W679" s="14"/>
      <c r="X679" s="14"/>
      <c r="Y679" s="14"/>
      <c r="Z679" s="14"/>
      <c r="AA679" s="14"/>
      <c r="AB679" s="14"/>
      <c r="AC679" s="14"/>
      <c r="AD679" s="14"/>
      <c r="AE679" s="14"/>
      <c r="AT679" s="287" t="s">
        <v>236</v>
      </c>
      <c r="AU679" s="287" t="s">
        <v>89</v>
      </c>
      <c r="AV679" s="14" t="s">
        <v>89</v>
      </c>
      <c r="AW679" s="14" t="s">
        <v>34</v>
      </c>
      <c r="AX679" s="14" t="s">
        <v>87</v>
      </c>
      <c r="AY679" s="287" t="s">
        <v>211</v>
      </c>
    </row>
    <row r="680" s="2" customFormat="1" ht="49.05" customHeight="1">
      <c r="A680" s="41"/>
      <c r="B680" s="42"/>
      <c r="C680" s="317" t="s">
        <v>1091</v>
      </c>
      <c r="D680" s="317" t="s">
        <v>587</v>
      </c>
      <c r="E680" s="318" t="s">
        <v>2449</v>
      </c>
      <c r="F680" s="319" t="s">
        <v>2500</v>
      </c>
      <c r="G680" s="320" t="s">
        <v>1198</v>
      </c>
      <c r="H680" s="321">
        <v>1</v>
      </c>
      <c r="I680" s="322"/>
      <c r="J680" s="323">
        <f>ROUND(I680*H680,2)</f>
        <v>0</v>
      </c>
      <c r="K680" s="324"/>
      <c r="L680" s="325"/>
      <c r="M680" s="326" t="s">
        <v>1</v>
      </c>
      <c r="N680" s="327" t="s">
        <v>46</v>
      </c>
      <c r="O680" s="94"/>
      <c r="P680" s="263">
        <f>O680*H680</f>
        <v>0</v>
      </c>
      <c r="Q680" s="263">
        <v>0.39000000000000001</v>
      </c>
      <c r="R680" s="263">
        <f>Q680*H680</f>
        <v>0.39000000000000001</v>
      </c>
      <c r="S680" s="263">
        <v>0</v>
      </c>
      <c r="T680" s="264">
        <f>S680*H680</f>
        <v>0</v>
      </c>
      <c r="U680" s="41"/>
      <c r="V680" s="41"/>
      <c r="W680" s="41"/>
      <c r="X680" s="41"/>
      <c r="Y680" s="41"/>
      <c r="Z680" s="41"/>
      <c r="AA680" s="41"/>
      <c r="AB680" s="41"/>
      <c r="AC680" s="41"/>
      <c r="AD680" s="41"/>
      <c r="AE680" s="41"/>
      <c r="AR680" s="265" t="s">
        <v>632</v>
      </c>
      <c r="AT680" s="265" t="s">
        <v>587</v>
      </c>
      <c r="AU680" s="265" t="s">
        <v>89</v>
      </c>
      <c r="AY680" s="18" t="s">
        <v>211</v>
      </c>
      <c r="BE680" s="155">
        <f>IF(N680="základní",J680,0)</f>
        <v>0</v>
      </c>
      <c r="BF680" s="155">
        <f>IF(N680="snížená",J680,0)</f>
        <v>0</v>
      </c>
      <c r="BG680" s="155">
        <f>IF(N680="zákl. přenesená",J680,0)</f>
        <v>0</v>
      </c>
      <c r="BH680" s="155">
        <f>IF(N680="sníž. přenesená",J680,0)</f>
        <v>0</v>
      </c>
      <c r="BI680" s="155">
        <f>IF(N680="nulová",J680,0)</f>
        <v>0</v>
      </c>
      <c r="BJ680" s="18" t="s">
        <v>87</v>
      </c>
      <c r="BK680" s="155">
        <f>ROUND(I680*H680,2)</f>
        <v>0</v>
      </c>
      <c r="BL680" s="18" t="s">
        <v>526</v>
      </c>
      <c r="BM680" s="265" t="s">
        <v>2501</v>
      </c>
    </row>
    <row r="681" s="13" customFormat="1">
      <c r="A681" s="13"/>
      <c r="B681" s="266"/>
      <c r="C681" s="267"/>
      <c r="D681" s="268" t="s">
        <v>236</v>
      </c>
      <c r="E681" s="269" t="s">
        <v>1</v>
      </c>
      <c r="F681" s="270" t="s">
        <v>2502</v>
      </c>
      <c r="G681" s="267"/>
      <c r="H681" s="269" t="s">
        <v>1</v>
      </c>
      <c r="I681" s="271"/>
      <c r="J681" s="267"/>
      <c r="K681" s="267"/>
      <c r="L681" s="272"/>
      <c r="M681" s="273"/>
      <c r="N681" s="274"/>
      <c r="O681" s="274"/>
      <c r="P681" s="274"/>
      <c r="Q681" s="274"/>
      <c r="R681" s="274"/>
      <c r="S681" s="274"/>
      <c r="T681" s="275"/>
      <c r="U681" s="13"/>
      <c r="V681" s="13"/>
      <c r="W681" s="13"/>
      <c r="X681" s="13"/>
      <c r="Y681" s="13"/>
      <c r="Z681" s="13"/>
      <c r="AA681" s="13"/>
      <c r="AB681" s="13"/>
      <c r="AC681" s="13"/>
      <c r="AD681" s="13"/>
      <c r="AE681" s="13"/>
      <c r="AT681" s="276" t="s">
        <v>236</v>
      </c>
      <c r="AU681" s="276" t="s">
        <v>89</v>
      </c>
      <c r="AV681" s="13" t="s">
        <v>87</v>
      </c>
      <c r="AW681" s="13" t="s">
        <v>34</v>
      </c>
      <c r="AX681" s="13" t="s">
        <v>81</v>
      </c>
      <c r="AY681" s="276" t="s">
        <v>211</v>
      </c>
    </row>
    <row r="682" s="13" customFormat="1">
      <c r="A682" s="13"/>
      <c r="B682" s="266"/>
      <c r="C682" s="267"/>
      <c r="D682" s="268" t="s">
        <v>236</v>
      </c>
      <c r="E682" s="269" t="s">
        <v>1</v>
      </c>
      <c r="F682" s="270" t="s">
        <v>2503</v>
      </c>
      <c r="G682" s="267"/>
      <c r="H682" s="269" t="s">
        <v>1</v>
      </c>
      <c r="I682" s="271"/>
      <c r="J682" s="267"/>
      <c r="K682" s="267"/>
      <c r="L682" s="272"/>
      <c r="M682" s="273"/>
      <c r="N682" s="274"/>
      <c r="O682" s="274"/>
      <c r="P682" s="274"/>
      <c r="Q682" s="274"/>
      <c r="R682" s="274"/>
      <c r="S682" s="274"/>
      <c r="T682" s="275"/>
      <c r="U682" s="13"/>
      <c r="V682" s="13"/>
      <c r="W682" s="13"/>
      <c r="X682" s="13"/>
      <c r="Y682" s="13"/>
      <c r="Z682" s="13"/>
      <c r="AA682" s="13"/>
      <c r="AB682" s="13"/>
      <c r="AC682" s="13"/>
      <c r="AD682" s="13"/>
      <c r="AE682" s="13"/>
      <c r="AT682" s="276" t="s">
        <v>236</v>
      </c>
      <c r="AU682" s="276" t="s">
        <v>89</v>
      </c>
      <c r="AV682" s="13" t="s">
        <v>87</v>
      </c>
      <c r="AW682" s="13" t="s">
        <v>34</v>
      </c>
      <c r="AX682" s="13" t="s">
        <v>81</v>
      </c>
      <c r="AY682" s="276" t="s">
        <v>211</v>
      </c>
    </row>
    <row r="683" s="13" customFormat="1">
      <c r="A683" s="13"/>
      <c r="B683" s="266"/>
      <c r="C683" s="267"/>
      <c r="D683" s="268" t="s">
        <v>236</v>
      </c>
      <c r="E683" s="269" t="s">
        <v>1</v>
      </c>
      <c r="F683" s="270" t="s">
        <v>2047</v>
      </c>
      <c r="G683" s="267"/>
      <c r="H683" s="269" t="s">
        <v>1</v>
      </c>
      <c r="I683" s="271"/>
      <c r="J683" s="267"/>
      <c r="K683" s="267"/>
      <c r="L683" s="272"/>
      <c r="M683" s="273"/>
      <c r="N683" s="274"/>
      <c r="O683" s="274"/>
      <c r="P683" s="274"/>
      <c r="Q683" s="274"/>
      <c r="R683" s="274"/>
      <c r="S683" s="274"/>
      <c r="T683" s="275"/>
      <c r="U683" s="13"/>
      <c r="V683" s="13"/>
      <c r="W683" s="13"/>
      <c r="X683" s="13"/>
      <c r="Y683" s="13"/>
      <c r="Z683" s="13"/>
      <c r="AA683" s="13"/>
      <c r="AB683" s="13"/>
      <c r="AC683" s="13"/>
      <c r="AD683" s="13"/>
      <c r="AE683" s="13"/>
      <c r="AT683" s="276" t="s">
        <v>236</v>
      </c>
      <c r="AU683" s="276" t="s">
        <v>89</v>
      </c>
      <c r="AV683" s="13" t="s">
        <v>87</v>
      </c>
      <c r="AW683" s="13" t="s">
        <v>34</v>
      </c>
      <c r="AX683" s="13" t="s">
        <v>81</v>
      </c>
      <c r="AY683" s="276" t="s">
        <v>211</v>
      </c>
    </row>
    <row r="684" s="14" customFormat="1">
      <c r="A684" s="14"/>
      <c r="B684" s="277"/>
      <c r="C684" s="278"/>
      <c r="D684" s="268" t="s">
        <v>236</v>
      </c>
      <c r="E684" s="279" t="s">
        <v>1</v>
      </c>
      <c r="F684" s="280" t="s">
        <v>87</v>
      </c>
      <c r="G684" s="278"/>
      <c r="H684" s="281">
        <v>1</v>
      </c>
      <c r="I684" s="282"/>
      <c r="J684" s="278"/>
      <c r="K684" s="278"/>
      <c r="L684" s="283"/>
      <c r="M684" s="284"/>
      <c r="N684" s="285"/>
      <c r="O684" s="285"/>
      <c r="P684" s="285"/>
      <c r="Q684" s="285"/>
      <c r="R684" s="285"/>
      <c r="S684" s="285"/>
      <c r="T684" s="286"/>
      <c r="U684" s="14"/>
      <c r="V684" s="14"/>
      <c r="W684" s="14"/>
      <c r="X684" s="14"/>
      <c r="Y684" s="14"/>
      <c r="Z684" s="14"/>
      <c r="AA684" s="14"/>
      <c r="AB684" s="14"/>
      <c r="AC684" s="14"/>
      <c r="AD684" s="14"/>
      <c r="AE684" s="14"/>
      <c r="AT684" s="287" t="s">
        <v>236</v>
      </c>
      <c r="AU684" s="287" t="s">
        <v>89</v>
      </c>
      <c r="AV684" s="14" t="s">
        <v>89</v>
      </c>
      <c r="AW684" s="14" t="s">
        <v>34</v>
      </c>
      <c r="AX684" s="14" t="s">
        <v>87</v>
      </c>
      <c r="AY684" s="287" t="s">
        <v>211</v>
      </c>
    </row>
    <row r="685" s="2" customFormat="1" ht="37.8" customHeight="1">
      <c r="A685" s="41"/>
      <c r="B685" s="42"/>
      <c r="C685" s="317" t="s">
        <v>1096</v>
      </c>
      <c r="D685" s="317" t="s">
        <v>587</v>
      </c>
      <c r="E685" s="318" t="s">
        <v>2504</v>
      </c>
      <c r="F685" s="319" t="s">
        <v>2505</v>
      </c>
      <c r="G685" s="320" t="s">
        <v>1198</v>
      </c>
      <c r="H685" s="321">
        <v>2</v>
      </c>
      <c r="I685" s="322"/>
      <c r="J685" s="323">
        <f>ROUND(I685*H685,2)</f>
        <v>0</v>
      </c>
      <c r="K685" s="324"/>
      <c r="L685" s="325"/>
      <c r="M685" s="326" t="s">
        <v>1</v>
      </c>
      <c r="N685" s="327" t="s">
        <v>46</v>
      </c>
      <c r="O685" s="94"/>
      <c r="P685" s="263">
        <f>O685*H685</f>
        <v>0</v>
      </c>
      <c r="Q685" s="263">
        <v>0.78000000000000003</v>
      </c>
      <c r="R685" s="263">
        <f>Q685*H685</f>
        <v>1.5600000000000001</v>
      </c>
      <c r="S685" s="263">
        <v>0</v>
      </c>
      <c r="T685" s="264">
        <f>S685*H685</f>
        <v>0</v>
      </c>
      <c r="U685" s="41"/>
      <c r="V685" s="41"/>
      <c r="W685" s="41"/>
      <c r="X685" s="41"/>
      <c r="Y685" s="41"/>
      <c r="Z685" s="41"/>
      <c r="AA685" s="41"/>
      <c r="AB685" s="41"/>
      <c r="AC685" s="41"/>
      <c r="AD685" s="41"/>
      <c r="AE685" s="41"/>
      <c r="AR685" s="265" t="s">
        <v>632</v>
      </c>
      <c r="AT685" s="265" t="s">
        <v>587</v>
      </c>
      <c r="AU685" s="265" t="s">
        <v>89</v>
      </c>
      <c r="AY685" s="18" t="s">
        <v>211</v>
      </c>
      <c r="BE685" s="155">
        <f>IF(N685="základní",J685,0)</f>
        <v>0</v>
      </c>
      <c r="BF685" s="155">
        <f>IF(N685="snížená",J685,0)</f>
        <v>0</v>
      </c>
      <c r="BG685" s="155">
        <f>IF(N685="zákl. přenesená",J685,0)</f>
        <v>0</v>
      </c>
      <c r="BH685" s="155">
        <f>IF(N685="sníž. přenesená",J685,0)</f>
        <v>0</v>
      </c>
      <c r="BI685" s="155">
        <f>IF(N685="nulová",J685,0)</f>
        <v>0</v>
      </c>
      <c r="BJ685" s="18" t="s">
        <v>87</v>
      </c>
      <c r="BK685" s="155">
        <f>ROUND(I685*H685,2)</f>
        <v>0</v>
      </c>
      <c r="BL685" s="18" t="s">
        <v>526</v>
      </c>
      <c r="BM685" s="265" t="s">
        <v>2506</v>
      </c>
    </row>
    <row r="686" s="13" customFormat="1">
      <c r="A686" s="13"/>
      <c r="B686" s="266"/>
      <c r="C686" s="267"/>
      <c r="D686" s="268" t="s">
        <v>236</v>
      </c>
      <c r="E686" s="269" t="s">
        <v>1</v>
      </c>
      <c r="F686" s="270" t="s">
        <v>2498</v>
      </c>
      <c r="G686" s="267"/>
      <c r="H686" s="269" t="s">
        <v>1</v>
      </c>
      <c r="I686" s="271"/>
      <c r="J686" s="267"/>
      <c r="K686" s="267"/>
      <c r="L686" s="272"/>
      <c r="M686" s="273"/>
      <c r="N686" s="274"/>
      <c r="O686" s="274"/>
      <c r="P686" s="274"/>
      <c r="Q686" s="274"/>
      <c r="R686" s="274"/>
      <c r="S686" s="274"/>
      <c r="T686" s="275"/>
      <c r="U686" s="13"/>
      <c r="V686" s="13"/>
      <c r="W686" s="13"/>
      <c r="X686" s="13"/>
      <c r="Y686" s="13"/>
      <c r="Z686" s="13"/>
      <c r="AA686" s="13"/>
      <c r="AB686" s="13"/>
      <c r="AC686" s="13"/>
      <c r="AD686" s="13"/>
      <c r="AE686" s="13"/>
      <c r="AT686" s="276" t="s">
        <v>236</v>
      </c>
      <c r="AU686" s="276" t="s">
        <v>89</v>
      </c>
      <c r="AV686" s="13" t="s">
        <v>87</v>
      </c>
      <c r="AW686" s="13" t="s">
        <v>34</v>
      </c>
      <c r="AX686" s="13" t="s">
        <v>81</v>
      </c>
      <c r="AY686" s="276" t="s">
        <v>211</v>
      </c>
    </row>
    <row r="687" s="13" customFormat="1">
      <c r="A687" s="13"/>
      <c r="B687" s="266"/>
      <c r="C687" s="267"/>
      <c r="D687" s="268" t="s">
        <v>236</v>
      </c>
      <c r="E687" s="269" t="s">
        <v>1</v>
      </c>
      <c r="F687" s="270" t="s">
        <v>2503</v>
      </c>
      <c r="G687" s="267"/>
      <c r="H687" s="269" t="s">
        <v>1</v>
      </c>
      <c r="I687" s="271"/>
      <c r="J687" s="267"/>
      <c r="K687" s="267"/>
      <c r="L687" s="272"/>
      <c r="M687" s="273"/>
      <c r="N687" s="274"/>
      <c r="O687" s="274"/>
      <c r="P687" s="274"/>
      <c r="Q687" s="274"/>
      <c r="R687" s="274"/>
      <c r="S687" s="274"/>
      <c r="T687" s="275"/>
      <c r="U687" s="13"/>
      <c r="V687" s="13"/>
      <c r="W687" s="13"/>
      <c r="X687" s="13"/>
      <c r="Y687" s="13"/>
      <c r="Z687" s="13"/>
      <c r="AA687" s="13"/>
      <c r="AB687" s="13"/>
      <c r="AC687" s="13"/>
      <c r="AD687" s="13"/>
      <c r="AE687" s="13"/>
      <c r="AT687" s="276" t="s">
        <v>236</v>
      </c>
      <c r="AU687" s="276" t="s">
        <v>89</v>
      </c>
      <c r="AV687" s="13" t="s">
        <v>87</v>
      </c>
      <c r="AW687" s="13" t="s">
        <v>34</v>
      </c>
      <c r="AX687" s="13" t="s">
        <v>81</v>
      </c>
      <c r="AY687" s="276" t="s">
        <v>211</v>
      </c>
    </row>
    <row r="688" s="13" customFormat="1">
      <c r="A688" s="13"/>
      <c r="B688" s="266"/>
      <c r="C688" s="267"/>
      <c r="D688" s="268" t="s">
        <v>236</v>
      </c>
      <c r="E688" s="269" t="s">
        <v>1</v>
      </c>
      <c r="F688" s="270" t="s">
        <v>2047</v>
      </c>
      <c r="G688" s="267"/>
      <c r="H688" s="269" t="s">
        <v>1</v>
      </c>
      <c r="I688" s="271"/>
      <c r="J688" s="267"/>
      <c r="K688" s="267"/>
      <c r="L688" s="272"/>
      <c r="M688" s="273"/>
      <c r="N688" s="274"/>
      <c r="O688" s="274"/>
      <c r="P688" s="274"/>
      <c r="Q688" s="274"/>
      <c r="R688" s="274"/>
      <c r="S688" s="274"/>
      <c r="T688" s="275"/>
      <c r="U688" s="13"/>
      <c r="V688" s="13"/>
      <c r="W688" s="13"/>
      <c r="X688" s="13"/>
      <c r="Y688" s="13"/>
      <c r="Z688" s="13"/>
      <c r="AA688" s="13"/>
      <c r="AB688" s="13"/>
      <c r="AC688" s="13"/>
      <c r="AD688" s="13"/>
      <c r="AE688" s="13"/>
      <c r="AT688" s="276" t="s">
        <v>236</v>
      </c>
      <c r="AU688" s="276" t="s">
        <v>89</v>
      </c>
      <c r="AV688" s="13" t="s">
        <v>87</v>
      </c>
      <c r="AW688" s="13" t="s">
        <v>34</v>
      </c>
      <c r="AX688" s="13" t="s">
        <v>81</v>
      </c>
      <c r="AY688" s="276" t="s">
        <v>211</v>
      </c>
    </row>
    <row r="689" s="14" customFormat="1">
      <c r="A689" s="14"/>
      <c r="B689" s="277"/>
      <c r="C689" s="278"/>
      <c r="D689" s="268" t="s">
        <v>236</v>
      </c>
      <c r="E689" s="279" t="s">
        <v>1</v>
      </c>
      <c r="F689" s="280" t="s">
        <v>89</v>
      </c>
      <c r="G689" s="278"/>
      <c r="H689" s="281">
        <v>2</v>
      </c>
      <c r="I689" s="282"/>
      <c r="J689" s="278"/>
      <c r="K689" s="278"/>
      <c r="L689" s="283"/>
      <c r="M689" s="284"/>
      <c r="N689" s="285"/>
      <c r="O689" s="285"/>
      <c r="P689" s="285"/>
      <c r="Q689" s="285"/>
      <c r="R689" s="285"/>
      <c r="S689" s="285"/>
      <c r="T689" s="286"/>
      <c r="U689" s="14"/>
      <c r="V689" s="14"/>
      <c r="W689" s="14"/>
      <c r="X689" s="14"/>
      <c r="Y689" s="14"/>
      <c r="Z689" s="14"/>
      <c r="AA689" s="14"/>
      <c r="AB689" s="14"/>
      <c r="AC689" s="14"/>
      <c r="AD689" s="14"/>
      <c r="AE689" s="14"/>
      <c r="AT689" s="287" t="s">
        <v>236</v>
      </c>
      <c r="AU689" s="287" t="s">
        <v>89</v>
      </c>
      <c r="AV689" s="14" t="s">
        <v>89</v>
      </c>
      <c r="AW689" s="14" t="s">
        <v>34</v>
      </c>
      <c r="AX689" s="14" t="s">
        <v>87</v>
      </c>
      <c r="AY689" s="287" t="s">
        <v>211</v>
      </c>
    </row>
    <row r="690" s="2" customFormat="1" ht="44.25" customHeight="1">
      <c r="A690" s="41"/>
      <c r="B690" s="42"/>
      <c r="C690" s="317" t="s">
        <v>1106</v>
      </c>
      <c r="D690" s="317" t="s">
        <v>587</v>
      </c>
      <c r="E690" s="318" t="s">
        <v>2454</v>
      </c>
      <c r="F690" s="319" t="s">
        <v>2507</v>
      </c>
      <c r="G690" s="320" t="s">
        <v>1198</v>
      </c>
      <c r="H690" s="321">
        <v>1</v>
      </c>
      <c r="I690" s="322"/>
      <c r="J690" s="323">
        <f>ROUND(I690*H690,2)</f>
        <v>0</v>
      </c>
      <c r="K690" s="324"/>
      <c r="L690" s="325"/>
      <c r="M690" s="326" t="s">
        <v>1</v>
      </c>
      <c r="N690" s="327" t="s">
        <v>46</v>
      </c>
      <c r="O690" s="94"/>
      <c r="P690" s="263">
        <f>O690*H690</f>
        <v>0</v>
      </c>
      <c r="Q690" s="263">
        <v>0.32000000000000001</v>
      </c>
      <c r="R690" s="263">
        <f>Q690*H690</f>
        <v>0.32000000000000001</v>
      </c>
      <c r="S690" s="263">
        <v>0</v>
      </c>
      <c r="T690" s="264">
        <f>S690*H690</f>
        <v>0</v>
      </c>
      <c r="U690" s="41"/>
      <c r="V690" s="41"/>
      <c r="W690" s="41"/>
      <c r="X690" s="41"/>
      <c r="Y690" s="41"/>
      <c r="Z690" s="41"/>
      <c r="AA690" s="41"/>
      <c r="AB690" s="41"/>
      <c r="AC690" s="41"/>
      <c r="AD690" s="41"/>
      <c r="AE690" s="41"/>
      <c r="AR690" s="265" t="s">
        <v>632</v>
      </c>
      <c r="AT690" s="265" t="s">
        <v>587</v>
      </c>
      <c r="AU690" s="265" t="s">
        <v>89</v>
      </c>
      <c r="AY690" s="18" t="s">
        <v>211</v>
      </c>
      <c r="BE690" s="155">
        <f>IF(N690="základní",J690,0)</f>
        <v>0</v>
      </c>
      <c r="BF690" s="155">
        <f>IF(N690="snížená",J690,0)</f>
        <v>0</v>
      </c>
      <c r="BG690" s="155">
        <f>IF(N690="zákl. přenesená",J690,0)</f>
        <v>0</v>
      </c>
      <c r="BH690" s="155">
        <f>IF(N690="sníž. přenesená",J690,0)</f>
        <v>0</v>
      </c>
      <c r="BI690" s="155">
        <f>IF(N690="nulová",J690,0)</f>
        <v>0</v>
      </c>
      <c r="BJ690" s="18" t="s">
        <v>87</v>
      </c>
      <c r="BK690" s="155">
        <f>ROUND(I690*H690,2)</f>
        <v>0</v>
      </c>
      <c r="BL690" s="18" t="s">
        <v>526</v>
      </c>
      <c r="BM690" s="265" t="s">
        <v>2508</v>
      </c>
    </row>
    <row r="691" s="13" customFormat="1">
      <c r="A691" s="13"/>
      <c r="B691" s="266"/>
      <c r="C691" s="267"/>
      <c r="D691" s="268" t="s">
        <v>236</v>
      </c>
      <c r="E691" s="269" t="s">
        <v>1</v>
      </c>
      <c r="F691" s="270" t="s">
        <v>2498</v>
      </c>
      <c r="G691" s="267"/>
      <c r="H691" s="269" t="s">
        <v>1</v>
      </c>
      <c r="I691" s="271"/>
      <c r="J691" s="267"/>
      <c r="K691" s="267"/>
      <c r="L691" s="272"/>
      <c r="M691" s="273"/>
      <c r="N691" s="274"/>
      <c r="O691" s="274"/>
      <c r="P691" s="274"/>
      <c r="Q691" s="274"/>
      <c r="R691" s="274"/>
      <c r="S691" s="274"/>
      <c r="T691" s="275"/>
      <c r="U691" s="13"/>
      <c r="V691" s="13"/>
      <c r="W691" s="13"/>
      <c r="X691" s="13"/>
      <c r="Y691" s="13"/>
      <c r="Z691" s="13"/>
      <c r="AA691" s="13"/>
      <c r="AB691" s="13"/>
      <c r="AC691" s="13"/>
      <c r="AD691" s="13"/>
      <c r="AE691" s="13"/>
      <c r="AT691" s="276" t="s">
        <v>236</v>
      </c>
      <c r="AU691" s="276" t="s">
        <v>89</v>
      </c>
      <c r="AV691" s="13" t="s">
        <v>87</v>
      </c>
      <c r="AW691" s="13" t="s">
        <v>34</v>
      </c>
      <c r="AX691" s="13" t="s">
        <v>81</v>
      </c>
      <c r="AY691" s="276" t="s">
        <v>211</v>
      </c>
    </row>
    <row r="692" s="13" customFormat="1">
      <c r="A692" s="13"/>
      <c r="B692" s="266"/>
      <c r="C692" s="267"/>
      <c r="D692" s="268" t="s">
        <v>236</v>
      </c>
      <c r="E692" s="269" t="s">
        <v>1</v>
      </c>
      <c r="F692" s="270" t="s">
        <v>2503</v>
      </c>
      <c r="G692" s="267"/>
      <c r="H692" s="269" t="s">
        <v>1</v>
      </c>
      <c r="I692" s="271"/>
      <c r="J692" s="267"/>
      <c r="K692" s="267"/>
      <c r="L692" s="272"/>
      <c r="M692" s="273"/>
      <c r="N692" s="274"/>
      <c r="O692" s="274"/>
      <c r="P692" s="274"/>
      <c r="Q692" s="274"/>
      <c r="R692" s="274"/>
      <c r="S692" s="274"/>
      <c r="T692" s="275"/>
      <c r="U692" s="13"/>
      <c r="V692" s="13"/>
      <c r="W692" s="13"/>
      <c r="X692" s="13"/>
      <c r="Y692" s="13"/>
      <c r="Z692" s="13"/>
      <c r="AA692" s="13"/>
      <c r="AB692" s="13"/>
      <c r="AC692" s="13"/>
      <c r="AD692" s="13"/>
      <c r="AE692" s="13"/>
      <c r="AT692" s="276" t="s">
        <v>236</v>
      </c>
      <c r="AU692" s="276" t="s">
        <v>89</v>
      </c>
      <c r="AV692" s="13" t="s">
        <v>87</v>
      </c>
      <c r="AW692" s="13" t="s">
        <v>34</v>
      </c>
      <c r="AX692" s="13" t="s">
        <v>81</v>
      </c>
      <c r="AY692" s="276" t="s">
        <v>211</v>
      </c>
    </row>
    <row r="693" s="13" customFormat="1">
      <c r="A693" s="13"/>
      <c r="B693" s="266"/>
      <c r="C693" s="267"/>
      <c r="D693" s="268" t="s">
        <v>236</v>
      </c>
      <c r="E693" s="269" t="s">
        <v>1</v>
      </c>
      <c r="F693" s="270" t="s">
        <v>2047</v>
      </c>
      <c r="G693" s="267"/>
      <c r="H693" s="269" t="s">
        <v>1</v>
      </c>
      <c r="I693" s="271"/>
      <c r="J693" s="267"/>
      <c r="K693" s="267"/>
      <c r="L693" s="272"/>
      <c r="M693" s="273"/>
      <c r="N693" s="274"/>
      <c r="O693" s="274"/>
      <c r="P693" s="274"/>
      <c r="Q693" s="274"/>
      <c r="R693" s="274"/>
      <c r="S693" s="274"/>
      <c r="T693" s="275"/>
      <c r="U693" s="13"/>
      <c r="V693" s="13"/>
      <c r="W693" s="13"/>
      <c r="X693" s="13"/>
      <c r="Y693" s="13"/>
      <c r="Z693" s="13"/>
      <c r="AA693" s="13"/>
      <c r="AB693" s="13"/>
      <c r="AC693" s="13"/>
      <c r="AD693" s="13"/>
      <c r="AE693" s="13"/>
      <c r="AT693" s="276" t="s">
        <v>236</v>
      </c>
      <c r="AU693" s="276" t="s">
        <v>89</v>
      </c>
      <c r="AV693" s="13" t="s">
        <v>87</v>
      </c>
      <c r="AW693" s="13" t="s">
        <v>34</v>
      </c>
      <c r="AX693" s="13" t="s">
        <v>81</v>
      </c>
      <c r="AY693" s="276" t="s">
        <v>211</v>
      </c>
    </row>
    <row r="694" s="14" customFormat="1">
      <c r="A694" s="14"/>
      <c r="B694" s="277"/>
      <c r="C694" s="278"/>
      <c r="D694" s="268" t="s">
        <v>236</v>
      </c>
      <c r="E694" s="279" t="s">
        <v>1</v>
      </c>
      <c r="F694" s="280" t="s">
        <v>87</v>
      </c>
      <c r="G694" s="278"/>
      <c r="H694" s="281">
        <v>1</v>
      </c>
      <c r="I694" s="282"/>
      <c r="J694" s="278"/>
      <c r="K694" s="278"/>
      <c r="L694" s="283"/>
      <c r="M694" s="284"/>
      <c r="N694" s="285"/>
      <c r="O694" s="285"/>
      <c r="P694" s="285"/>
      <c r="Q694" s="285"/>
      <c r="R694" s="285"/>
      <c r="S694" s="285"/>
      <c r="T694" s="286"/>
      <c r="U694" s="14"/>
      <c r="V694" s="14"/>
      <c r="W694" s="14"/>
      <c r="X694" s="14"/>
      <c r="Y694" s="14"/>
      <c r="Z694" s="14"/>
      <c r="AA694" s="14"/>
      <c r="AB694" s="14"/>
      <c r="AC694" s="14"/>
      <c r="AD694" s="14"/>
      <c r="AE694" s="14"/>
      <c r="AT694" s="287" t="s">
        <v>236</v>
      </c>
      <c r="AU694" s="287" t="s">
        <v>89</v>
      </c>
      <c r="AV694" s="14" t="s">
        <v>89</v>
      </c>
      <c r="AW694" s="14" t="s">
        <v>34</v>
      </c>
      <c r="AX694" s="14" t="s">
        <v>87</v>
      </c>
      <c r="AY694" s="287" t="s">
        <v>211</v>
      </c>
    </row>
    <row r="695" s="2" customFormat="1" ht="37.8" customHeight="1">
      <c r="A695" s="41"/>
      <c r="B695" s="42"/>
      <c r="C695" s="317" t="s">
        <v>1109</v>
      </c>
      <c r="D695" s="317" t="s">
        <v>587</v>
      </c>
      <c r="E695" s="318" t="s">
        <v>2456</v>
      </c>
      <c r="F695" s="319" t="s">
        <v>2509</v>
      </c>
      <c r="G695" s="320" t="s">
        <v>1198</v>
      </c>
      <c r="H695" s="321">
        <v>1</v>
      </c>
      <c r="I695" s="322"/>
      <c r="J695" s="323">
        <f>ROUND(I695*H695,2)</f>
        <v>0</v>
      </c>
      <c r="K695" s="324"/>
      <c r="L695" s="325"/>
      <c r="M695" s="326" t="s">
        <v>1</v>
      </c>
      <c r="N695" s="327" t="s">
        <v>46</v>
      </c>
      <c r="O695" s="94"/>
      <c r="P695" s="263">
        <f>O695*H695</f>
        <v>0</v>
      </c>
      <c r="Q695" s="263">
        <v>0.23999999999999999</v>
      </c>
      <c r="R695" s="263">
        <f>Q695*H695</f>
        <v>0.23999999999999999</v>
      </c>
      <c r="S695" s="263">
        <v>0</v>
      </c>
      <c r="T695" s="264">
        <f>S695*H695</f>
        <v>0</v>
      </c>
      <c r="U695" s="41"/>
      <c r="V695" s="41"/>
      <c r="W695" s="41"/>
      <c r="X695" s="41"/>
      <c r="Y695" s="41"/>
      <c r="Z695" s="41"/>
      <c r="AA695" s="41"/>
      <c r="AB695" s="41"/>
      <c r="AC695" s="41"/>
      <c r="AD695" s="41"/>
      <c r="AE695" s="41"/>
      <c r="AR695" s="265" t="s">
        <v>632</v>
      </c>
      <c r="AT695" s="265" t="s">
        <v>587</v>
      </c>
      <c r="AU695" s="265" t="s">
        <v>89</v>
      </c>
      <c r="AY695" s="18" t="s">
        <v>211</v>
      </c>
      <c r="BE695" s="155">
        <f>IF(N695="základní",J695,0)</f>
        <v>0</v>
      </c>
      <c r="BF695" s="155">
        <f>IF(N695="snížená",J695,0)</f>
        <v>0</v>
      </c>
      <c r="BG695" s="155">
        <f>IF(N695="zákl. přenesená",J695,0)</f>
        <v>0</v>
      </c>
      <c r="BH695" s="155">
        <f>IF(N695="sníž. přenesená",J695,0)</f>
        <v>0</v>
      </c>
      <c r="BI695" s="155">
        <f>IF(N695="nulová",J695,0)</f>
        <v>0</v>
      </c>
      <c r="BJ695" s="18" t="s">
        <v>87</v>
      </c>
      <c r="BK695" s="155">
        <f>ROUND(I695*H695,2)</f>
        <v>0</v>
      </c>
      <c r="BL695" s="18" t="s">
        <v>526</v>
      </c>
      <c r="BM695" s="265" t="s">
        <v>2510</v>
      </c>
    </row>
    <row r="696" s="13" customFormat="1">
      <c r="A696" s="13"/>
      <c r="B696" s="266"/>
      <c r="C696" s="267"/>
      <c r="D696" s="268" t="s">
        <v>236</v>
      </c>
      <c r="E696" s="269" t="s">
        <v>1</v>
      </c>
      <c r="F696" s="270" t="s">
        <v>2498</v>
      </c>
      <c r="G696" s="267"/>
      <c r="H696" s="269" t="s">
        <v>1</v>
      </c>
      <c r="I696" s="271"/>
      <c r="J696" s="267"/>
      <c r="K696" s="267"/>
      <c r="L696" s="272"/>
      <c r="M696" s="273"/>
      <c r="N696" s="274"/>
      <c r="O696" s="274"/>
      <c r="P696" s="274"/>
      <c r="Q696" s="274"/>
      <c r="R696" s="274"/>
      <c r="S696" s="274"/>
      <c r="T696" s="275"/>
      <c r="U696" s="13"/>
      <c r="V696" s="13"/>
      <c r="W696" s="13"/>
      <c r="X696" s="13"/>
      <c r="Y696" s="13"/>
      <c r="Z696" s="13"/>
      <c r="AA696" s="13"/>
      <c r="AB696" s="13"/>
      <c r="AC696" s="13"/>
      <c r="AD696" s="13"/>
      <c r="AE696" s="13"/>
      <c r="AT696" s="276" t="s">
        <v>236</v>
      </c>
      <c r="AU696" s="276" t="s">
        <v>89</v>
      </c>
      <c r="AV696" s="13" t="s">
        <v>87</v>
      </c>
      <c r="AW696" s="13" t="s">
        <v>34</v>
      </c>
      <c r="AX696" s="13" t="s">
        <v>81</v>
      </c>
      <c r="AY696" s="276" t="s">
        <v>211</v>
      </c>
    </row>
    <row r="697" s="13" customFormat="1">
      <c r="A697" s="13"/>
      <c r="B697" s="266"/>
      <c r="C697" s="267"/>
      <c r="D697" s="268" t="s">
        <v>236</v>
      </c>
      <c r="E697" s="269" t="s">
        <v>1</v>
      </c>
      <c r="F697" s="270" t="s">
        <v>2047</v>
      </c>
      <c r="G697" s="267"/>
      <c r="H697" s="269" t="s">
        <v>1</v>
      </c>
      <c r="I697" s="271"/>
      <c r="J697" s="267"/>
      <c r="K697" s="267"/>
      <c r="L697" s="272"/>
      <c r="M697" s="273"/>
      <c r="N697" s="274"/>
      <c r="O697" s="274"/>
      <c r="P697" s="274"/>
      <c r="Q697" s="274"/>
      <c r="R697" s="274"/>
      <c r="S697" s="274"/>
      <c r="T697" s="275"/>
      <c r="U697" s="13"/>
      <c r="V697" s="13"/>
      <c r="W697" s="13"/>
      <c r="X697" s="13"/>
      <c r="Y697" s="13"/>
      <c r="Z697" s="13"/>
      <c r="AA697" s="13"/>
      <c r="AB697" s="13"/>
      <c r="AC697" s="13"/>
      <c r="AD697" s="13"/>
      <c r="AE697" s="13"/>
      <c r="AT697" s="276" t="s">
        <v>236</v>
      </c>
      <c r="AU697" s="276" t="s">
        <v>89</v>
      </c>
      <c r="AV697" s="13" t="s">
        <v>87</v>
      </c>
      <c r="AW697" s="13" t="s">
        <v>34</v>
      </c>
      <c r="AX697" s="13" t="s">
        <v>81</v>
      </c>
      <c r="AY697" s="276" t="s">
        <v>211</v>
      </c>
    </row>
    <row r="698" s="14" customFormat="1">
      <c r="A698" s="14"/>
      <c r="B698" s="277"/>
      <c r="C698" s="278"/>
      <c r="D698" s="268" t="s">
        <v>236</v>
      </c>
      <c r="E698" s="279" t="s">
        <v>1</v>
      </c>
      <c r="F698" s="280" t="s">
        <v>87</v>
      </c>
      <c r="G698" s="278"/>
      <c r="H698" s="281">
        <v>1</v>
      </c>
      <c r="I698" s="282"/>
      <c r="J698" s="278"/>
      <c r="K698" s="278"/>
      <c r="L698" s="283"/>
      <c r="M698" s="284"/>
      <c r="N698" s="285"/>
      <c r="O698" s="285"/>
      <c r="P698" s="285"/>
      <c r="Q698" s="285"/>
      <c r="R698" s="285"/>
      <c r="S698" s="285"/>
      <c r="T698" s="286"/>
      <c r="U698" s="14"/>
      <c r="V698" s="14"/>
      <c r="W698" s="14"/>
      <c r="X698" s="14"/>
      <c r="Y698" s="14"/>
      <c r="Z698" s="14"/>
      <c r="AA698" s="14"/>
      <c r="AB698" s="14"/>
      <c r="AC698" s="14"/>
      <c r="AD698" s="14"/>
      <c r="AE698" s="14"/>
      <c r="AT698" s="287" t="s">
        <v>236</v>
      </c>
      <c r="AU698" s="287" t="s">
        <v>89</v>
      </c>
      <c r="AV698" s="14" t="s">
        <v>89</v>
      </c>
      <c r="AW698" s="14" t="s">
        <v>34</v>
      </c>
      <c r="AX698" s="14" t="s">
        <v>87</v>
      </c>
      <c r="AY698" s="287" t="s">
        <v>211</v>
      </c>
    </row>
    <row r="699" s="2" customFormat="1" ht="24.15" customHeight="1">
      <c r="A699" s="41"/>
      <c r="B699" s="42"/>
      <c r="C699" s="253" t="s">
        <v>1114</v>
      </c>
      <c r="D699" s="253" t="s">
        <v>214</v>
      </c>
      <c r="E699" s="254" t="s">
        <v>2511</v>
      </c>
      <c r="F699" s="255" t="s">
        <v>2512</v>
      </c>
      <c r="G699" s="256" t="s">
        <v>695</v>
      </c>
      <c r="H699" s="257">
        <v>3</v>
      </c>
      <c r="I699" s="258"/>
      <c r="J699" s="259">
        <f>ROUND(I699*H699,2)</f>
        <v>0</v>
      </c>
      <c r="K699" s="260"/>
      <c r="L699" s="44"/>
      <c r="M699" s="261" t="s">
        <v>1</v>
      </c>
      <c r="N699" s="262" t="s">
        <v>46</v>
      </c>
      <c r="O699" s="94"/>
      <c r="P699" s="263">
        <f>O699*H699</f>
        <v>0</v>
      </c>
      <c r="Q699" s="263">
        <v>0</v>
      </c>
      <c r="R699" s="263">
        <f>Q699*H699</f>
        <v>0</v>
      </c>
      <c r="S699" s="263">
        <v>0</v>
      </c>
      <c r="T699" s="264">
        <f>S699*H699</f>
        <v>0</v>
      </c>
      <c r="U699" s="41"/>
      <c r="V699" s="41"/>
      <c r="W699" s="41"/>
      <c r="X699" s="41"/>
      <c r="Y699" s="41"/>
      <c r="Z699" s="41"/>
      <c r="AA699" s="41"/>
      <c r="AB699" s="41"/>
      <c r="AC699" s="41"/>
      <c r="AD699" s="41"/>
      <c r="AE699" s="41"/>
      <c r="AR699" s="265" t="s">
        <v>526</v>
      </c>
      <c r="AT699" s="265" t="s">
        <v>214</v>
      </c>
      <c r="AU699" s="265" t="s">
        <v>89</v>
      </c>
      <c r="AY699" s="18" t="s">
        <v>211</v>
      </c>
      <c r="BE699" s="155">
        <f>IF(N699="základní",J699,0)</f>
        <v>0</v>
      </c>
      <c r="BF699" s="155">
        <f>IF(N699="snížená",J699,0)</f>
        <v>0</v>
      </c>
      <c r="BG699" s="155">
        <f>IF(N699="zákl. přenesená",J699,0)</f>
        <v>0</v>
      </c>
      <c r="BH699" s="155">
        <f>IF(N699="sníž. přenesená",J699,0)</f>
        <v>0</v>
      </c>
      <c r="BI699" s="155">
        <f>IF(N699="nulová",J699,0)</f>
        <v>0</v>
      </c>
      <c r="BJ699" s="18" t="s">
        <v>87</v>
      </c>
      <c r="BK699" s="155">
        <f>ROUND(I699*H699,2)</f>
        <v>0</v>
      </c>
      <c r="BL699" s="18" t="s">
        <v>526</v>
      </c>
      <c r="BM699" s="265" t="s">
        <v>2513</v>
      </c>
    </row>
    <row r="700" s="13" customFormat="1">
      <c r="A700" s="13"/>
      <c r="B700" s="266"/>
      <c r="C700" s="267"/>
      <c r="D700" s="268" t="s">
        <v>236</v>
      </c>
      <c r="E700" s="269" t="s">
        <v>1</v>
      </c>
      <c r="F700" s="270" t="s">
        <v>2514</v>
      </c>
      <c r="G700" s="267"/>
      <c r="H700" s="269" t="s">
        <v>1</v>
      </c>
      <c r="I700" s="271"/>
      <c r="J700" s="267"/>
      <c r="K700" s="267"/>
      <c r="L700" s="272"/>
      <c r="M700" s="273"/>
      <c r="N700" s="274"/>
      <c r="O700" s="274"/>
      <c r="P700" s="274"/>
      <c r="Q700" s="274"/>
      <c r="R700" s="274"/>
      <c r="S700" s="274"/>
      <c r="T700" s="275"/>
      <c r="U700" s="13"/>
      <c r="V700" s="13"/>
      <c r="W700" s="13"/>
      <c r="X700" s="13"/>
      <c r="Y700" s="13"/>
      <c r="Z700" s="13"/>
      <c r="AA700" s="13"/>
      <c r="AB700" s="13"/>
      <c r="AC700" s="13"/>
      <c r="AD700" s="13"/>
      <c r="AE700" s="13"/>
      <c r="AT700" s="276" t="s">
        <v>236</v>
      </c>
      <c r="AU700" s="276" t="s">
        <v>89</v>
      </c>
      <c r="AV700" s="13" t="s">
        <v>87</v>
      </c>
      <c r="AW700" s="13" t="s">
        <v>34</v>
      </c>
      <c r="AX700" s="13" t="s">
        <v>81</v>
      </c>
      <c r="AY700" s="276" t="s">
        <v>211</v>
      </c>
    </row>
    <row r="701" s="13" customFormat="1">
      <c r="A701" s="13"/>
      <c r="B701" s="266"/>
      <c r="C701" s="267"/>
      <c r="D701" s="268" t="s">
        <v>236</v>
      </c>
      <c r="E701" s="269" t="s">
        <v>1</v>
      </c>
      <c r="F701" s="270" t="s">
        <v>2515</v>
      </c>
      <c r="G701" s="267"/>
      <c r="H701" s="269" t="s">
        <v>1</v>
      </c>
      <c r="I701" s="271"/>
      <c r="J701" s="267"/>
      <c r="K701" s="267"/>
      <c r="L701" s="272"/>
      <c r="M701" s="273"/>
      <c r="N701" s="274"/>
      <c r="O701" s="274"/>
      <c r="P701" s="274"/>
      <c r="Q701" s="274"/>
      <c r="R701" s="274"/>
      <c r="S701" s="274"/>
      <c r="T701" s="275"/>
      <c r="U701" s="13"/>
      <c r="V701" s="13"/>
      <c r="W701" s="13"/>
      <c r="X701" s="13"/>
      <c r="Y701" s="13"/>
      <c r="Z701" s="13"/>
      <c r="AA701" s="13"/>
      <c r="AB701" s="13"/>
      <c r="AC701" s="13"/>
      <c r="AD701" s="13"/>
      <c r="AE701" s="13"/>
      <c r="AT701" s="276" t="s">
        <v>236</v>
      </c>
      <c r="AU701" s="276" t="s">
        <v>89</v>
      </c>
      <c r="AV701" s="13" t="s">
        <v>87</v>
      </c>
      <c r="AW701" s="13" t="s">
        <v>34</v>
      </c>
      <c r="AX701" s="13" t="s">
        <v>81</v>
      </c>
      <c r="AY701" s="276" t="s">
        <v>211</v>
      </c>
    </row>
    <row r="702" s="14" customFormat="1">
      <c r="A702" s="14"/>
      <c r="B702" s="277"/>
      <c r="C702" s="278"/>
      <c r="D702" s="268" t="s">
        <v>236</v>
      </c>
      <c r="E702" s="279" t="s">
        <v>1</v>
      </c>
      <c r="F702" s="280" t="s">
        <v>96</v>
      </c>
      <c r="G702" s="278"/>
      <c r="H702" s="281">
        <v>3</v>
      </c>
      <c r="I702" s="282"/>
      <c r="J702" s="278"/>
      <c r="K702" s="278"/>
      <c r="L702" s="283"/>
      <c r="M702" s="284"/>
      <c r="N702" s="285"/>
      <c r="O702" s="285"/>
      <c r="P702" s="285"/>
      <c r="Q702" s="285"/>
      <c r="R702" s="285"/>
      <c r="S702" s="285"/>
      <c r="T702" s="286"/>
      <c r="U702" s="14"/>
      <c r="V702" s="14"/>
      <c r="W702" s="14"/>
      <c r="X702" s="14"/>
      <c r="Y702" s="14"/>
      <c r="Z702" s="14"/>
      <c r="AA702" s="14"/>
      <c r="AB702" s="14"/>
      <c r="AC702" s="14"/>
      <c r="AD702" s="14"/>
      <c r="AE702" s="14"/>
      <c r="AT702" s="287" t="s">
        <v>236</v>
      </c>
      <c r="AU702" s="287" t="s">
        <v>89</v>
      </c>
      <c r="AV702" s="14" t="s">
        <v>89</v>
      </c>
      <c r="AW702" s="14" t="s">
        <v>34</v>
      </c>
      <c r="AX702" s="14" t="s">
        <v>87</v>
      </c>
      <c r="AY702" s="287" t="s">
        <v>211</v>
      </c>
    </row>
    <row r="703" s="2" customFormat="1" ht="16.5" customHeight="1">
      <c r="A703" s="41"/>
      <c r="B703" s="42"/>
      <c r="C703" s="317" t="s">
        <v>1119</v>
      </c>
      <c r="D703" s="317" t="s">
        <v>587</v>
      </c>
      <c r="E703" s="318" t="s">
        <v>2516</v>
      </c>
      <c r="F703" s="319" t="s">
        <v>2517</v>
      </c>
      <c r="G703" s="320" t="s">
        <v>1198</v>
      </c>
      <c r="H703" s="321">
        <v>3</v>
      </c>
      <c r="I703" s="322"/>
      <c r="J703" s="323">
        <f>ROUND(I703*H703,2)</f>
        <v>0</v>
      </c>
      <c r="K703" s="324"/>
      <c r="L703" s="325"/>
      <c r="M703" s="326" t="s">
        <v>1</v>
      </c>
      <c r="N703" s="327" t="s">
        <v>46</v>
      </c>
      <c r="O703" s="94"/>
      <c r="P703" s="263">
        <f>O703*H703</f>
        <v>0</v>
      </c>
      <c r="Q703" s="263">
        <v>0</v>
      </c>
      <c r="R703" s="263">
        <f>Q703*H703</f>
        <v>0</v>
      </c>
      <c r="S703" s="263">
        <v>0</v>
      </c>
      <c r="T703" s="264">
        <f>S703*H703</f>
        <v>0</v>
      </c>
      <c r="U703" s="41"/>
      <c r="V703" s="41"/>
      <c r="W703" s="41"/>
      <c r="X703" s="41"/>
      <c r="Y703" s="41"/>
      <c r="Z703" s="41"/>
      <c r="AA703" s="41"/>
      <c r="AB703" s="41"/>
      <c r="AC703" s="41"/>
      <c r="AD703" s="41"/>
      <c r="AE703" s="41"/>
      <c r="AR703" s="265" t="s">
        <v>632</v>
      </c>
      <c r="AT703" s="265" t="s">
        <v>587</v>
      </c>
      <c r="AU703" s="265" t="s">
        <v>89</v>
      </c>
      <c r="AY703" s="18" t="s">
        <v>211</v>
      </c>
      <c r="BE703" s="155">
        <f>IF(N703="základní",J703,0)</f>
        <v>0</v>
      </c>
      <c r="BF703" s="155">
        <f>IF(N703="snížená",J703,0)</f>
        <v>0</v>
      </c>
      <c r="BG703" s="155">
        <f>IF(N703="zákl. přenesená",J703,0)</f>
        <v>0</v>
      </c>
      <c r="BH703" s="155">
        <f>IF(N703="sníž. přenesená",J703,0)</f>
        <v>0</v>
      </c>
      <c r="BI703" s="155">
        <f>IF(N703="nulová",J703,0)</f>
        <v>0</v>
      </c>
      <c r="BJ703" s="18" t="s">
        <v>87</v>
      </c>
      <c r="BK703" s="155">
        <f>ROUND(I703*H703,2)</f>
        <v>0</v>
      </c>
      <c r="BL703" s="18" t="s">
        <v>526</v>
      </c>
      <c r="BM703" s="265" t="s">
        <v>2518</v>
      </c>
    </row>
    <row r="704" s="2" customFormat="1" ht="21.75" customHeight="1">
      <c r="A704" s="41"/>
      <c r="B704" s="42"/>
      <c r="C704" s="253" t="s">
        <v>1125</v>
      </c>
      <c r="D704" s="253" t="s">
        <v>214</v>
      </c>
      <c r="E704" s="254" t="s">
        <v>2519</v>
      </c>
      <c r="F704" s="255" t="s">
        <v>2520</v>
      </c>
      <c r="G704" s="256" t="s">
        <v>269</v>
      </c>
      <c r="H704" s="257">
        <v>4.5</v>
      </c>
      <c r="I704" s="258"/>
      <c r="J704" s="259">
        <f>ROUND(I704*H704,2)</f>
        <v>0</v>
      </c>
      <c r="K704" s="260"/>
      <c r="L704" s="44"/>
      <c r="M704" s="261" t="s">
        <v>1</v>
      </c>
      <c r="N704" s="262" t="s">
        <v>46</v>
      </c>
      <c r="O704" s="94"/>
      <c r="P704" s="263">
        <f>O704*H704</f>
        <v>0</v>
      </c>
      <c r="Q704" s="263">
        <v>0.001</v>
      </c>
      <c r="R704" s="263">
        <f>Q704*H704</f>
        <v>0.0045000000000000005</v>
      </c>
      <c r="S704" s="263">
        <v>0</v>
      </c>
      <c r="T704" s="264">
        <f>S704*H704</f>
        <v>0</v>
      </c>
      <c r="U704" s="41"/>
      <c r="V704" s="41"/>
      <c r="W704" s="41"/>
      <c r="X704" s="41"/>
      <c r="Y704" s="41"/>
      <c r="Z704" s="41"/>
      <c r="AA704" s="41"/>
      <c r="AB704" s="41"/>
      <c r="AC704" s="41"/>
      <c r="AD704" s="41"/>
      <c r="AE704" s="41"/>
      <c r="AR704" s="265" t="s">
        <v>526</v>
      </c>
      <c r="AT704" s="265" t="s">
        <v>214</v>
      </c>
      <c r="AU704" s="265" t="s">
        <v>89</v>
      </c>
      <c r="AY704" s="18" t="s">
        <v>211</v>
      </c>
      <c r="BE704" s="155">
        <f>IF(N704="základní",J704,0)</f>
        <v>0</v>
      </c>
      <c r="BF704" s="155">
        <f>IF(N704="snížená",J704,0)</f>
        <v>0</v>
      </c>
      <c r="BG704" s="155">
        <f>IF(N704="zákl. přenesená",J704,0)</f>
        <v>0</v>
      </c>
      <c r="BH704" s="155">
        <f>IF(N704="sníž. přenesená",J704,0)</f>
        <v>0</v>
      </c>
      <c r="BI704" s="155">
        <f>IF(N704="nulová",J704,0)</f>
        <v>0</v>
      </c>
      <c r="BJ704" s="18" t="s">
        <v>87</v>
      </c>
      <c r="BK704" s="155">
        <f>ROUND(I704*H704,2)</f>
        <v>0</v>
      </c>
      <c r="BL704" s="18" t="s">
        <v>526</v>
      </c>
      <c r="BM704" s="265" t="s">
        <v>2521</v>
      </c>
    </row>
    <row r="705" s="13" customFormat="1">
      <c r="A705" s="13"/>
      <c r="B705" s="266"/>
      <c r="C705" s="267"/>
      <c r="D705" s="268" t="s">
        <v>236</v>
      </c>
      <c r="E705" s="269" t="s">
        <v>1</v>
      </c>
      <c r="F705" s="270" t="s">
        <v>2522</v>
      </c>
      <c r="G705" s="267"/>
      <c r="H705" s="269" t="s">
        <v>1</v>
      </c>
      <c r="I705" s="271"/>
      <c r="J705" s="267"/>
      <c r="K705" s="267"/>
      <c r="L705" s="272"/>
      <c r="M705" s="273"/>
      <c r="N705" s="274"/>
      <c r="O705" s="274"/>
      <c r="P705" s="274"/>
      <c r="Q705" s="274"/>
      <c r="R705" s="274"/>
      <c r="S705" s="274"/>
      <c r="T705" s="275"/>
      <c r="U705" s="13"/>
      <c r="V705" s="13"/>
      <c r="W705" s="13"/>
      <c r="X705" s="13"/>
      <c r="Y705" s="13"/>
      <c r="Z705" s="13"/>
      <c r="AA705" s="13"/>
      <c r="AB705" s="13"/>
      <c r="AC705" s="13"/>
      <c r="AD705" s="13"/>
      <c r="AE705" s="13"/>
      <c r="AT705" s="276" t="s">
        <v>236</v>
      </c>
      <c r="AU705" s="276" t="s">
        <v>89</v>
      </c>
      <c r="AV705" s="13" t="s">
        <v>87</v>
      </c>
      <c r="AW705" s="13" t="s">
        <v>34</v>
      </c>
      <c r="AX705" s="13" t="s">
        <v>81</v>
      </c>
      <c r="AY705" s="276" t="s">
        <v>211</v>
      </c>
    </row>
    <row r="706" s="13" customFormat="1">
      <c r="A706" s="13"/>
      <c r="B706" s="266"/>
      <c r="C706" s="267"/>
      <c r="D706" s="268" t="s">
        <v>236</v>
      </c>
      <c r="E706" s="269" t="s">
        <v>1</v>
      </c>
      <c r="F706" s="270" t="s">
        <v>2523</v>
      </c>
      <c r="G706" s="267"/>
      <c r="H706" s="269" t="s">
        <v>1</v>
      </c>
      <c r="I706" s="271"/>
      <c r="J706" s="267"/>
      <c r="K706" s="267"/>
      <c r="L706" s="272"/>
      <c r="M706" s="273"/>
      <c r="N706" s="274"/>
      <c r="O706" s="274"/>
      <c r="P706" s="274"/>
      <c r="Q706" s="274"/>
      <c r="R706" s="274"/>
      <c r="S706" s="274"/>
      <c r="T706" s="275"/>
      <c r="U706" s="13"/>
      <c r="V706" s="13"/>
      <c r="W706" s="13"/>
      <c r="X706" s="13"/>
      <c r="Y706" s="13"/>
      <c r="Z706" s="13"/>
      <c r="AA706" s="13"/>
      <c r="AB706" s="13"/>
      <c r="AC706" s="13"/>
      <c r="AD706" s="13"/>
      <c r="AE706" s="13"/>
      <c r="AT706" s="276" t="s">
        <v>236</v>
      </c>
      <c r="AU706" s="276" t="s">
        <v>89</v>
      </c>
      <c r="AV706" s="13" t="s">
        <v>87</v>
      </c>
      <c r="AW706" s="13" t="s">
        <v>34</v>
      </c>
      <c r="AX706" s="13" t="s">
        <v>81</v>
      </c>
      <c r="AY706" s="276" t="s">
        <v>211</v>
      </c>
    </row>
    <row r="707" s="13" customFormat="1">
      <c r="A707" s="13"/>
      <c r="B707" s="266"/>
      <c r="C707" s="267"/>
      <c r="D707" s="268" t="s">
        <v>236</v>
      </c>
      <c r="E707" s="269" t="s">
        <v>1</v>
      </c>
      <c r="F707" s="270" t="s">
        <v>2524</v>
      </c>
      <c r="G707" s="267"/>
      <c r="H707" s="269" t="s">
        <v>1</v>
      </c>
      <c r="I707" s="271"/>
      <c r="J707" s="267"/>
      <c r="K707" s="267"/>
      <c r="L707" s="272"/>
      <c r="M707" s="273"/>
      <c r="N707" s="274"/>
      <c r="O707" s="274"/>
      <c r="P707" s="274"/>
      <c r="Q707" s="274"/>
      <c r="R707" s="274"/>
      <c r="S707" s="274"/>
      <c r="T707" s="275"/>
      <c r="U707" s="13"/>
      <c r="V707" s="13"/>
      <c r="W707" s="13"/>
      <c r="X707" s="13"/>
      <c r="Y707" s="13"/>
      <c r="Z707" s="13"/>
      <c r="AA707" s="13"/>
      <c r="AB707" s="13"/>
      <c r="AC707" s="13"/>
      <c r="AD707" s="13"/>
      <c r="AE707" s="13"/>
      <c r="AT707" s="276" t="s">
        <v>236</v>
      </c>
      <c r="AU707" s="276" t="s">
        <v>89</v>
      </c>
      <c r="AV707" s="13" t="s">
        <v>87</v>
      </c>
      <c r="AW707" s="13" t="s">
        <v>34</v>
      </c>
      <c r="AX707" s="13" t="s">
        <v>81</v>
      </c>
      <c r="AY707" s="276" t="s">
        <v>211</v>
      </c>
    </row>
    <row r="708" s="14" customFormat="1">
      <c r="A708" s="14"/>
      <c r="B708" s="277"/>
      <c r="C708" s="278"/>
      <c r="D708" s="268" t="s">
        <v>236</v>
      </c>
      <c r="E708" s="279" t="s">
        <v>1</v>
      </c>
      <c r="F708" s="280" t="s">
        <v>613</v>
      </c>
      <c r="G708" s="278"/>
      <c r="H708" s="281">
        <v>4.5</v>
      </c>
      <c r="I708" s="282"/>
      <c r="J708" s="278"/>
      <c r="K708" s="278"/>
      <c r="L708" s="283"/>
      <c r="M708" s="284"/>
      <c r="N708" s="285"/>
      <c r="O708" s="285"/>
      <c r="P708" s="285"/>
      <c r="Q708" s="285"/>
      <c r="R708" s="285"/>
      <c r="S708" s="285"/>
      <c r="T708" s="286"/>
      <c r="U708" s="14"/>
      <c r="V708" s="14"/>
      <c r="W708" s="14"/>
      <c r="X708" s="14"/>
      <c r="Y708" s="14"/>
      <c r="Z708" s="14"/>
      <c r="AA708" s="14"/>
      <c r="AB708" s="14"/>
      <c r="AC708" s="14"/>
      <c r="AD708" s="14"/>
      <c r="AE708" s="14"/>
      <c r="AT708" s="287" t="s">
        <v>236</v>
      </c>
      <c r="AU708" s="287" t="s">
        <v>89</v>
      </c>
      <c r="AV708" s="14" t="s">
        <v>89</v>
      </c>
      <c r="AW708" s="14" t="s">
        <v>34</v>
      </c>
      <c r="AX708" s="14" t="s">
        <v>87</v>
      </c>
      <c r="AY708" s="287" t="s">
        <v>211</v>
      </c>
    </row>
    <row r="709" s="2" customFormat="1" ht="16.5" customHeight="1">
      <c r="A709" s="41"/>
      <c r="B709" s="42"/>
      <c r="C709" s="253" t="s">
        <v>1128</v>
      </c>
      <c r="D709" s="253" t="s">
        <v>214</v>
      </c>
      <c r="E709" s="254" t="s">
        <v>2525</v>
      </c>
      <c r="F709" s="255" t="s">
        <v>2526</v>
      </c>
      <c r="G709" s="256" t="s">
        <v>269</v>
      </c>
      <c r="H709" s="257">
        <v>4.5</v>
      </c>
      <c r="I709" s="258"/>
      <c r="J709" s="259">
        <f>ROUND(I709*H709,2)</f>
        <v>0</v>
      </c>
      <c r="K709" s="260"/>
      <c r="L709" s="44"/>
      <c r="M709" s="261" t="s">
        <v>1</v>
      </c>
      <c r="N709" s="262" t="s">
        <v>46</v>
      </c>
      <c r="O709" s="94"/>
      <c r="P709" s="263">
        <f>O709*H709</f>
        <v>0</v>
      </c>
      <c r="Q709" s="263">
        <v>0</v>
      </c>
      <c r="R709" s="263">
        <f>Q709*H709</f>
        <v>0</v>
      </c>
      <c r="S709" s="263">
        <v>0</v>
      </c>
      <c r="T709" s="264">
        <f>S709*H709</f>
        <v>0</v>
      </c>
      <c r="U709" s="41"/>
      <c r="V709" s="41"/>
      <c r="W709" s="41"/>
      <c r="X709" s="41"/>
      <c r="Y709" s="41"/>
      <c r="Z709" s="41"/>
      <c r="AA709" s="41"/>
      <c r="AB709" s="41"/>
      <c r="AC709" s="41"/>
      <c r="AD709" s="41"/>
      <c r="AE709" s="41"/>
      <c r="AR709" s="265" t="s">
        <v>526</v>
      </c>
      <c r="AT709" s="265" t="s">
        <v>214</v>
      </c>
      <c r="AU709" s="265" t="s">
        <v>89</v>
      </c>
      <c r="AY709" s="18" t="s">
        <v>211</v>
      </c>
      <c r="BE709" s="155">
        <f>IF(N709="základní",J709,0)</f>
        <v>0</v>
      </c>
      <c r="BF709" s="155">
        <f>IF(N709="snížená",J709,0)</f>
        <v>0</v>
      </c>
      <c r="BG709" s="155">
        <f>IF(N709="zákl. přenesená",J709,0)</f>
        <v>0</v>
      </c>
      <c r="BH709" s="155">
        <f>IF(N709="sníž. přenesená",J709,0)</f>
        <v>0</v>
      </c>
      <c r="BI709" s="155">
        <f>IF(N709="nulová",J709,0)</f>
        <v>0</v>
      </c>
      <c r="BJ709" s="18" t="s">
        <v>87</v>
      </c>
      <c r="BK709" s="155">
        <f>ROUND(I709*H709,2)</f>
        <v>0</v>
      </c>
      <c r="BL709" s="18" t="s">
        <v>526</v>
      </c>
      <c r="BM709" s="265" t="s">
        <v>2527</v>
      </c>
    </row>
    <row r="710" s="13" customFormat="1">
      <c r="A710" s="13"/>
      <c r="B710" s="266"/>
      <c r="C710" s="267"/>
      <c r="D710" s="268" t="s">
        <v>236</v>
      </c>
      <c r="E710" s="269" t="s">
        <v>1</v>
      </c>
      <c r="F710" s="270" t="s">
        <v>2528</v>
      </c>
      <c r="G710" s="267"/>
      <c r="H710" s="269" t="s">
        <v>1</v>
      </c>
      <c r="I710" s="271"/>
      <c r="J710" s="267"/>
      <c r="K710" s="267"/>
      <c r="L710" s="272"/>
      <c r="M710" s="273"/>
      <c r="N710" s="274"/>
      <c r="O710" s="274"/>
      <c r="P710" s="274"/>
      <c r="Q710" s="274"/>
      <c r="R710" s="274"/>
      <c r="S710" s="274"/>
      <c r="T710" s="275"/>
      <c r="U710" s="13"/>
      <c r="V710" s="13"/>
      <c r="W710" s="13"/>
      <c r="X710" s="13"/>
      <c r="Y710" s="13"/>
      <c r="Z710" s="13"/>
      <c r="AA710" s="13"/>
      <c r="AB710" s="13"/>
      <c r="AC710" s="13"/>
      <c r="AD710" s="13"/>
      <c r="AE710" s="13"/>
      <c r="AT710" s="276" t="s">
        <v>236</v>
      </c>
      <c r="AU710" s="276" t="s">
        <v>89</v>
      </c>
      <c r="AV710" s="13" t="s">
        <v>87</v>
      </c>
      <c r="AW710" s="13" t="s">
        <v>34</v>
      </c>
      <c r="AX710" s="13" t="s">
        <v>81</v>
      </c>
      <c r="AY710" s="276" t="s">
        <v>211</v>
      </c>
    </row>
    <row r="711" s="13" customFormat="1">
      <c r="A711" s="13"/>
      <c r="B711" s="266"/>
      <c r="C711" s="267"/>
      <c r="D711" s="268" t="s">
        <v>236</v>
      </c>
      <c r="E711" s="269" t="s">
        <v>1</v>
      </c>
      <c r="F711" s="270" t="s">
        <v>2529</v>
      </c>
      <c r="G711" s="267"/>
      <c r="H711" s="269" t="s">
        <v>1</v>
      </c>
      <c r="I711" s="271"/>
      <c r="J711" s="267"/>
      <c r="K711" s="267"/>
      <c r="L711" s="272"/>
      <c r="M711" s="273"/>
      <c r="N711" s="274"/>
      <c r="O711" s="274"/>
      <c r="P711" s="274"/>
      <c r="Q711" s="274"/>
      <c r="R711" s="274"/>
      <c r="S711" s="274"/>
      <c r="T711" s="275"/>
      <c r="U711" s="13"/>
      <c r="V711" s="13"/>
      <c r="W711" s="13"/>
      <c r="X711" s="13"/>
      <c r="Y711" s="13"/>
      <c r="Z711" s="13"/>
      <c r="AA711" s="13"/>
      <c r="AB711" s="13"/>
      <c r="AC711" s="13"/>
      <c r="AD711" s="13"/>
      <c r="AE711" s="13"/>
      <c r="AT711" s="276" t="s">
        <v>236</v>
      </c>
      <c r="AU711" s="276" t="s">
        <v>89</v>
      </c>
      <c r="AV711" s="13" t="s">
        <v>87</v>
      </c>
      <c r="AW711" s="13" t="s">
        <v>34</v>
      </c>
      <c r="AX711" s="13" t="s">
        <v>81</v>
      </c>
      <c r="AY711" s="276" t="s">
        <v>211</v>
      </c>
    </row>
    <row r="712" s="14" customFormat="1">
      <c r="A712" s="14"/>
      <c r="B712" s="277"/>
      <c r="C712" s="278"/>
      <c r="D712" s="268" t="s">
        <v>236</v>
      </c>
      <c r="E712" s="279" t="s">
        <v>1</v>
      </c>
      <c r="F712" s="280" t="s">
        <v>613</v>
      </c>
      <c r="G712" s="278"/>
      <c r="H712" s="281">
        <v>4.5</v>
      </c>
      <c r="I712" s="282"/>
      <c r="J712" s="278"/>
      <c r="K712" s="278"/>
      <c r="L712" s="283"/>
      <c r="M712" s="284"/>
      <c r="N712" s="285"/>
      <c r="O712" s="285"/>
      <c r="P712" s="285"/>
      <c r="Q712" s="285"/>
      <c r="R712" s="285"/>
      <c r="S712" s="285"/>
      <c r="T712" s="286"/>
      <c r="U712" s="14"/>
      <c r="V712" s="14"/>
      <c r="W712" s="14"/>
      <c r="X712" s="14"/>
      <c r="Y712" s="14"/>
      <c r="Z712" s="14"/>
      <c r="AA712" s="14"/>
      <c r="AB712" s="14"/>
      <c r="AC712" s="14"/>
      <c r="AD712" s="14"/>
      <c r="AE712" s="14"/>
      <c r="AT712" s="287" t="s">
        <v>236</v>
      </c>
      <c r="AU712" s="287" t="s">
        <v>89</v>
      </c>
      <c r="AV712" s="14" t="s">
        <v>89</v>
      </c>
      <c r="AW712" s="14" t="s">
        <v>34</v>
      </c>
      <c r="AX712" s="14" t="s">
        <v>87</v>
      </c>
      <c r="AY712" s="287" t="s">
        <v>211</v>
      </c>
    </row>
    <row r="713" s="2" customFormat="1" ht="16.5" customHeight="1">
      <c r="A713" s="41"/>
      <c r="B713" s="42"/>
      <c r="C713" s="253" t="s">
        <v>1133</v>
      </c>
      <c r="D713" s="253" t="s">
        <v>214</v>
      </c>
      <c r="E713" s="254" t="s">
        <v>2530</v>
      </c>
      <c r="F713" s="255" t="s">
        <v>2531</v>
      </c>
      <c r="G713" s="256" t="s">
        <v>307</v>
      </c>
      <c r="H713" s="257">
        <v>6</v>
      </c>
      <c r="I713" s="258"/>
      <c r="J713" s="259">
        <f>ROUND(I713*H713,2)</f>
        <v>0</v>
      </c>
      <c r="K713" s="260"/>
      <c r="L713" s="44"/>
      <c r="M713" s="261" t="s">
        <v>1</v>
      </c>
      <c r="N713" s="262" t="s">
        <v>46</v>
      </c>
      <c r="O713" s="94"/>
      <c r="P713" s="263">
        <f>O713*H713</f>
        <v>0</v>
      </c>
      <c r="Q713" s="263">
        <v>0.10000000000000001</v>
      </c>
      <c r="R713" s="263">
        <f>Q713*H713</f>
        <v>0.60000000000000009</v>
      </c>
      <c r="S713" s="263">
        <v>0</v>
      </c>
      <c r="T713" s="264">
        <f>S713*H713</f>
        <v>0</v>
      </c>
      <c r="U713" s="41"/>
      <c r="V713" s="41"/>
      <c r="W713" s="41"/>
      <c r="X713" s="41"/>
      <c r="Y713" s="41"/>
      <c r="Z713" s="41"/>
      <c r="AA713" s="41"/>
      <c r="AB713" s="41"/>
      <c r="AC713" s="41"/>
      <c r="AD713" s="41"/>
      <c r="AE713" s="41"/>
      <c r="AR713" s="265" t="s">
        <v>526</v>
      </c>
      <c r="AT713" s="265" t="s">
        <v>214</v>
      </c>
      <c r="AU713" s="265" t="s">
        <v>89</v>
      </c>
      <c r="AY713" s="18" t="s">
        <v>211</v>
      </c>
      <c r="BE713" s="155">
        <f>IF(N713="základní",J713,0)</f>
        <v>0</v>
      </c>
      <c r="BF713" s="155">
        <f>IF(N713="snížená",J713,0)</f>
        <v>0</v>
      </c>
      <c r="BG713" s="155">
        <f>IF(N713="zákl. přenesená",J713,0)</f>
        <v>0</v>
      </c>
      <c r="BH713" s="155">
        <f>IF(N713="sníž. přenesená",J713,0)</f>
        <v>0</v>
      </c>
      <c r="BI713" s="155">
        <f>IF(N713="nulová",J713,0)</f>
        <v>0</v>
      </c>
      <c r="BJ713" s="18" t="s">
        <v>87</v>
      </c>
      <c r="BK713" s="155">
        <f>ROUND(I713*H713,2)</f>
        <v>0</v>
      </c>
      <c r="BL713" s="18" t="s">
        <v>526</v>
      </c>
      <c r="BM713" s="265" t="s">
        <v>2532</v>
      </c>
    </row>
    <row r="714" s="13" customFormat="1">
      <c r="A714" s="13"/>
      <c r="B714" s="266"/>
      <c r="C714" s="267"/>
      <c r="D714" s="268" t="s">
        <v>236</v>
      </c>
      <c r="E714" s="269" t="s">
        <v>1</v>
      </c>
      <c r="F714" s="270" t="s">
        <v>2533</v>
      </c>
      <c r="G714" s="267"/>
      <c r="H714" s="269" t="s">
        <v>1</v>
      </c>
      <c r="I714" s="271"/>
      <c r="J714" s="267"/>
      <c r="K714" s="267"/>
      <c r="L714" s="272"/>
      <c r="M714" s="273"/>
      <c r="N714" s="274"/>
      <c r="O714" s="274"/>
      <c r="P714" s="274"/>
      <c r="Q714" s="274"/>
      <c r="R714" s="274"/>
      <c r="S714" s="274"/>
      <c r="T714" s="275"/>
      <c r="U714" s="13"/>
      <c r="V714" s="13"/>
      <c r="W714" s="13"/>
      <c r="X714" s="13"/>
      <c r="Y714" s="13"/>
      <c r="Z714" s="13"/>
      <c r="AA714" s="13"/>
      <c r="AB714" s="13"/>
      <c r="AC714" s="13"/>
      <c r="AD714" s="13"/>
      <c r="AE714" s="13"/>
      <c r="AT714" s="276" t="s">
        <v>236</v>
      </c>
      <c r="AU714" s="276" t="s">
        <v>89</v>
      </c>
      <c r="AV714" s="13" t="s">
        <v>87</v>
      </c>
      <c r="AW714" s="13" t="s">
        <v>34</v>
      </c>
      <c r="AX714" s="13" t="s">
        <v>81</v>
      </c>
      <c r="AY714" s="276" t="s">
        <v>211</v>
      </c>
    </row>
    <row r="715" s="13" customFormat="1">
      <c r="A715" s="13"/>
      <c r="B715" s="266"/>
      <c r="C715" s="267"/>
      <c r="D715" s="268" t="s">
        <v>236</v>
      </c>
      <c r="E715" s="269" t="s">
        <v>1</v>
      </c>
      <c r="F715" s="270" t="s">
        <v>1229</v>
      </c>
      <c r="G715" s="267"/>
      <c r="H715" s="269" t="s">
        <v>1</v>
      </c>
      <c r="I715" s="271"/>
      <c r="J715" s="267"/>
      <c r="K715" s="267"/>
      <c r="L715" s="272"/>
      <c r="M715" s="273"/>
      <c r="N715" s="274"/>
      <c r="O715" s="274"/>
      <c r="P715" s="274"/>
      <c r="Q715" s="274"/>
      <c r="R715" s="274"/>
      <c r="S715" s="274"/>
      <c r="T715" s="275"/>
      <c r="U715" s="13"/>
      <c r="V715" s="13"/>
      <c r="W715" s="13"/>
      <c r="X715" s="13"/>
      <c r="Y715" s="13"/>
      <c r="Z715" s="13"/>
      <c r="AA715" s="13"/>
      <c r="AB715" s="13"/>
      <c r="AC715" s="13"/>
      <c r="AD715" s="13"/>
      <c r="AE715" s="13"/>
      <c r="AT715" s="276" t="s">
        <v>236</v>
      </c>
      <c r="AU715" s="276" t="s">
        <v>89</v>
      </c>
      <c r="AV715" s="13" t="s">
        <v>87</v>
      </c>
      <c r="AW715" s="13" t="s">
        <v>34</v>
      </c>
      <c r="AX715" s="13" t="s">
        <v>81</v>
      </c>
      <c r="AY715" s="276" t="s">
        <v>211</v>
      </c>
    </row>
    <row r="716" s="13" customFormat="1">
      <c r="A716" s="13"/>
      <c r="B716" s="266"/>
      <c r="C716" s="267"/>
      <c r="D716" s="268" t="s">
        <v>236</v>
      </c>
      <c r="E716" s="269" t="s">
        <v>1</v>
      </c>
      <c r="F716" s="270" t="s">
        <v>2534</v>
      </c>
      <c r="G716" s="267"/>
      <c r="H716" s="269" t="s">
        <v>1</v>
      </c>
      <c r="I716" s="271"/>
      <c r="J716" s="267"/>
      <c r="K716" s="267"/>
      <c r="L716" s="272"/>
      <c r="M716" s="273"/>
      <c r="N716" s="274"/>
      <c r="O716" s="274"/>
      <c r="P716" s="274"/>
      <c r="Q716" s="274"/>
      <c r="R716" s="274"/>
      <c r="S716" s="274"/>
      <c r="T716" s="275"/>
      <c r="U716" s="13"/>
      <c r="V716" s="13"/>
      <c r="W716" s="13"/>
      <c r="X716" s="13"/>
      <c r="Y716" s="13"/>
      <c r="Z716" s="13"/>
      <c r="AA716" s="13"/>
      <c r="AB716" s="13"/>
      <c r="AC716" s="13"/>
      <c r="AD716" s="13"/>
      <c r="AE716" s="13"/>
      <c r="AT716" s="276" t="s">
        <v>236</v>
      </c>
      <c r="AU716" s="276" t="s">
        <v>89</v>
      </c>
      <c r="AV716" s="13" t="s">
        <v>87</v>
      </c>
      <c r="AW716" s="13" t="s">
        <v>34</v>
      </c>
      <c r="AX716" s="13" t="s">
        <v>81</v>
      </c>
      <c r="AY716" s="276" t="s">
        <v>211</v>
      </c>
    </row>
    <row r="717" s="14" customFormat="1">
      <c r="A717" s="14"/>
      <c r="B717" s="277"/>
      <c r="C717" s="278"/>
      <c r="D717" s="268" t="s">
        <v>236</v>
      </c>
      <c r="E717" s="279" t="s">
        <v>1</v>
      </c>
      <c r="F717" s="280" t="s">
        <v>232</v>
      </c>
      <c r="G717" s="278"/>
      <c r="H717" s="281">
        <v>6</v>
      </c>
      <c r="I717" s="282"/>
      <c r="J717" s="278"/>
      <c r="K717" s="278"/>
      <c r="L717" s="283"/>
      <c r="M717" s="284"/>
      <c r="N717" s="285"/>
      <c r="O717" s="285"/>
      <c r="P717" s="285"/>
      <c r="Q717" s="285"/>
      <c r="R717" s="285"/>
      <c r="S717" s="285"/>
      <c r="T717" s="286"/>
      <c r="U717" s="14"/>
      <c r="V717" s="14"/>
      <c r="W717" s="14"/>
      <c r="X717" s="14"/>
      <c r="Y717" s="14"/>
      <c r="Z717" s="14"/>
      <c r="AA717" s="14"/>
      <c r="AB717" s="14"/>
      <c r="AC717" s="14"/>
      <c r="AD717" s="14"/>
      <c r="AE717" s="14"/>
      <c r="AT717" s="287" t="s">
        <v>236</v>
      </c>
      <c r="AU717" s="287" t="s">
        <v>89</v>
      </c>
      <c r="AV717" s="14" t="s">
        <v>89</v>
      </c>
      <c r="AW717" s="14" t="s">
        <v>34</v>
      </c>
      <c r="AX717" s="14" t="s">
        <v>87</v>
      </c>
      <c r="AY717" s="287" t="s">
        <v>211</v>
      </c>
    </row>
    <row r="718" s="2" customFormat="1" ht="24.15" customHeight="1">
      <c r="A718" s="41"/>
      <c r="B718" s="42"/>
      <c r="C718" s="253" t="s">
        <v>1139</v>
      </c>
      <c r="D718" s="253" t="s">
        <v>214</v>
      </c>
      <c r="E718" s="254" t="s">
        <v>1867</v>
      </c>
      <c r="F718" s="255" t="s">
        <v>1868</v>
      </c>
      <c r="G718" s="256" t="s">
        <v>505</v>
      </c>
      <c r="H718" s="257">
        <v>5.9180000000000001</v>
      </c>
      <c r="I718" s="258"/>
      <c r="J718" s="259">
        <f>ROUND(I718*H718,2)</f>
        <v>0</v>
      </c>
      <c r="K718" s="260"/>
      <c r="L718" s="44"/>
      <c r="M718" s="261" t="s">
        <v>1</v>
      </c>
      <c r="N718" s="262" t="s">
        <v>46</v>
      </c>
      <c r="O718" s="94"/>
      <c r="P718" s="263">
        <f>O718*H718</f>
        <v>0</v>
      </c>
      <c r="Q718" s="263">
        <v>0</v>
      </c>
      <c r="R718" s="263">
        <f>Q718*H718</f>
        <v>0</v>
      </c>
      <c r="S718" s="263">
        <v>0</v>
      </c>
      <c r="T718" s="264">
        <f>S718*H718</f>
        <v>0</v>
      </c>
      <c r="U718" s="41"/>
      <c r="V718" s="41"/>
      <c r="W718" s="41"/>
      <c r="X718" s="41"/>
      <c r="Y718" s="41"/>
      <c r="Z718" s="41"/>
      <c r="AA718" s="41"/>
      <c r="AB718" s="41"/>
      <c r="AC718" s="41"/>
      <c r="AD718" s="41"/>
      <c r="AE718" s="41"/>
      <c r="AR718" s="265" t="s">
        <v>526</v>
      </c>
      <c r="AT718" s="265" t="s">
        <v>214</v>
      </c>
      <c r="AU718" s="265" t="s">
        <v>89</v>
      </c>
      <c r="AY718" s="18" t="s">
        <v>211</v>
      </c>
      <c r="BE718" s="155">
        <f>IF(N718="základní",J718,0)</f>
        <v>0</v>
      </c>
      <c r="BF718" s="155">
        <f>IF(N718="snížená",J718,0)</f>
        <v>0</v>
      </c>
      <c r="BG718" s="155">
        <f>IF(N718="zákl. přenesená",J718,0)</f>
        <v>0</v>
      </c>
      <c r="BH718" s="155">
        <f>IF(N718="sníž. přenesená",J718,0)</f>
        <v>0</v>
      </c>
      <c r="BI718" s="155">
        <f>IF(N718="nulová",J718,0)</f>
        <v>0</v>
      </c>
      <c r="BJ718" s="18" t="s">
        <v>87</v>
      </c>
      <c r="BK718" s="155">
        <f>ROUND(I718*H718,2)</f>
        <v>0</v>
      </c>
      <c r="BL718" s="18" t="s">
        <v>526</v>
      </c>
      <c r="BM718" s="265" t="s">
        <v>2535</v>
      </c>
    </row>
    <row r="719" s="2" customFormat="1" ht="24.15" customHeight="1">
      <c r="A719" s="41"/>
      <c r="B719" s="42"/>
      <c r="C719" s="253" t="s">
        <v>1145</v>
      </c>
      <c r="D719" s="253" t="s">
        <v>214</v>
      </c>
      <c r="E719" s="254" t="s">
        <v>1871</v>
      </c>
      <c r="F719" s="255" t="s">
        <v>1872</v>
      </c>
      <c r="G719" s="256" t="s">
        <v>505</v>
      </c>
      <c r="H719" s="257">
        <v>5.9180000000000001</v>
      </c>
      <c r="I719" s="258"/>
      <c r="J719" s="259">
        <f>ROUND(I719*H719,2)</f>
        <v>0</v>
      </c>
      <c r="K719" s="260"/>
      <c r="L719" s="44"/>
      <c r="M719" s="261" t="s">
        <v>1</v>
      </c>
      <c r="N719" s="262" t="s">
        <v>46</v>
      </c>
      <c r="O719" s="94"/>
      <c r="P719" s="263">
        <f>O719*H719</f>
        <v>0</v>
      </c>
      <c r="Q719" s="263">
        <v>0</v>
      </c>
      <c r="R719" s="263">
        <f>Q719*H719</f>
        <v>0</v>
      </c>
      <c r="S719" s="263">
        <v>0</v>
      </c>
      <c r="T719" s="264">
        <f>S719*H719</f>
        <v>0</v>
      </c>
      <c r="U719" s="41"/>
      <c r="V719" s="41"/>
      <c r="W719" s="41"/>
      <c r="X719" s="41"/>
      <c r="Y719" s="41"/>
      <c r="Z719" s="41"/>
      <c r="AA719" s="41"/>
      <c r="AB719" s="41"/>
      <c r="AC719" s="41"/>
      <c r="AD719" s="41"/>
      <c r="AE719" s="41"/>
      <c r="AR719" s="265" t="s">
        <v>526</v>
      </c>
      <c r="AT719" s="265" t="s">
        <v>214</v>
      </c>
      <c r="AU719" s="265" t="s">
        <v>89</v>
      </c>
      <c r="AY719" s="18" t="s">
        <v>211</v>
      </c>
      <c r="BE719" s="155">
        <f>IF(N719="základní",J719,0)</f>
        <v>0</v>
      </c>
      <c r="BF719" s="155">
        <f>IF(N719="snížená",J719,0)</f>
        <v>0</v>
      </c>
      <c r="BG719" s="155">
        <f>IF(N719="zákl. přenesená",J719,0)</f>
        <v>0</v>
      </c>
      <c r="BH719" s="155">
        <f>IF(N719="sníž. přenesená",J719,0)</f>
        <v>0</v>
      </c>
      <c r="BI719" s="155">
        <f>IF(N719="nulová",J719,0)</f>
        <v>0</v>
      </c>
      <c r="BJ719" s="18" t="s">
        <v>87</v>
      </c>
      <c r="BK719" s="155">
        <f>ROUND(I719*H719,2)</f>
        <v>0</v>
      </c>
      <c r="BL719" s="18" t="s">
        <v>526</v>
      </c>
      <c r="BM719" s="265" t="s">
        <v>2536</v>
      </c>
    </row>
    <row r="720" s="12" customFormat="1" ht="22.8" customHeight="1">
      <c r="A720" s="12"/>
      <c r="B720" s="237"/>
      <c r="C720" s="238"/>
      <c r="D720" s="239" t="s">
        <v>80</v>
      </c>
      <c r="E720" s="251" t="s">
        <v>2537</v>
      </c>
      <c r="F720" s="251" t="s">
        <v>2538</v>
      </c>
      <c r="G720" s="238"/>
      <c r="H720" s="238"/>
      <c r="I720" s="241"/>
      <c r="J720" s="252">
        <f>BK720</f>
        <v>0</v>
      </c>
      <c r="K720" s="238"/>
      <c r="L720" s="243"/>
      <c r="M720" s="244"/>
      <c r="N720" s="245"/>
      <c r="O720" s="245"/>
      <c r="P720" s="246">
        <f>SUM(P721:P745)</f>
        <v>0</v>
      </c>
      <c r="Q720" s="245"/>
      <c r="R720" s="246">
        <f>SUM(R721:R745)</f>
        <v>6.97385856</v>
      </c>
      <c r="S720" s="245"/>
      <c r="T720" s="247">
        <f>SUM(T721:T745)</f>
        <v>0</v>
      </c>
      <c r="U720" s="12"/>
      <c r="V720" s="12"/>
      <c r="W720" s="12"/>
      <c r="X720" s="12"/>
      <c r="Y720" s="12"/>
      <c r="Z720" s="12"/>
      <c r="AA720" s="12"/>
      <c r="AB720" s="12"/>
      <c r="AC720" s="12"/>
      <c r="AD720" s="12"/>
      <c r="AE720" s="12"/>
      <c r="AR720" s="248" t="s">
        <v>89</v>
      </c>
      <c r="AT720" s="249" t="s">
        <v>80</v>
      </c>
      <c r="AU720" s="249" t="s">
        <v>87</v>
      </c>
      <c r="AY720" s="248" t="s">
        <v>211</v>
      </c>
      <c r="BK720" s="250">
        <f>SUM(BK721:BK745)</f>
        <v>0</v>
      </c>
    </row>
    <row r="721" s="2" customFormat="1" ht="21.75" customHeight="1">
      <c r="A721" s="41"/>
      <c r="B721" s="42"/>
      <c r="C721" s="253" t="s">
        <v>1150</v>
      </c>
      <c r="D721" s="253" t="s">
        <v>214</v>
      </c>
      <c r="E721" s="254" t="s">
        <v>2539</v>
      </c>
      <c r="F721" s="255" t="s">
        <v>2540</v>
      </c>
      <c r="G721" s="256" t="s">
        <v>269</v>
      </c>
      <c r="H721" s="257">
        <v>702.20000000000005</v>
      </c>
      <c r="I721" s="258"/>
      <c r="J721" s="259">
        <f>ROUND(I721*H721,2)</f>
        <v>0</v>
      </c>
      <c r="K721" s="260"/>
      <c r="L721" s="44"/>
      <c r="M721" s="261" t="s">
        <v>1</v>
      </c>
      <c r="N721" s="262" t="s">
        <v>46</v>
      </c>
      <c r="O721" s="94"/>
      <c r="P721" s="263">
        <f>O721*H721</f>
        <v>0</v>
      </c>
      <c r="Q721" s="263">
        <v>0</v>
      </c>
      <c r="R721" s="263">
        <f>Q721*H721</f>
        <v>0</v>
      </c>
      <c r="S721" s="263">
        <v>0</v>
      </c>
      <c r="T721" s="264">
        <f>S721*H721</f>
        <v>0</v>
      </c>
      <c r="U721" s="41"/>
      <c r="V721" s="41"/>
      <c r="W721" s="41"/>
      <c r="X721" s="41"/>
      <c r="Y721" s="41"/>
      <c r="Z721" s="41"/>
      <c r="AA721" s="41"/>
      <c r="AB721" s="41"/>
      <c r="AC721" s="41"/>
      <c r="AD721" s="41"/>
      <c r="AE721" s="41"/>
      <c r="AR721" s="265" t="s">
        <v>526</v>
      </c>
      <c r="AT721" s="265" t="s">
        <v>214</v>
      </c>
      <c r="AU721" s="265" t="s">
        <v>89</v>
      </c>
      <c r="AY721" s="18" t="s">
        <v>211</v>
      </c>
      <c r="BE721" s="155">
        <f>IF(N721="základní",J721,0)</f>
        <v>0</v>
      </c>
      <c r="BF721" s="155">
        <f>IF(N721="snížená",J721,0)</f>
        <v>0</v>
      </c>
      <c r="BG721" s="155">
        <f>IF(N721="zákl. přenesená",J721,0)</f>
        <v>0</v>
      </c>
      <c r="BH721" s="155">
        <f>IF(N721="sníž. přenesená",J721,0)</f>
        <v>0</v>
      </c>
      <c r="BI721" s="155">
        <f>IF(N721="nulová",J721,0)</f>
        <v>0</v>
      </c>
      <c r="BJ721" s="18" t="s">
        <v>87</v>
      </c>
      <c r="BK721" s="155">
        <f>ROUND(I721*H721,2)</f>
        <v>0</v>
      </c>
      <c r="BL721" s="18" t="s">
        <v>526</v>
      </c>
      <c r="BM721" s="265" t="s">
        <v>2541</v>
      </c>
    </row>
    <row r="722" s="13" customFormat="1">
      <c r="A722" s="13"/>
      <c r="B722" s="266"/>
      <c r="C722" s="267"/>
      <c r="D722" s="268" t="s">
        <v>236</v>
      </c>
      <c r="E722" s="269" t="s">
        <v>1</v>
      </c>
      <c r="F722" s="270" t="s">
        <v>2360</v>
      </c>
      <c r="G722" s="267"/>
      <c r="H722" s="269" t="s">
        <v>1</v>
      </c>
      <c r="I722" s="271"/>
      <c r="J722" s="267"/>
      <c r="K722" s="267"/>
      <c r="L722" s="272"/>
      <c r="M722" s="273"/>
      <c r="N722" s="274"/>
      <c r="O722" s="274"/>
      <c r="P722" s="274"/>
      <c r="Q722" s="274"/>
      <c r="R722" s="274"/>
      <c r="S722" s="274"/>
      <c r="T722" s="275"/>
      <c r="U722" s="13"/>
      <c r="V722" s="13"/>
      <c r="W722" s="13"/>
      <c r="X722" s="13"/>
      <c r="Y722" s="13"/>
      <c r="Z722" s="13"/>
      <c r="AA722" s="13"/>
      <c r="AB722" s="13"/>
      <c r="AC722" s="13"/>
      <c r="AD722" s="13"/>
      <c r="AE722" s="13"/>
      <c r="AT722" s="276" t="s">
        <v>236</v>
      </c>
      <c r="AU722" s="276" t="s">
        <v>89</v>
      </c>
      <c r="AV722" s="13" t="s">
        <v>87</v>
      </c>
      <c r="AW722" s="13" t="s">
        <v>34</v>
      </c>
      <c r="AX722" s="13" t="s">
        <v>81</v>
      </c>
      <c r="AY722" s="276" t="s">
        <v>211</v>
      </c>
    </row>
    <row r="723" s="14" customFormat="1">
      <c r="A723" s="14"/>
      <c r="B723" s="277"/>
      <c r="C723" s="278"/>
      <c r="D723" s="268" t="s">
        <v>236</v>
      </c>
      <c r="E723" s="279" t="s">
        <v>1949</v>
      </c>
      <c r="F723" s="280" t="s">
        <v>2542</v>
      </c>
      <c r="G723" s="278"/>
      <c r="H723" s="281">
        <v>702.20000000000005</v>
      </c>
      <c r="I723" s="282"/>
      <c r="J723" s="278"/>
      <c r="K723" s="278"/>
      <c r="L723" s="283"/>
      <c r="M723" s="284"/>
      <c r="N723" s="285"/>
      <c r="O723" s="285"/>
      <c r="P723" s="285"/>
      <c r="Q723" s="285"/>
      <c r="R723" s="285"/>
      <c r="S723" s="285"/>
      <c r="T723" s="286"/>
      <c r="U723" s="14"/>
      <c r="V723" s="14"/>
      <c r="W723" s="14"/>
      <c r="X723" s="14"/>
      <c r="Y723" s="14"/>
      <c r="Z723" s="14"/>
      <c r="AA723" s="14"/>
      <c r="AB723" s="14"/>
      <c r="AC723" s="14"/>
      <c r="AD723" s="14"/>
      <c r="AE723" s="14"/>
      <c r="AT723" s="287" t="s">
        <v>236</v>
      </c>
      <c r="AU723" s="287" t="s">
        <v>89</v>
      </c>
      <c r="AV723" s="14" t="s">
        <v>89</v>
      </c>
      <c r="AW723" s="14" t="s">
        <v>34</v>
      </c>
      <c r="AX723" s="14" t="s">
        <v>87</v>
      </c>
      <c r="AY723" s="287" t="s">
        <v>211</v>
      </c>
    </row>
    <row r="724" s="2" customFormat="1" ht="16.5" customHeight="1">
      <c r="A724" s="41"/>
      <c r="B724" s="42"/>
      <c r="C724" s="253" t="s">
        <v>1155</v>
      </c>
      <c r="D724" s="253" t="s">
        <v>214</v>
      </c>
      <c r="E724" s="254" t="s">
        <v>2543</v>
      </c>
      <c r="F724" s="255" t="s">
        <v>2544</v>
      </c>
      <c r="G724" s="256" t="s">
        <v>269</v>
      </c>
      <c r="H724" s="257">
        <v>702.20000000000005</v>
      </c>
      <c r="I724" s="258"/>
      <c r="J724" s="259">
        <f>ROUND(I724*H724,2)</f>
        <v>0</v>
      </c>
      <c r="K724" s="260"/>
      <c r="L724" s="44"/>
      <c r="M724" s="261" t="s">
        <v>1</v>
      </c>
      <c r="N724" s="262" t="s">
        <v>46</v>
      </c>
      <c r="O724" s="94"/>
      <c r="P724" s="263">
        <f>O724*H724</f>
        <v>0</v>
      </c>
      <c r="Q724" s="263">
        <v>0</v>
      </c>
      <c r="R724" s="263">
        <f>Q724*H724</f>
        <v>0</v>
      </c>
      <c r="S724" s="263">
        <v>0</v>
      </c>
      <c r="T724" s="264">
        <f>S724*H724</f>
        <v>0</v>
      </c>
      <c r="U724" s="41"/>
      <c r="V724" s="41"/>
      <c r="W724" s="41"/>
      <c r="X724" s="41"/>
      <c r="Y724" s="41"/>
      <c r="Z724" s="41"/>
      <c r="AA724" s="41"/>
      <c r="AB724" s="41"/>
      <c r="AC724" s="41"/>
      <c r="AD724" s="41"/>
      <c r="AE724" s="41"/>
      <c r="AR724" s="265" t="s">
        <v>526</v>
      </c>
      <c r="AT724" s="265" t="s">
        <v>214</v>
      </c>
      <c r="AU724" s="265" t="s">
        <v>89</v>
      </c>
      <c r="AY724" s="18" t="s">
        <v>211</v>
      </c>
      <c r="BE724" s="155">
        <f>IF(N724="základní",J724,0)</f>
        <v>0</v>
      </c>
      <c r="BF724" s="155">
        <f>IF(N724="snížená",J724,0)</f>
        <v>0</v>
      </c>
      <c r="BG724" s="155">
        <f>IF(N724="zákl. přenesená",J724,0)</f>
        <v>0</v>
      </c>
      <c r="BH724" s="155">
        <f>IF(N724="sníž. přenesená",J724,0)</f>
        <v>0</v>
      </c>
      <c r="BI724" s="155">
        <f>IF(N724="nulová",J724,0)</f>
        <v>0</v>
      </c>
      <c r="BJ724" s="18" t="s">
        <v>87</v>
      </c>
      <c r="BK724" s="155">
        <f>ROUND(I724*H724,2)</f>
        <v>0</v>
      </c>
      <c r="BL724" s="18" t="s">
        <v>526</v>
      </c>
      <c r="BM724" s="265" t="s">
        <v>2545</v>
      </c>
    </row>
    <row r="725" s="14" customFormat="1">
      <c r="A725" s="14"/>
      <c r="B725" s="277"/>
      <c r="C725" s="278"/>
      <c r="D725" s="268" t="s">
        <v>236</v>
      </c>
      <c r="E725" s="279" t="s">
        <v>1</v>
      </c>
      <c r="F725" s="280" t="s">
        <v>1949</v>
      </c>
      <c r="G725" s="278"/>
      <c r="H725" s="281">
        <v>702.20000000000005</v>
      </c>
      <c r="I725" s="282"/>
      <c r="J725" s="278"/>
      <c r="K725" s="278"/>
      <c r="L725" s="283"/>
      <c r="M725" s="284"/>
      <c r="N725" s="285"/>
      <c r="O725" s="285"/>
      <c r="P725" s="285"/>
      <c r="Q725" s="285"/>
      <c r="R725" s="285"/>
      <c r="S725" s="285"/>
      <c r="T725" s="286"/>
      <c r="U725" s="14"/>
      <c r="V725" s="14"/>
      <c r="W725" s="14"/>
      <c r="X725" s="14"/>
      <c r="Y725" s="14"/>
      <c r="Z725" s="14"/>
      <c r="AA725" s="14"/>
      <c r="AB725" s="14"/>
      <c r="AC725" s="14"/>
      <c r="AD725" s="14"/>
      <c r="AE725" s="14"/>
      <c r="AT725" s="287" t="s">
        <v>236</v>
      </c>
      <c r="AU725" s="287" t="s">
        <v>89</v>
      </c>
      <c r="AV725" s="14" t="s">
        <v>89</v>
      </c>
      <c r="AW725" s="14" t="s">
        <v>34</v>
      </c>
      <c r="AX725" s="14" t="s">
        <v>87</v>
      </c>
      <c r="AY725" s="287" t="s">
        <v>211</v>
      </c>
    </row>
    <row r="726" s="2" customFormat="1" ht="24.15" customHeight="1">
      <c r="A726" s="41"/>
      <c r="B726" s="42"/>
      <c r="C726" s="253" t="s">
        <v>1161</v>
      </c>
      <c r="D726" s="253" t="s">
        <v>214</v>
      </c>
      <c r="E726" s="254" t="s">
        <v>2546</v>
      </c>
      <c r="F726" s="255" t="s">
        <v>2547</v>
      </c>
      <c r="G726" s="256" t="s">
        <v>269</v>
      </c>
      <c r="H726" s="257">
        <v>702.20000000000005</v>
      </c>
      <c r="I726" s="258"/>
      <c r="J726" s="259">
        <f>ROUND(I726*H726,2)</f>
        <v>0</v>
      </c>
      <c r="K726" s="260"/>
      <c r="L726" s="44"/>
      <c r="M726" s="261" t="s">
        <v>1</v>
      </c>
      <c r="N726" s="262" t="s">
        <v>46</v>
      </c>
      <c r="O726" s="94"/>
      <c r="P726" s="263">
        <f>O726*H726</f>
        <v>0</v>
      </c>
      <c r="Q726" s="263">
        <v>0.0075799999999999999</v>
      </c>
      <c r="R726" s="263">
        <f>Q726*H726</f>
        <v>5.3226760000000004</v>
      </c>
      <c r="S726" s="263">
        <v>0</v>
      </c>
      <c r="T726" s="264">
        <f>S726*H726</f>
        <v>0</v>
      </c>
      <c r="U726" s="41"/>
      <c r="V726" s="41"/>
      <c r="W726" s="41"/>
      <c r="X726" s="41"/>
      <c r="Y726" s="41"/>
      <c r="Z726" s="41"/>
      <c r="AA726" s="41"/>
      <c r="AB726" s="41"/>
      <c r="AC726" s="41"/>
      <c r="AD726" s="41"/>
      <c r="AE726" s="41"/>
      <c r="AR726" s="265" t="s">
        <v>526</v>
      </c>
      <c r="AT726" s="265" t="s">
        <v>214</v>
      </c>
      <c r="AU726" s="265" t="s">
        <v>89</v>
      </c>
      <c r="AY726" s="18" t="s">
        <v>211</v>
      </c>
      <c r="BE726" s="155">
        <f>IF(N726="základní",J726,0)</f>
        <v>0</v>
      </c>
      <c r="BF726" s="155">
        <f>IF(N726="snížená",J726,0)</f>
        <v>0</v>
      </c>
      <c r="BG726" s="155">
        <f>IF(N726="zákl. přenesená",J726,0)</f>
        <v>0</v>
      </c>
      <c r="BH726" s="155">
        <f>IF(N726="sníž. přenesená",J726,0)</f>
        <v>0</v>
      </c>
      <c r="BI726" s="155">
        <f>IF(N726="nulová",J726,0)</f>
        <v>0</v>
      </c>
      <c r="BJ726" s="18" t="s">
        <v>87</v>
      </c>
      <c r="BK726" s="155">
        <f>ROUND(I726*H726,2)</f>
        <v>0</v>
      </c>
      <c r="BL726" s="18" t="s">
        <v>526</v>
      </c>
      <c r="BM726" s="265" t="s">
        <v>2548</v>
      </c>
    </row>
    <row r="727" s="13" customFormat="1">
      <c r="A727" s="13"/>
      <c r="B727" s="266"/>
      <c r="C727" s="267"/>
      <c r="D727" s="268" t="s">
        <v>236</v>
      </c>
      <c r="E727" s="269" t="s">
        <v>1</v>
      </c>
      <c r="F727" s="270" t="s">
        <v>2549</v>
      </c>
      <c r="G727" s="267"/>
      <c r="H727" s="269" t="s">
        <v>1</v>
      </c>
      <c r="I727" s="271"/>
      <c r="J727" s="267"/>
      <c r="K727" s="267"/>
      <c r="L727" s="272"/>
      <c r="M727" s="273"/>
      <c r="N727" s="274"/>
      <c r="O727" s="274"/>
      <c r="P727" s="274"/>
      <c r="Q727" s="274"/>
      <c r="R727" s="274"/>
      <c r="S727" s="274"/>
      <c r="T727" s="275"/>
      <c r="U727" s="13"/>
      <c r="V727" s="13"/>
      <c r="W727" s="13"/>
      <c r="X727" s="13"/>
      <c r="Y727" s="13"/>
      <c r="Z727" s="13"/>
      <c r="AA727" s="13"/>
      <c r="AB727" s="13"/>
      <c r="AC727" s="13"/>
      <c r="AD727" s="13"/>
      <c r="AE727" s="13"/>
      <c r="AT727" s="276" t="s">
        <v>236</v>
      </c>
      <c r="AU727" s="276" t="s">
        <v>89</v>
      </c>
      <c r="AV727" s="13" t="s">
        <v>87</v>
      </c>
      <c r="AW727" s="13" t="s">
        <v>34</v>
      </c>
      <c r="AX727" s="13" t="s">
        <v>81</v>
      </c>
      <c r="AY727" s="276" t="s">
        <v>211</v>
      </c>
    </row>
    <row r="728" s="14" customFormat="1">
      <c r="A728" s="14"/>
      <c r="B728" s="277"/>
      <c r="C728" s="278"/>
      <c r="D728" s="268" t="s">
        <v>236</v>
      </c>
      <c r="E728" s="279" t="s">
        <v>1</v>
      </c>
      <c r="F728" s="280" t="s">
        <v>1949</v>
      </c>
      <c r="G728" s="278"/>
      <c r="H728" s="281">
        <v>702.20000000000005</v>
      </c>
      <c r="I728" s="282"/>
      <c r="J728" s="278"/>
      <c r="K728" s="278"/>
      <c r="L728" s="283"/>
      <c r="M728" s="284"/>
      <c r="N728" s="285"/>
      <c r="O728" s="285"/>
      <c r="P728" s="285"/>
      <c r="Q728" s="285"/>
      <c r="R728" s="285"/>
      <c r="S728" s="285"/>
      <c r="T728" s="286"/>
      <c r="U728" s="14"/>
      <c r="V728" s="14"/>
      <c r="W728" s="14"/>
      <c r="X728" s="14"/>
      <c r="Y728" s="14"/>
      <c r="Z728" s="14"/>
      <c r="AA728" s="14"/>
      <c r="AB728" s="14"/>
      <c r="AC728" s="14"/>
      <c r="AD728" s="14"/>
      <c r="AE728" s="14"/>
      <c r="AT728" s="287" t="s">
        <v>236</v>
      </c>
      <c r="AU728" s="287" t="s">
        <v>89</v>
      </c>
      <c r="AV728" s="14" t="s">
        <v>89</v>
      </c>
      <c r="AW728" s="14" t="s">
        <v>34</v>
      </c>
      <c r="AX728" s="14" t="s">
        <v>81</v>
      </c>
      <c r="AY728" s="287" t="s">
        <v>211</v>
      </c>
    </row>
    <row r="729" s="15" customFormat="1">
      <c r="A729" s="15"/>
      <c r="B729" s="295"/>
      <c r="C729" s="296"/>
      <c r="D729" s="268" t="s">
        <v>236</v>
      </c>
      <c r="E729" s="297" t="s">
        <v>2550</v>
      </c>
      <c r="F729" s="298" t="s">
        <v>435</v>
      </c>
      <c r="G729" s="296"/>
      <c r="H729" s="299">
        <v>702.20000000000005</v>
      </c>
      <c r="I729" s="300"/>
      <c r="J729" s="296"/>
      <c r="K729" s="296"/>
      <c r="L729" s="301"/>
      <c r="M729" s="302"/>
      <c r="N729" s="303"/>
      <c r="O729" s="303"/>
      <c r="P729" s="303"/>
      <c r="Q729" s="303"/>
      <c r="R729" s="303"/>
      <c r="S729" s="303"/>
      <c r="T729" s="304"/>
      <c r="U729" s="15"/>
      <c r="V729" s="15"/>
      <c r="W729" s="15"/>
      <c r="X729" s="15"/>
      <c r="Y729" s="15"/>
      <c r="Z729" s="15"/>
      <c r="AA729" s="15"/>
      <c r="AB729" s="15"/>
      <c r="AC729" s="15"/>
      <c r="AD729" s="15"/>
      <c r="AE729" s="15"/>
      <c r="AT729" s="305" t="s">
        <v>236</v>
      </c>
      <c r="AU729" s="305" t="s">
        <v>89</v>
      </c>
      <c r="AV729" s="15" t="s">
        <v>100</v>
      </c>
      <c r="AW729" s="15" t="s">
        <v>34</v>
      </c>
      <c r="AX729" s="15" t="s">
        <v>87</v>
      </c>
      <c r="AY729" s="305" t="s">
        <v>211</v>
      </c>
    </row>
    <row r="730" s="2" customFormat="1" ht="16.5" customHeight="1">
      <c r="A730" s="41"/>
      <c r="B730" s="42"/>
      <c r="C730" s="253" t="s">
        <v>1166</v>
      </c>
      <c r="D730" s="253" t="s">
        <v>214</v>
      </c>
      <c r="E730" s="254" t="s">
        <v>2551</v>
      </c>
      <c r="F730" s="255" t="s">
        <v>2552</v>
      </c>
      <c r="G730" s="256" t="s">
        <v>269</v>
      </c>
      <c r="H730" s="257">
        <v>33.299999999999997</v>
      </c>
      <c r="I730" s="258"/>
      <c r="J730" s="259">
        <f>ROUND(I730*H730,2)</f>
        <v>0</v>
      </c>
      <c r="K730" s="260"/>
      <c r="L730" s="44"/>
      <c r="M730" s="261" t="s">
        <v>1</v>
      </c>
      <c r="N730" s="262" t="s">
        <v>46</v>
      </c>
      <c r="O730" s="94"/>
      <c r="P730" s="263">
        <f>O730*H730</f>
        <v>0</v>
      </c>
      <c r="Q730" s="263">
        <v>0.00050000000000000001</v>
      </c>
      <c r="R730" s="263">
        <f>Q730*H730</f>
        <v>0.016649999999999998</v>
      </c>
      <c r="S730" s="263">
        <v>0</v>
      </c>
      <c r="T730" s="264">
        <f>S730*H730</f>
        <v>0</v>
      </c>
      <c r="U730" s="41"/>
      <c r="V730" s="41"/>
      <c r="W730" s="41"/>
      <c r="X730" s="41"/>
      <c r="Y730" s="41"/>
      <c r="Z730" s="41"/>
      <c r="AA730" s="41"/>
      <c r="AB730" s="41"/>
      <c r="AC730" s="41"/>
      <c r="AD730" s="41"/>
      <c r="AE730" s="41"/>
      <c r="AR730" s="265" t="s">
        <v>526</v>
      </c>
      <c r="AT730" s="265" t="s">
        <v>214</v>
      </c>
      <c r="AU730" s="265" t="s">
        <v>89</v>
      </c>
      <c r="AY730" s="18" t="s">
        <v>211</v>
      </c>
      <c r="BE730" s="155">
        <f>IF(N730="základní",J730,0)</f>
        <v>0</v>
      </c>
      <c r="BF730" s="155">
        <f>IF(N730="snížená",J730,0)</f>
        <v>0</v>
      </c>
      <c r="BG730" s="155">
        <f>IF(N730="zákl. přenesená",J730,0)</f>
        <v>0</v>
      </c>
      <c r="BH730" s="155">
        <f>IF(N730="sníž. přenesená",J730,0)</f>
        <v>0</v>
      </c>
      <c r="BI730" s="155">
        <f>IF(N730="nulová",J730,0)</f>
        <v>0</v>
      </c>
      <c r="BJ730" s="18" t="s">
        <v>87</v>
      </c>
      <c r="BK730" s="155">
        <f>ROUND(I730*H730,2)</f>
        <v>0</v>
      </c>
      <c r="BL730" s="18" t="s">
        <v>526</v>
      </c>
      <c r="BM730" s="265" t="s">
        <v>2553</v>
      </c>
    </row>
    <row r="731" s="13" customFormat="1">
      <c r="A731" s="13"/>
      <c r="B731" s="266"/>
      <c r="C731" s="267"/>
      <c r="D731" s="268" t="s">
        <v>236</v>
      </c>
      <c r="E731" s="269" t="s">
        <v>1</v>
      </c>
      <c r="F731" s="270" t="s">
        <v>636</v>
      </c>
      <c r="G731" s="267"/>
      <c r="H731" s="269" t="s">
        <v>1</v>
      </c>
      <c r="I731" s="271"/>
      <c r="J731" s="267"/>
      <c r="K731" s="267"/>
      <c r="L731" s="272"/>
      <c r="M731" s="273"/>
      <c r="N731" s="274"/>
      <c r="O731" s="274"/>
      <c r="P731" s="274"/>
      <c r="Q731" s="274"/>
      <c r="R731" s="274"/>
      <c r="S731" s="274"/>
      <c r="T731" s="275"/>
      <c r="U731" s="13"/>
      <c r="V731" s="13"/>
      <c r="W731" s="13"/>
      <c r="X731" s="13"/>
      <c r="Y731" s="13"/>
      <c r="Z731" s="13"/>
      <c r="AA731" s="13"/>
      <c r="AB731" s="13"/>
      <c r="AC731" s="13"/>
      <c r="AD731" s="13"/>
      <c r="AE731" s="13"/>
      <c r="AT731" s="276" t="s">
        <v>236</v>
      </c>
      <c r="AU731" s="276" t="s">
        <v>89</v>
      </c>
      <c r="AV731" s="13" t="s">
        <v>87</v>
      </c>
      <c r="AW731" s="13" t="s">
        <v>34</v>
      </c>
      <c r="AX731" s="13" t="s">
        <v>81</v>
      </c>
      <c r="AY731" s="276" t="s">
        <v>211</v>
      </c>
    </row>
    <row r="732" s="14" customFormat="1">
      <c r="A732" s="14"/>
      <c r="B732" s="277"/>
      <c r="C732" s="278"/>
      <c r="D732" s="268" t="s">
        <v>236</v>
      </c>
      <c r="E732" s="279" t="s">
        <v>1930</v>
      </c>
      <c r="F732" s="280" t="s">
        <v>1932</v>
      </c>
      <c r="G732" s="278"/>
      <c r="H732" s="281">
        <v>33.299999999999997</v>
      </c>
      <c r="I732" s="282"/>
      <c r="J732" s="278"/>
      <c r="K732" s="278"/>
      <c r="L732" s="283"/>
      <c r="M732" s="284"/>
      <c r="N732" s="285"/>
      <c r="O732" s="285"/>
      <c r="P732" s="285"/>
      <c r="Q732" s="285"/>
      <c r="R732" s="285"/>
      <c r="S732" s="285"/>
      <c r="T732" s="286"/>
      <c r="U732" s="14"/>
      <c r="V732" s="14"/>
      <c r="W732" s="14"/>
      <c r="X732" s="14"/>
      <c r="Y732" s="14"/>
      <c r="Z732" s="14"/>
      <c r="AA732" s="14"/>
      <c r="AB732" s="14"/>
      <c r="AC732" s="14"/>
      <c r="AD732" s="14"/>
      <c r="AE732" s="14"/>
      <c r="AT732" s="287" t="s">
        <v>236</v>
      </c>
      <c r="AU732" s="287" t="s">
        <v>89</v>
      </c>
      <c r="AV732" s="14" t="s">
        <v>89</v>
      </c>
      <c r="AW732" s="14" t="s">
        <v>34</v>
      </c>
      <c r="AX732" s="14" t="s">
        <v>87</v>
      </c>
      <c r="AY732" s="287" t="s">
        <v>211</v>
      </c>
    </row>
    <row r="733" s="2" customFormat="1" ht="24.15" customHeight="1">
      <c r="A733" s="41"/>
      <c r="B733" s="42"/>
      <c r="C733" s="317" t="s">
        <v>1171</v>
      </c>
      <c r="D733" s="317" t="s">
        <v>587</v>
      </c>
      <c r="E733" s="318" t="s">
        <v>2554</v>
      </c>
      <c r="F733" s="319" t="s">
        <v>2555</v>
      </c>
      <c r="G733" s="320" t="s">
        <v>269</v>
      </c>
      <c r="H733" s="321">
        <v>36.872</v>
      </c>
      <c r="I733" s="322"/>
      <c r="J733" s="323">
        <f>ROUND(I733*H733,2)</f>
        <v>0</v>
      </c>
      <c r="K733" s="324"/>
      <c r="L733" s="325"/>
      <c r="M733" s="326" t="s">
        <v>1</v>
      </c>
      <c r="N733" s="327" t="s">
        <v>46</v>
      </c>
      <c r="O733" s="94"/>
      <c r="P733" s="263">
        <f>O733*H733</f>
        <v>0</v>
      </c>
      <c r="Q733" s="263">
        <v>0.002</v>
      </c>
      <c r="R733" s="263">
        <f>Q733*H733</f>
        <v>0.073744000000000004</v>
      </c>
      <c r="S733" s="263">
        <v>0</v>
      </c>
      <c r="T733" s="264">
        <f>S733*H733</f>
        <v>0</v>
      </c>
      <c r="U733" s="41"/>
      <c r="V733" s="41"/>
      <c r="W733" s="41"/>
      <c r="X733" s="41"/>
      <c r="Y733" s="41"/>
      <c r="Z733" s="41"/>
      <c r="AA733" s="41"/>
      <c r="AB733" s="41"/>
      <c r="AC733" s="41"/>
      <c r="AD733" s="41"/>
      <c r="AE733" s="41"/>
      <c r="AR733" s="265" t="s">
        <v>632</v>
      </c>
      <c r="AT733" s="265" t="s">
        <v>587</v>
      </c>
      <c r="AU733" s="265" t="s">
        <v>89</v>
      </c>
      <c r="AY733" s="18" t="s">
        <v>211</v>
      </c>
      <c r="BE733" s="155">
        <f>IF(N733="základní",J733,0)</f>
        <v>0</v>
      </c>
      <c r="BF733" s="155">
        <f>IF(N733="snížená",J733,0)</f>
        <v>0</v>
      </c>
      <c r="BG733" s="155">
        <f>IF(N733="zákl. přenesená",J733,0)</f>
        <v>0</v>
      </c>
      <c r="BH733" s="155">
        <f>IF(N733="sníž. přenesená",J733,0)</f>
        <v>0</v>
      </c>
      <c r="BI733" s="155">
        <f>IF(N733="nulová",J733,0)</f>
        <v>0</v>
      </c>
      <c r="BJ733" s="18" t="s">
        <v>87</v>
      </c>
      <c r="BK733" s="155">
        <f>ROUND(I733*H733,2)</f>
        <v>0</v>
      </c>
      <c r="BL733" s="18" t="s">
        <v>526</v>
      </c>
      <c r="BM733" s="265" t="s">
        <v>2556</v>
      </c>
    </row>
    <row r="734" s="14" customFormat="1">
      <c r="A734" s="14"/>
      <c r="B734" s="277"/>
      <c r="C734" s="278"/>
      <c r="D734" s="268" t="s">
        <v>236</v>
      </c>
      <c r="E734" s="278"/>
      <c r="F734" s="280" t="s">
        <v>2557</v>
      </c>
      <c r="G734" s="278"/>
      <c r="H734" s="281">
        <v>36.872</v>
      </c>
      <c r="I734" s="282"/>
      <c r="J734" s="278"/>
      <c r="K734" s="278"/>
      <c r="L734" s="283"/>
      <c r="M734" s="284"/>
      <c r="N734" s="285"/>
      <c r="O734" s="285"/>
      <c r="P734" s="285"/>
      <c r="Q734" s="285"/>
      <c r="R734" s="285"/>
      <c r="S734" s="285"/>
      <c r="T734" s="286"/>
      <c r="U734" s="14"/>
      <c r="V734" s="14"/>
      <c r="W734" s="14"/>
      <c r="X734" s="14"/>
      <c r="Y734" s="14"/>
      <c r="Z734" s="14"/>
      <c r="AA734" s="14"/>
      <c r="AB734" s="14"/>
      <c r="AC734" s="14"/>
      <c r="AD734" s="14"/>
      <c r="AE734" s="14"/>
      <c r="AT734" s="287" t="s">
        <v>236</v>
      </c>
      <c r="AU734" s="287" t="s">
        <v>89</v>
      </c>
      <c r="AV734" s="14" t="s">
        <v>89</v>
      </c>
      <c r="AW734" s="14" t="s">
        <v>4</v>
      </c>
      <c r="AX734" s="14" t="s">
        <v>87</v>
      </c>
      <c r="AY734" s="287" t="s">
        <v>211</v>
      </c>
    </row>
    <row r="735" s="2" customFormat="1" ht="24.15" customHeight="1">
      <c r="A735" s="41"/>
      <c r="B735" s="42"/>
      <c r="C735" s="253" t="s">
        <v>1176</v>
      </c>
      <c r="D735" s="253" t="s">
        <v>214</v>
      </c>
      <c r="E735" s="254" t="s">
        <v>2558</v>
      </c>
      <c r="F735" s="255" t="s">
        <v>2559</v>
      </c>
      <c r="G735" s="256" t="s">
        <v>269</v>
      </c>
      <c r="H735" s="257">
        <v>341.05000000000001</v>
      </c>
      <c r="I735" s="258"/>
      <c r="J735" s="259">
        <f>ROUND(I735*H735,2)</f>
        <v>0</v>
      </c>
      <c r="K735" s="260"/>
      <c r="L735" s="44"/>
      <c r="M735" s="261" t="s">
        <v>1</v>
      </c>
      <c r="N735" s="262" t="s">
        <v>46</v>
      </c>
      <c r="O735" s="94"/>
      <c r="P735" s="263">
        <f>O735*H735</f>
        <v>0</v>
      </c>
      <c r="Q735" s="263">
        <v>0.00040000000000000002</v>
      </c>
      <c r="R735" s="263">
        <f>Q735*H735</f>
        <v>0.13642000000000001</v>
      </c>
      <c r="S735" s="263">
        <v>0</v>
      </c>
      <c r="T735" s="264">
        <f>S735*H735</f>
        <v>0</v>
      </c>
      <c r="U735" s="41"/>
      <c r="V735" s="41"/>
      <c r="W735" s="41"/>
      <c r="X735" s="41"/>
      <c r="Y735" s="41"/>
      <c r="Z735" s="41"/>
      <c r="AA735" s="41"/>
      <c r="AB735" s="41"/>
      <c r="AC735" s="41"/>
      <c r="AD735" s="41"/>
      <c r="AE735" s="41"/>
      <c r="AR735" s="265" t="s">
        <v>526</v>
      </c>
      <c r="AT735" s="265" t="s">
        <v>214</v>
      </c>
      <c r="AU735" s="265" t="s">
        <v>89</v>
      </c>
      <c r="AY735" s="18" t="s">
        <v>211</v>
      </c>
      <c r="BE735" s="155">
        <f>IF(N735="základní",J735,0)</f>
        <v>0</v>
      </c>
      <c r="BF735" s="155">
        <f>IF(N735="snížená",J735,0)</f>
        <v>0</v>
      </c>
      <c r="BG735" s="155">
        <f>IF(N735="zákl. přenesená",J735,0)</f>
        <v>0</v>
      </c>
      <c r="BH735" s="155">
        <f>IF(N735="sníž. přenesená",J735,0)</f>
        <v>0</v>
      </c>
      <c r="BI735" s="155">
        <f>IF(N735="nulová",J735,0)</f>
        <v>0</v>
      </c>
      <c r="BJ735" s="18" t="s">
        <v>87</v>
      </c>
      <c r="BK735" s="155">
        <f>ROUND(I735*H735,2)</f>
        <v>0</v>
      </c>
      <c r="BL735" s="18" t="s">
        <v>526</v>
      </c>
      <c r="BM735" s="265" t="s">
        <v>2560</v>
      </c>
    </row>
    <row r="736" s="14" customFormat="1">
      <c r="A736" s="14"/>
      <c r="B736" s="277"/>
      <c r="C736" s="278"/>
      <c r="D736" s="268" t="s">
        <v>236</v>
      </c>
      <c r="E736" s="279" t="s">
        <v>1952</v>
      </c>
      <c r="F736" s="280" t="s">
        <v>2561</v>
      </c>
      <c r="G736" s="278"/>
      <c r="H736" s="281">
        <v>341.05000000000001</v>
      </c>
      <c r="I736" s="282"/>
      <c r="J736" s="278"/>
      <c r="K736" s="278"/>
      <c r="L736" s="283"/>
      <c r="M736" s="284"/>
      <c r="N736" s="285"/>
      <c r="O736" s="285"/>
      <c r="P736" s="285"/>
      <c r="Q736" s="285"/>
      <c r="R736" s="285"/>
      <c r="S736" s="285"/>
      <c r="T736" s="286"/>
      <c r="U736" s="14"/>
      <c r="V736" s="14"/>
      <c r="W736" s="14"/>
      <c r="X736" s="14"/>
      <c r="Y736" s="14"/>
      <c r="Z736" s="14"/>
      <c r="AA736" s="14"/>
      <c r="AB736" s="14"/>
      <c r="AC736" s="14"/>
      <c r="AD736" s="14"/>
      <c r="AE736" s="14"/>
      <c r="AT736" s="287" t="s">
        <v>236</v>
      </c>
      <c r="AU736" s="287" t="s">
        <v>89</v>
      </c>
      <c r="AV736" s="14" t="s">
        <v>89</v>
      </c>
      <c r="AW736" s="14" t="s">
        <v>34</v>
      </c>
      <c r="AX736" s="14" t="s">
        <v>87</v>
      </c>
      <c r="AY736" s="287" t="s">
        <v>211</v>
      </c>
    </row>
    <row r="737" s="2" customFormat="1" ht="24.15" customHeight="1">
      <c r="A737" s="41"/>
      <c r="B737" s="42"/>
      <c r="C737" s="317" t="s">
        <v>1181</v>
      </c>
      <c r="D737" s="317" t="s">
        <v>587</v>
      </c>
      <c r="E737" s="318" t="s">
        <v>2562</v>
      </c>
      <c r="F737" s="319" t="s">
        <v>2563</v>
      </c>
      <c r="G737" s="320" t="s">
        <v>269</v>
      </c>
      <c r="H737" s="321">
        <v>375.15499999999997</v>
      </c>
      <c r="I737" s="322"/>
      <c r="J737" s="323">
        <f>ROUND(I737*H737,2)</f>
        <v>0</v>
      </c>
      <c r="K737" s="324"/>
      <c r="L737" s="325"/>
      <c r="M737" s="326" t="s">
        <v>1</v>
      </c>
      <c r="N737" s="327" t="s">
        <v>46</v>
      </c>
      <c r="O737" s="94"/>
      <c r="P737" s="263">
        <f>O737*H737</f>
        <v>0</v>
      </c>
      <c r="Q737" s="263">
        <v>0.0033999999999999998</v>
      </c>
      <c r="R737" s="263">
        <f>Q737*H737</f>
        <v>1.2755269999999999</v>
      </c>
      <c r="S737" s="263">
        <v>0</v>
      </c>
      <c r="T737" s="264">
        <f>S737*H737</f>
        <v>0</v>
      </c>
      <c r="U737" s="41"/>
      <c r="V737" s="41"/>
      <c r="W737" s="41"/>
      <c r="X737" s="41"/>
      <c r="Y737" s="41"/>
      <c r="Z737" s="41"/>
      <c r="AA737" s="41"/>
      <c r="AB737" s="41"/>
      <c r="AC737" s="41"/>
      <c r="AD737" s="41"/>
      <c r="AE737" s="41"/>
      <c r="AR737" s="265" t="s">
        <v>632</v>
      </c>
      <c r="AT737" s="265" t="s">
        <v>587</v>
      </c>
      <c r="AU737" s="265" t="s">
        <v>89</v>
      </c>
      <c r="AY737" s="18" t="s">
        <v>211</v>
      </c>
      <c r="BE737" s="155">
        <f>IF(N737="základní",J737,0)</f>
        <v>0</v>
      </c>
      <c r="BF737" s="155">
        <f>IF(N737="snížená",J737,0)</f>
        <v>0</v>
      </c>
      <c r="BG737" s="155">
        <f>IF(N737="zákl. přenesená",J737,0)</f>
        <v>0</v>
      </c>
      <c r="BH737" s="155">
        <f>IF(N737="sníž. přenesená",J737,0)</f>
        <v>0</v>
      </c>
      <c r="BI737" s="155">
        <f>IF(N737="nulová",J737,0)</f>
        <v>0</v>
      </c>
      <c r="BJ737" s="18" t="s">
        <v>87</v>
      </c>
      <c r="BK737" s="155">
        <f>ROUND(I737*H737,2)</f>
        <v>0</v>
      </c>
      <c r="BL737" s="18" t="s">
        <v>526</v>
      </c>
      <c r="BM737" s="265" t="s">
        <v>2564</v>
      </c>
    </row>
    <row r="738" s="14" customFormat="1">
      <c r="A738" s="14"/>
      <c r="B738" s="277"/>
      <c r="C738" s="278"/>
      <c r="D738" s="268" t="s">
        <v>236</v>
      </c>
      <c r="E738" s="278"/>
      <c r="F738" s="280" t="s">
        <v>2565</v>
      </c>
      <c r="G738" s="278"/>
      <c r="H738" s="281">
        <v>375.15499999999997</v>
      </c>
      <c r="I738" s="282"/>
      <c r="J738" s="278"/>
      <c r="K738" s="278"/>
      <c r="L738" s="283"/>
      <c r="M738" s="284"/>
      <c r="N738" s="285"/>
      <c r="O738" s="285"/>
      <c r="P738" s="285"/>
      <c r="Q738" s="285"/>
      <c r="R738" s="285"/>
      <c r="S738" s="285"/>
      <c r="T738" s="286"/>
      <c r="U738" s="14"/>
      <c r="V738" s="14"/>
      <c r="W738" s="14"/>
      <c r="X738" s="14"/>
      <c r="Y738" s="14"/>
      <c r="Z738" s="14"/>
      <c r="AA738" s="14"/>
      <c r="AB738" s="14"/>
      <c r="AC738" s="14"/>
      <c r="AD738" s="14"/>
      <c r="AE738" s="14"/>
      <c r="AT738" s="287" t="s">
        <v>236</v>
      </c>
      <c r="AU738" s="287" t="s">
        <v>89</v>
      </c>
      <c r="AV738" s="14" t="s">
        <v>89</v>
      </c>
      <c r="AW738" s="14" t="s">
        <v>4</v>
      </c>
      <c r="AX738" s="14" t="s">
        <v>87</v>
      </c>
      <c r="AY738" s="287" t="s">
        <v>211</v>
      </c>
    </row>
    <row r="739" s="2" customFormat="1" ht="16.5" customHeight="1">
      <c r="A739" s="41"/>
      <c r="B739" s="42"/>
      <c r="C739" s="253" t="s">
        <v>1186</v>
      </c>
      <c r="D739" s="253" t="s">
        <v>214</v>
      </c>
      <c r="E739" s="254" t="s">
        <v>2566</v>
      </c>
      <c r="F739" s="255" t="s">
        <v>2567</v>
      </c>
      <c r="G739" s="256" t="s">
        <v>307</v>
      </c>
      <c r="H739" s="257">
        <v>374.35000000000002</v>
      </c>
      <c r="I739" s="258"/>
      <c r="J739" s="259">
        <f>ROUND(I739*H739,2)</f>
        <v>0</v>
      </c>
      <c r="K739" s="260"/>
      <c r="L739" s="44"/>
      <c r="M739" s="261" t="s">
        <v>1</v>
      </c>
      <c r="N739" s="262" t="s">
        <v>46</v>
      </c>
      <c r="O739" s="94"/>
      <c r="P739" s="263">
        <f>O739*H739</f>
        <v>0</v>
      </c>
      <c r="Q739" s="263">
        <v>1.0000000000000001E-05</v>
      </c>
      <c r="R739" s="263">
        <f>Q739*H739</f>
        <v>0.0037435000000000007</v>
      </c>
      <c r="S739" s="263">
        <v>0</v>
      </c>
      <c r="T739" s="264">
        <f>S739*H739</f>
        <v>0</v>
      </c>
      <c r="U739" s="41"/>
      <c r="V739" s="41"/>
      <c r="W739" s="41"/>
      <c r="X739" s="41"/>
      <c r="Y739" s="41"/>
      <c r="Z739" s="41"/>
      <c r="AA739" s="41"/>
      <c r="AB739" s="41"/>
      <c r="AC739" s="41"/>
      <c r="AD739" s="41"/>
      <c r="AE739" s="41"/>
      <c r="AR739" s="265" t="s">
        <v>526</v>
      </c>
      <c r="AT739" s="265" t="s">
        <v>214</v>
      </c>
      <c r="AU739" s="265" t="s">
        <v>89</v>
      </c>
      <c r="AY739" s="18" t="s">
        <v>211</v>
      </c>
      <c r="BE739" s="155">
        <f>IF(N739="základní",J739,0)</f>
        <v>0</v>
      </c>
      <c r="BF739" s="155">
        <f>IF(N739="snížená",J739,0)</f>
        <v>0</v>
      </c>
      <c r="BG739" s="155">
        <f>IF(N739="zákl. přenesená",J739,0)</f>
        <v>0</v>
      </c>
      <c r="BH739" s="155">
        <f>IF(N739="sníž. přenesená",J739,0)</f>
        <v>0</v>
      </c>
      <c r="BI739" s="155">
        <f>IF(N739="nulová",J739,0)</f>
        <v>0</v>
      </c>
      <c r="BJ739" s="18" t="s">
        <v>87</v>
      </c>
      <c r="BK739" s="155">
        <f>ROUND(I739*H739,2)</f>
        <v>0</v>
      </c>
      <c r="BL739" s="18" t="s">
        <v>526</v>
      </c>
      <c r="BM739" s="265" t="s">
        <v>2568</v>
      </c>
    </row>
    <row r="740" s="14" customFormat="1">
      <c r="A740" s="14"/>
      <c r="B740" s="277"/>
      <c r="C740" s="278"/>
      <c r="D740" s="268" t="s">
        <v>236</v>
      </c>
      <c r="E740" s="279" t="s">
        <v>1</v>
      </c>
      <c r="F740" s="280" t="s">
        <v>2569</v>
      </c>
      <c r="G740" s="278"/>
      <c r="H740" s="281">
        <v>374.35000000000002</v>
      </c>
      <c r="I740" s="282"/>
      <c r="J740" s="278"/>
      <c r="K740" s="278"/>
      <c r="L740" s="283"/>
      <c r="M740" s="284"/>
      <c r="N740" s="285"/>
      <c r="O740" s="285"/>
      <c r="P740" s="285"/>
      <c r="Q740" s="285"/>
      <c r="R740" s="285"/>
      <c r="S740" s="285"/>
      <c r="T740" s="286"/>
      <c r="U740" s="14"/>
      <c r="V740" s="14"/>
      <c r="W740" s="14"/>
      <c r="X740" s="14"/>
      <c r="Y740" s="14"/>
      <c r="Z740" s="14"/>
      <c r="AA740" s="14"/>
      <c r="AB740" s="14"/>
      <c r="AC740" s="14"/>
      <c r="AD740" s="14"/>
      <c r="AE740" s="14"/>
      <c r="AT740" s="287" t="s">
        <v>236</v>
      </c>
      <c r="AU740" s="287" t="s">
        <v>89</v>
      </c>
      <c r="AV740" s="14" t="s">
        <v>89</v>
      </c>
      <c r="AW740" s="14" t="s">
        <v>34</v>
      </c>
      <c r="AX740" s="14" t="s">
        <v>87</v>
      </c>
      <c r="AY740" s="287" t="s">
        <v>211</v>
      </c>
    </row>
    <row r="741" s="2" customFormat="1" ht="24.15" customHeight="1">
      <c r="A741" s="41"/>
      <c r="B741" s="42"/>
      <c r="C741" s="317" t="s">
        <v>1191</v>
      </c>
      <c r="D741" s="317" t="s">
        <v>587</v>
      </c>
      <c r="E741" s="318" t="s">
        <v>2570</v>
      </c>
      <c r="F741" s="319" t="s">
        <v>2571</v>
      </c>
      <c r="G741" s="320" t="s">
        <v>307</v>
      </c>
      <c r="H741" s="321">
        <v>381.83699999999999</v>
      </c>
      <c r="I741" s="322"/>
      <c r="J741" s="323">
        <f>ROUND(I741*H741,2)</f>
        <v>0</v>
      </c>
      <c r="K741" s="324"/>
      <c r="L741" s="325"/>
      <c r="M741" s="326" t="s">
        <v>1</v>
      </c>
      <c r="N741" s="327" t="s">
        <v>46</v>
      </c>
      <c r="O741" s="94"/>
      <c r="P741" s="263">
        <f>O741*H741</f>
        <v>0</v>
      </c>
      <c r="Q741" s="263">
        <v>0.00038000000000000002</v>
      </c>
      <c r="R741" s="263">
        <f>Q741*H741</f>
        <v>0.14509806</v>
      </c>
      <c r="S741" s="263">
        <v>0</v>
      </c>
      <c r="T741" s="264">
        <f>S741*H741</f>
        <v>0</v>
      </c>
      <c r="U741" s="41"/>
      <c r="V741" s="41"/>
      <c r="W741" s="41"/>
      <c r="X741" s="41"/>
      <c r="Y741" s="41"/>
      <c r="Z741" s="41"/>
      <c r="AA741" s="41"/>
      <c r="AB741" s="41"/>
      <c r="AC741" s="41"/>
      <c r="AD741" s="41"/>
      <c r="AE741" s="41"/>
      <c r="AR741" s="265" t="s">
        <v>632</v>
      </c>
      <c r="AT741" s="265" t="s">
        <v>587</v>
      </c>
      <c r="AU741" s="265" t="s">
        <v>89</v>
      </c>
      <c r="AY741" s="18" t="s">
        <v>211</v>
      </c>
      <c r="BE741" s="155">
        <f>IF(N741="základní",J741,0)</f>
        <v>0</v>
      </c>
      <c r="BF741" s="155">
        <f>IF(N741="snížená",J741,0)</f>
        <v>0</v>
      </c>
      <c r="BG741" s="155">
        <f>IF(N741="zákl. přenesená",J741,0)</f>
        <v>0</v>
      </c>
      <c r="BH741" s="155">
        <f>IF(N741="sníž. přenesená",J741,0)</f>
        <v>0</v>
      </c>
      <c r="BI741" s="155">
        <f>IF(N741="nulová",J741,0)</f>
        <v>0</v>
      </c>
      <c r="BJ741" s="18" t="s">
        <v>87</v>
      </c>
      <c r="BK741" s="155">
        <f>ROUND(I741*H741,2)</f>
        <v>0</v>
      </c>
      <c r="BL741" s="18" t="s">
        <v>526</v>
      </c>
      <c r="BM741" s="265" t="s">
        <v>2572</v>
      </c>
    </row>
    <row r="742" s="14" customFormat="1">
      <c r="A742" s="14"/>
      <c r="B742" s="277"/>
      <c r="C742" s="278"/>
      <c r="D742" s="268" t="s">
        <v>236</v>
      </c>
      <c r="E742" s="279" t="s">
        <v>1</v>
      </c>
      <c r="F742" s="280" t="s">
        <v>2569</v>
      </c>
      <c r="G742" s="278"/>
      <c r="H742" s="281">
        <v>374.35000000000002</v>
      </c>
      <c r="I742" s="282"/>
      <c r="J742" s="278"/>
      <c r="K742" s="278"/>
      <c r="L742" s="283"/>
      <c r="M742" s="284"/>
      <c r="N742" s="285"/>
      <c r="O742" s="285"/>
      <c r="P742" s="285"/>
      <c r="Q742" s="285"/>
      <c r="R742" s="285"/>
      <c r="S742" s="285"/>
      <c r="T742" s="286"/>
      <c r="U742" s="14"/>
      <c r="V742" s="14"/>
      <c r="W742" s="14"/>
      <c r="X742" s="14"/>
      <c r="Y742" s="14"/>
      <c r="Z742" s="14"/>
      <c r="AA742" s="14"/>
      <c r="AB742" s="14"/>
      <c r="AC742" s="14"/>
      <c r="AD742" s="14"/>
      <c r="AE742" s="14"/>
      <c r="AT742" s="287" t="s">
        <v>236</v>
      </c>
      <c r="AU742" s="287" t="s">
        <v>89</v>
      </c>
      <c r="AV742" s="14" t="s">
        <v>89</v>
      </c>
      <c r="AW742" s="14" t="s">
        <v>34</v>
      </c>
      <c r="AX742" s="14" t="s">
        <v>87</v>
      </c>
      <c r="AY742" s="287" t="s">
        <v>211</v>
      </c>
    </row>
    <row r="743" s="14" customFormat="1">
      <c r="A743" s="14"/>
      <c r="B743" s="277"/>
      <c r="C743" s="278"/>
      <c r="D743" s="268" t="s">
        <v>236</v>
      </c>
      <c r="E743" s="278"/>
      <c r="F743" s="280" t="s">
        <v>2573</v>
      </c>
      <c r="G743" s="278"/>
      <c r="H743" s="281">
        <v>381.83699999999999</v>
      </c>
      <c r="I743" s="282"/>
      <c r="J743" s="278"/>
      <c r="K743" s="278"/>
      <c r="L743" s="283"/>
      <c r="M743" s="284"/>
      <c r="N743" s="285"/>
      <c r="O743" s="285"/>
      <c r="P743" s="285"/>
      <c r="Q743" s="285"/>
      <c r="R743" s="285"/>
      <c r="S743" s="285"/>
      <c r="T743" s="286"/>
      <c r="U743" s="14"/>
      <c r="V743" s="14"/>
      <c r="W743" s="14"/>
      <c r="X743" s="14"/>
      <c r="Y743" s="14"/>
      <c r="Z743" s="14"/>
      <c r="AA743" s="14"/>
      <c r="AB743" s="14"/>
      <c r="AC743" s="14"/>
      <c r="AD743" s="14"/>
      <c r="AE743" s="14"/>
      <c r="AT743" s="287" t="s">
        <v>236</v>
      </c>
      <c r="AU743" s="287" t="s">
        <v>89</v>
      </c>
      <c r="AV743" s="14" t="s">
        <v>89</v>
      </c>
      <c r="AW743" s="14" t="s">
        <v>4</v>
      </c>
      <c r="AX743" s="14" t="s">
        <v>87</v>
      </c>
      <c r="AY743" s="287" t="s">
        <v>211</v>
      </c>
    </row>
    <row r="744" s="2" customFormat="1" ht="24.15" customHeight="1">
      <c r="A744" s="41"/>
      <c r="B744" s="42"/>
      <c r="C744" s="253" t="s">
        <v>1195</v>
      </c>
      <c r="D744" s="253" t="s">
        <v>214</v>
      </c>
      <c r="E744" s="254" t="s">
        <v>2574</v>
      </c>
      <c r="F744" s="255" t="s">
        <v>2575</v>
      </c>
      <c r="G744" s="256" t="s">
        <v>505</v>
      </c>
      <c r="H744" s="257">
        <v>6.9740000000000002</v>
      </c>
      <c r="I744" s="258"/>
      <c r="J744" s="259">
        <f>ROUND(I744*H744,2)</f>
        <v>0</v>
      </c>
      <c r="K744" s="260"/>
      <c r="L744" s="44"/>
      <c r="M744" s="261" t="s">
        <v>1</v>
      </c>
      <c r="N744" s="262" t="s">
        <v>46</v>
      </c>
      <c r="O744" s="94"/>
      <c r="P744" s="263">
        <f>O744*H744</f>
        <v>0</v>
      </c>
      <c r="Q744" s="263">
        <v>0</v>
      </c>
      <c r="R744" s="263">
        <f>Q744*H744</f>
        <v>0</v>
      </c>
      <c r="S744" s="263">
        <v>0</v>
      </c>
      <c r="T744" s="264">
        <f>S744*H744</f>
        <v>0</v>
      </c>
      <c r="U744" s="41"/>
      <c r="V744" s="41"/>
      <c r="W744" s="41"/>
      <c r="X744" s="41"/>
      <c r="Y744" s="41"/>
      <c r="Z744" s="41"/>
      <c r="AA744" s="41"/>
      <c r="AB744" s="41"/>
      <c r="AC744" s="41"/>
      <c r="AD744" s="41"/>
      <c r="AE744" s="41"/>
      <c r="AR744" s="265" t="s">
        <v>526</v>
      </c>
      <c r="AT744" s="265" t="s">
        <v>214</v>
      </c>
      <c r="AU744" s="265" t="s">
        <v>89</v>
      </c>
      <c r="AY744" s="18" t="s">
        <v>211</v>
      </c>
      <c r="BE744" s="155">
        <f>IF(N744="základní",J744,0)</f>
        <v>0</v>
      </c>
      <c r="BF744" s="155">
        <f>IF(N744="snížená",J744,0)</f>
        <v>0</v>
      </c>
      <c r="BG744" s="155">
        <f>IF(N744="zákl. přenesená",J744,0)</f>
        <v>0</v>
      </c>
      <c r="BH744" s="155">
        <f>IF(N744="sníž. přenesená",J744,0)</f>
        <v>0</v>
      </c>
      <c r="BI744" s="155">
        <f>IF(N744="nulová",J744,0)</f>
        <v>0</v>
      </c>
      <c r="BJ744" s="18" t="s">
        <v>87</v>
      </c>
      <c r="BK744" s="155">
        <f>ROUND(I744*H744,2)</f>
        <v>0</v>
      </c>
      <c r="BL744" s="18" t="s">
        <v>526</v>
      </c>
      <c r="BM744" s="265" t="s">
        <v>2576</v>
      </c>
    </row>
    <row r="745" s="2" customFormat="1" ht="24.15" customHeight="1">
      <c r="A745" s="41"/>
      <c r="B745" s="42"/>
      <c r="C745" s="253" t="s">
        <v>1200</v>
      </c>
      <c r="D745" s="253" t="s">
        <v>214</v>
      </c>
      <c r="E745" s="254" t="s">
        <v>2577</v>
      </c>
      <c r="F745" s="255" t="s">
        <v>2578</v>
      </c>
      <c r="G745" s="256" t="s">
        <v>505</v>
      </c>
      <c r="H745" s="257">
        <v>6.9740000000000002</v>
      </c>
      <c r="I745" s="258"/>
      <c r="J745" s="259">
        <f>ROUND(I745*H745,2)</f>
        <v>0</v>
      </c>
      <c r="K745" s="260"/>
      <c r="L745" s="44"/>
      <c r="M745" s="261" t="s">
        <v>1</v>
      </c>
      <c r="N745" s="262" t="s">
        <v>46</v>
      </c>
      <c r="O745" s="94"/>
      <c r="P745" s="263">
        <f>O745*H745</f>
        <v>0</v>
      </c>
      <c r="Q745" s="263">
        <v>0</v>
      </c>
      <c r="R745" s="263">
        <f>Q745*H745</f>
        <v>0</v>
      </c>
      <c r="S745" s="263">
        <v>0</v>
      </c>
      <c r="T745" s="264">
        <f>S745*H745</f>
        <v>0</v>
      </c>
      <c r="U745" s="41"/>
      <c r="V745" s="41"/>
      <c r="W745" s="41"/>
      <c r="X745" s="41"/>
      <c r="Y745" s="41"/>
      <c r="Z745" s="41"/>
      <c r="AA745" s="41"/>
      <c r="AB745" s="41"/>
      <c r="AC745" s="41"/>
      <c r="AD745" s="41"/>
      <c r="AE745" s="41"/>
      <c r="AR745" s="265" t="s">
        <v>526</v>
      </c>
      <c r="AT745" s="265" t="s">
        <v>214</v>
      </c>
      <c r="AU745" s="265" t="s">
        <v>89</v>
      </c>
      <c r="AY745" s="18" t="s">
        <v>211</v>
      </c>
      <c r="BE745" s="155">
        <f>IF(N745="základní",J745,0)</f>
        <v>0</v>
      </c>
      <c r="BF745" s="155">
        <f>IF(N745="snížená",J745,0)</f>
        <v>0</v>
      </c>
      <c r="BG745" s="155">
        <f>IF(N745="zákl. přenesená",J745,0)</f>
        <v>0</v>
      </c>
      <c r="BH745" s="155">
        <f>IF(N745="sníž. přenesená",J745,0)</f>
        <v>0</v>
      </c>
      <c r="BI745" s="155">
        <f>IF(N745="nulová",J745,0)</f>
        <v>0</v>
      </c>
      <c r="BJ745" s="18" t="s">
        <v>87</v>
      </c>
      <c r="BK745" s="155">
        <f>ROUND(I745*H745,2)</f>
        <v>0</v>
      </c>
      <c r="BL745" s="18" t="s">
        <v>526</v>
      </c>
      <c r="BM745" s="265" t="s">
        <v>2579</v>
      </c>
    </row>
    <row r="746" s="12" customFormat="1" ht="22.8" customHeight="1">
      <c r="A746" s="12"/>
      <c r="B746" s="237"/>
      <c r="C746" s="238"/>
      <c r="D746" s="239" t="s">
        <v>80</v>
      </c>
      <c r="E746" s="251" t="s">
        <v>2580</v>
      </c>
      <c r="F746" s="251" t="s">
        <v>2581</v>
      </c>
      <c r="G746" s="238"/>
      <c r="H746" s="238"/>
      <c r="I746" s="241"/>
      <c r="J746" s="252">
        <f>BK746</f>
        <v>0</v>
      </c>
      <c r="K746" s="238"/>
      <c r="L746" s="243"/>
      <c r="M746" s="244"/>
      <c r="N746" s="245"/>
      <c r="O746" s="245"/>
      <c r="P746" s="246">
        <f>SUM(P747:P766)</f>
        <v>0</v>
      </c>
      <c r="Q746" s="245"/>
      <c r="R746" s="246">
        <f>SUM(R747:R766)</f>
        <v>2.1767116999999998</v>
      </c>
      <c r="S746" s="245"/>
      <c r="T746" s="247">
        <f>SUM(T747:T766)</f>
        <v>0</v>
      </c>
      <c r="U746" s="12"/>
      <c r="V746" s="12"/>
      <c r="W746" s="12"/>
      <c r="X746" s="12"/>
      <c r="Y746" s="12"/>
      <c r="Z746" s="12"/>
      <c r="AA746" s="12"/>
      <c r="AB746" s="12"/>
      <c r="AC746" s="12"/>
      <c r="AD746" s="12"/>
      <c r="AE746" s="12"/>
      <c r="AR746" s="248" t="s">
        <v>89</v>
      </c>
      <c r="AT746" s="249" t="s">
        <v>80</v>
      </c>
      <c r="AU746" s="249" t="s">
        <v>87</v>
      </c>
      <c r="AY746" s="248" t="s">
        <v>211</v>
      </c>
      <c r="BK746" s="250">
        <f>SUM(BK747:BK766)</f>
        <v>0</v>
      </c>
    </row>
    <row r="747" s="2" customFormat="1" ht="16.5" customHeight="1">
      <c r="A747" s="41"/>
      <c r="B747" s="42"/>
      <c r="C747" s="253" t="s">
        <v>1204</v>
      </c>
      <c r="D747" s="253" t="s">
        <v>214</v>
      </c>
      <c r="E747" s="254" t="s">
        <v>2582</v>
      </c>
      <c r="F747" s="255" t="s">
        <v>2583</v>
      </c>
      <c r="G747" s="256" t="s">
        <v>269</v>
      </c>
      <c r="H747" s="257">
        <v>303.73000000000002</v>
      </c>
      <c r="I747" s="258"/>
      <c r="J747" s="259">
        <f>ROUND(I747*H747,2)</f>
        <v>0</v>
      </c>
      <c r="K747" s="260"/>
      <c r="L747" s="44"/>
      <c r="M747" s="261" t="s">
        <v>1</v>
      </c>
      <c r="N747" s="262" t="s">
        <v>46</v>
      </c>
      <c r="O747" s="94"/>
      <c r="P747" s="263">
        <f>O747*H747</f>
        <v>0</v>
      </c>
      <c r="Q747" s="263">
        <v>0</v>
      </c>
      <c r="R747" s="263">
        <f>Q747*H747</f>
        <v>0</v>
      </c>
      <c r="S747" s="263">
        <v>0</v>
      </c>
      <c r="T747" s="264">
        <f>S747*H747</f>
        <v>0</v>
      </c>
      <c r="U747" s="41"/>
      <c r="V747" s="41"/>
      <c r="W747" s="41"/>
      <c r="X747" s="41"/>
      <c r="Y747" s="41"/>
      <c r="Z747" s="41"/>
      <c r="AA747" s="41"/>
      <c r="AB747" s="41"/>
      <c r="AC747" s="41"/>
      <c r="AD747" s="41"/>
      <c r="AE747" s="41"/>
      <c r="AR747" s="265" t="s">
        <v>526</v>
      </c>
      <c r="AT747" s="265" t="s">
        <v>214</v>
      </c>
      <c r="AU747" s="265" t="s">
        <v>89</v>
      </c>
      <c r="AY747" s="18" t="s">
        <v>211</v>
      </c>
      <c r="BE747" s="155">
        <f>IF(N747="základní",J747,0)</f>
        <v>0</v>
      </c>
      <c r="BF747" s="155">
        <f>IF(N747="snížená",J747,0)</f>
        <v>0</v>
      </c>
      <c r="BG747" s="155">
        <f>IF(N747="zákl. přenesená",J747,0)</f>
        <v>0</v>
      </c>
      <c r="BH747" s="155">
        <f>IF(N747="sníž. přenesená",J747,0)</f>
        <v>0</v>
      </c>
      <c r="BI747" s="155">
        <f>IF(N747="nulová",J747,0)</f>
        <v>0</v>
      </c>
      <c r="BJ747" s="18" t="s">
        <v>87</v>
      </c>
      <c r="BK747" s="155">
        <f>ROUND(I747*H747,2)</f>
        <v>0</v>
      </c>
      <c r="BL747" s="18" t="s">
        <v>526</v>
      </c>
      <c r="BM747" s="265" t="s">
        <v>2584</v>
      </c>
    </row>
    <row r="748" s="13" customFormat="1">
      <c r="A748" s="13"/>
      <c r="B748" s="266"/>
      <c r="C748" s="267"/>
      <c r="D748" s="268" t="s">
        <v>236</v>
      </c>
      <c r="E748" s="269" t="s">
        <v>1</v>
      </c>
      <c r="F748" s="270" t="s">
        <v>2360</v>
      </c>
      <c r="G748" s="267"/>
      <c r="H748" s="269" t="s">
        <v>1</v>
      </c>
      <c r="I748" s="271"/>
      <c r="J748" s="267"/>
      <c r="K748" s="267"/>
      <c r="L748" s="272"/>
      <c r="M748" s="273"/>
      <c r="N748" s="274"/>
      <c r="O748" s="274"/>
      <c r="P748" s="274"/>
      <c r="Q748" s="274"/>
      <c r="R748" s="274"/>
      <c r="S748" s="274"/>
      <c r="T748" s="275"/>
      <c r="U748" s="13"/>
      <c r="V748" s="13"/>
      <c r="W748" s="13"/>
      <c r="X748" s="13"/>
      <c r="Y748" s="13"/>
      <c r="Z748" s="13"/>
      <c r="AA748" s="13"/>
      <c r="AB748" s="13"/>
      <c r="AC748" s="13"/>
      <c r="AD748" s="13"/>
      <c r="AE748" s="13"/>
      <c r="AT748" s="276" t="s">
        <v>236</v>
      </c>
      <c r="AU748" s="276" t="s">
        <v>89</v>
      </c>
      <c r="AV748" s="13" t="s">
        <v>87</v>
      </c>
      <c r="AW748" s="13" t="s">
        <v>34</v>
      </c>
      <c r="AX748" s="13" t="s">
        <v>81</v>
      </c>
      <c r="AY748" s="276" t="s">
        <v>211</v>
      </c>
    </row>
    <row r="749" s="14" customFormat="1">
      <c r="A749" s="14"/>
      <c r="B749" s="277"/>
      <c r="C749" s="278"/>
      <c r="D749" s="268" t="s">
        <v>236</v>
      </c>
      <c r="E749" s="279" t="s">
        <v>1</v>
      </c>
      <c r="F749" s="280" t="s">
        <v>2585</v>
      </c>
      <c r="G749" s="278"/>
      <c r="H749" s="281">
        <v>303.73000000000002</v>
      </c>
      <c r="I749" s="282"/>
      <c r="J749" s="278"/>
      <c r="K749" s="278"/>
      <c r="L749" s="283"/>
      <c r="M749" s="284"/>
      <c r="N749" s="285"/>
      <c r="O749" s="285"/>
      <c r="P749" s="285"/>
      <c r="Q749" s="285"/>
      <c r="R749" s="285"/>
      <c r="S749" s="285"/>
      <c r="T749" s="286"/>
      <c r="U749" s="14"/>
      <c r="V749" s="14"/>
      <c r="W749" s="14"/>
      <c r="X749" s="14"/>
      <c r="Y749" s="14"/>
      <c r="Z749" s="14"/>
      <c r="AA749" s="14"/>
      <c r="AB749" s="14"/>
      <c r="AC749" s="14"/>
      <c r="AD749" s="14"/>
      <c r="AE749" s="14"/>
      <c r="AT749" s="287" t="s">
        <v>236</v>
      </c>
      <c r="AU749" s="287" t="s">
        <v>89</v>
      </c>
      <c r="AV749" s="14" t="s">
        <v>89</v>
      </c>
      <c r="AW749" s="14" t="s">
        <v>34</v>
      </c>
      <c r="AX749" s="14" t="s">
        <v>87</v>
      </c>
      <c r="AY749" s="287" t="s">
        <v>211</v>
      </c>
    </row>
    <row r="750" s="2" customFormat="1" ht="24.15" customHeight="1">
      <c r="A750" s="41"/>
      <c r="B750" s="42"/>
      <c r="C750" s="253" t="s">
        <v>1208</v>
      </c>
      <c r="D750" s="253" t="s">
        <v>214</v>
      </c>
      <c r="E750" s="254" t="s">
        <v>2586</v>
      </c>
      <c r="F750" s="255" t="s">
        <v>2587</v>
      </c>
      <c r="G750" s="256" t="s">
        <v>269</v>
      </c>
      <c r="H750" s="257">
        <v>303.73000000000002</v>
      </c>
      <c r="I750" s="258"/>
      <c r="J750" s="259">
        <f>ROUND(I750*H750,2)</f>
        <v>0</v>
      </c>
      <c r="K750" s="260"/>
      <c r="L750" s="44"/>
      <c r="M750" s="261" t="s">
        <v>1</v>
      </c>
      <c r="N750" s="262" t="s">
        <v>46</v>
      </c>
      <c r="O750" s="94"/>
      <c r="P750" s="263">
        <f>O750*H750</f>
        <v>0</v>
      </c>
      <c r="Q750" s="263">
        <v>4.0000000000000003E-05</v>
      </c>
      <c r="R750" s="263">
        <f>Q750*H750</f>
        <v>0.012149200000000002</v>
      </c>
      <c r="S750" s="263">
        <v>0</v>
      </c>
      <c r="T750" s="264">
        <f>S750*H750</f>
        <v>0</v>
      </c>
      <c r="U750" s="41"/>
      <c r="V750" s="41"/>
      <c r="W750" s="41"/>
      <c r="X750" s="41"/>
      <c r="Y750" s="41"/>
      <c r="Z750" s="41"/>
      <c r="AA750" s="41"/>
      <c r="AB750" s="41"/>
      <c r="AC750" s="41"/>
      <c r="AD750" s="41"/>
      <c r="AE750" s="41"/>
      <c r="AR750" s="265" t="s">
        <v>526</v>
      </c>
      <c r="AT750" s="265" t="s">
        <v>214</v>
      </c>
      <c r="AU750" s="265" t="s">
        <v>89</v>
      </c>
      <c r="AY750" s="18" t="s">
        <v>211</v>
      </c>
      <c r="BE750" s="155">
        <f>IF(N750="základní",J750,0)</f>
        <v>0</v>
      </c>
      <c r="BF750" s="155">
        <f>IF(N750="snížená",J750,0)</f>
        <v>0</v>
      </c>
      <c r="BG750" s="155">
        <f>IF(N750="zákl. přenesená",J750,0)</f>
        <v>0</v>
      </c>
      <c r="BH750" s="155">
        <f>IF(N750="sníž. přenesená",J750,0)</f>
        <v>0</v>
      </c>
      <c r="BI750" s="155">
        <f>IF(N750="nulová",J750,0)</f>
        <v>0</v>
      </c>
      <c r="BJ750" s="18" t="s">
        <v>87</v>
      </c>
      <c r="BK750" s="155">
        <f>ROUND(I750*H750,2)</f>
        <v>0</v>
      </c>
      <c r="BL750" s="18" t="s">
        <v>526</v>
      </c>
      <c r="BM750" s="265" t="s">
        <v>2588</v>
      </c>
    </row>
    <row r="751" s="13" customFormat="1">
      <c r="A751" s="13"/>
      <c r="B751" s="266"/>
      <c r="C751" s="267"/>
      <c r="D751" s="268" t="s">
        <v>236</v>
      </c>
      <c r="E751" s="269" t="s">
        <v>1</v>
      </c>
      <c r="F751" s="270" t="s">
        <v>2360</v>
      </c>
      <c r="G751" s="267"/>
      <c r="H751" s="269" t="s">
        <v>1</v>
      </c>
      <c r="I751" s="271"/>
      <c r="J751" s="267"/>
      <c r="K751" s="267"/>
      <c r="L751" s="272"/>
      <c r="M751" s="273"/>
      <c r="N751" s="274"/>
      <c r="O751" s="274"/>
      <c r="P751" s="274"/>
      <c r="Q751" s="274"/>
      <c r="R751" s="274"/>
      <c r="S751" s="274"/>
      <c r="T751" s="275"/>
      <c r="U751" s="13"/>
      <c r="V751" s="13"/>
      <c r="W751" s="13"/>
      <c r="X751" s="13"/>
      <c r="Y751" s="13"/>
      <c r="Z751" s="13"/>
      <c r="AA751" s="13"/>
      <c r="AB751" s="13"/>
      <c r="AC751" s="13"/>
      <c r="AD751" s="13"/>
      <c r="AE751" s="13"/>
      <c r="AT751" s="276" t="s">
        <v>236</v>
      </c>
      <c r="AU751" s="276" t="s">
        <v>89</v>
      </c>
      <c r="AV751" s="13" t="s">
        <v>87</v>
      </c>
      <c r="AW751" s="13" t="s">
        <v>34</v>
      </c>
      <c r="AX751" s="13" t="s">
        <v>81</v>
      </c>
      <c r="AY751" s="276" t="s">
        <v>211</v>
      </c>
    </row>
    <row r="752" s="14" customFormat="1">
      <c r="A752" s="14"/>
      <c r="B752" s="277"/>
      <c r="C752" s="278"/>
      <c r="D752" s="268" t="s">
        <v>236</v>
      </c>
      <c r="E752" s="279" t="s">
        <v>1</v>
      </c>
      <c r="F752" s="280" t="s">
        <v>2585</v>
      </c>
      <c r="G752" s="278"/>
      <c r="H752" s="281">
        <v>303.73000000000002</v>
      </c>
      <c r="I752" s="282"/>
      <c r="J752" s="278"/>
      <c r="K752" s="278"/>
      <c r="L752" s="283"/>
      <c r="M752" s="284"/>
      <c r="N752" s="285"/>
      <c r="O752" s="285"/>
      <c r="P752" s="285"/>
      <c r="Q752" s="285"/>
      <c r="R752" s="285"/>
      <c r="S752" s="285"/>
      <c r="T752" s="286"/>
      <c r="U752" s="14"/>
      <c r="V752" s="14"/>
      <c r="W752" s="14"/>
      <c r="X752" s="14"/>
      <c r="Y752" s="14"/>
      <c r="Z752" s="14"/>
      <c r="AA752" s="14"/>
      <c r="AB752" s="14"/>
      <c r="AC752" s="14"/>
      <c r="AD752" s="14"/>
      <c r="AE752" s="14"/>
      <c r="AT752" s="287" t="s">
        <v>236</v>
      </c>
      <c r="AU752" s="287" t="s">
        <v>89</v>
      </c>
      <c r="AV752" s="14" t="s">
        <v>89</v>
      </c>
      <c r="AW752" s="14" t="s">
        <v>34</v>
      </c>
      <c r="AX752" s="14" t="s">
        <v>87</v>
      </c>
      <c r="AY752" s="287" t="s">
        <v>211</v>
      </c>
    </row>
    <row r="753" s="2" customFormat="1" ht="21.75" customHeight="1">
      <c r="A753" s="41"/>
      <c r="B753" s="42"/>
      <c r="C753" s="253" t="s">
        <v>1215</v>
      </c>
      <c r="D753" s="253" t="s">
        <v>214</v>
      </c>
      <c r="E753" s="254" t="s">
        <v>2589</v>
      </c>
      <c r="F753" s="255" t="s">
        <v>2590</v>
      </c>
      <c r="G753" s="256" t="s">
        <v>269</v>
      </c>
      <c r="H753" s="257">
        <v>303.73000000000002</v>
      </c>
      <c r="I753" s="258"/>
      <c r="J753" s="259">
        <f>ROUND(I753*H753,2)</f>
        <v>0</v>
      </c>
      <c r="K753" s="260"/>
      <c r="L753" s="44"/>
      <c r="M753" s="261" t="s">
        <v>1</v>
      </c>
      <c r="N753" s="262" t="s">
        <v>46</v>
      </c>
      <c r="O753" s="94"/>
      <c r="P753" s="263">
        <f>O753*H753</f>
        <v>0</v>
      </c>
      <c r="Q753" s="263">
        <v>0.00055000000000000003</v>
      </c>
      <c r="R753" s="263">
        <f>Q753*H753</f>
        <v>0.16705150000000002</v>
      </c>
      <c r="S753" s="263">
        <v>0</v>
      </c>
      <c r="T753" s="264">
        <f>S753*H753</f>
        <v>0</v>
      </c>
      <c r="U753" s="41"/>
      <c r="V753" s="41"/>
      <c r="W753" s="41"/>
      <c r="X753" s="41"/>
      <c r="Y753" s="41"/>
      <c r="Z753" s="41"/>
      <c r="AA753" s="41"/>
      <c r="AB753" s="41"/>
      <c r="AC753" s="41"/>
      <c r="AD753" s="41"/>
      <c r="AE753" s="41"/>
      <c r="AR753" s="265" t="s">
        <v>526</v>
      </c>
      <c r="AT753" s="265" t="s">
        <v>214</v>
      </c>
      <c r="AU753" s="265" t="s">
        <v>89</v>
      </c>
      <c r="AY753" s="18" t="s">
        <v>211</v>
      </c>
      <c r="BE753" s="155">
        <f>IF(N753="základní",J753,0)</f>
        <v>0</v>
      </c>
      <c r="BF753" s="155">
        <f>IF(N753="snížená",J753,0)</f>
        <v>0</v>
      </c>
      <c r="BG753" s="155">
        <f>IF(N753="zákl. přenesená",J753,0)</f>
        <v>0</v>
      </c>
      <c r="BH753" s="155">
        <f>IF(N753="sníž. přenesená",J753,0)</f>
        <v>0</v>
      </c>
      <c r="BI753" s="155">
        <f>IF(N753="nulová",J753,0)</f>
        <v>0</v>
      </c>
      <c r="BJ753" s="18" t="s">
        <v>87</v>
      </c>
      <c r="BK753" s="155">
        <f>ROUND(I753*H753,2)</f>
        <v>0</v>
      </c>
      <c r="BL753" s="18" t="s">
        <v>526</v>
      </c>
      <c r="BM753" s="265" t="s">
        <v>2591</v>
      </c>
    </row>
    <row r="754" s="13" customFormat="1">
      <c r="A754" s="13"/>
      <c r="B754" s="266"/>
      <c r="C754" s="267"/>
      <c r="D754" s="268" t="s">
        <v>236</v>
      </c>
      <c r="E754" s="269" t="s">
        <v>1</v>
      </c>
      <c r="F754" s="270" t="s">
        <v>2360</v>
      </c>
      <c r="G754" s="267"/>
      <c r="H754" s="269" t="s">
        <v>1</v>
      </c>
      <c r="I754" s="271"/>
      <c r="J754" s="267"/>
      <c r="K754" s="267"/>
      <c r="L754" s="272"/>
      <c r="M754" s="273"/>
      <c r="N754" s="274"/>
      <c r="O754" s="274"/>
      <c r="P754" s="274"/>
      <c r="Q754" s="274"/>
      <c r="R754" s="274"/>
      <c r="S754" s="274"/>
      <c r="T754" s="275"/>
      <c r="U754" s="13"/>
      <c r="V754" s="13"/>
      <c r="W754" s="13"/>
      <c r="X754" s="13"/>
      <c r="Y754" s="13"/>
      <c r="Z754" s="13"/>
      <c r="AA754" s="13"/>
      <c r="AB754" s="13"/>
      <c r="AC754" s="13"/>
      <c r="AD754" s="13"/>
      <c r="AE754" s="13"/>
      <c r="AT754" s="276" t="s">
        <v>236</v>
      </c>
      <c r="AU754" s="276" t="s">
        <v>89</v>
      </c>
      <c r="AV754" s="13" t="s">
        <v>87</v>
      </c>
      <c r="AW754" s="13" t="s">
        <v>34</v>
      </c>
      <c r="AX754" s="13" t="s">
        <v>81</v>
      </c>
      <c r="AY754" s="276" t="s">
        <v>211</v>
      </c>
    </row>
    <row r="755" s="14" customFormat="1">
      <c r="A755" s="14"/>
      <c r="B755" s="277"/>
      <c r="C755" s="278"/>
      <c r="D755" s="268" t="s">
        <v>236</v>
      </c>
      <c r="E755" s="279" t="s">
        <v>1</v>
      </c>
      <c r="F755" s="280" t="s">
        <v>2585</v>
      </c>
      <c r="G755" s="278"/>
      <c r="H755" s="281">
        <v>303.73000000000002</v>
      </c>
      <c r="I755" s="282"/>
      <c r="J755" s="278"/>
      <c r="K755" s="278"/>
      <c r="L755" s="283"/>
      <c r="M755" s="284"/>
      <c r="N755" s="285"/>
      <c r="O755" s="285"/>
      <c r="P755" s="285"/>
      <c r="Q755" s="285"/>
      <c r="R755" s="285"/>
      <c r="S755" s="285"/>
      <c r="T755" s="286"/>
      <c r="U755" s="14"/>
      <c r="V755" s="14"/>
      <c r="W755" s="14"/>
      <c r="X755" s="14"/>
      <c r="Y755" s="14"/>
      <c r="Z755" s="14"/>
      <c r="AA755" s="14"/>
      <c r="AB755" s="14"/>
      <c r="AC755" s="14"/>
      <c r="AD755" s="14"/>
      <c r="AE755" s="14"/>
      <c r="AT755" s="287" t="s">
        <v>236</v>
      </c>
      <c r="AU755" s="287" t="s">
        <v>89</v>
      </c>
      <c r="AV755" s="14" t="s">
        <v>89</v>
      </c>
      <c r="AW755" s="14" t="s">
        <v>34</v>
      </c>
      <c r="AX755" s="14" t="s">
        <v>87</v>
      </c>
      <c r="AY755" s="287" t="s">
        <v>211</v>
      </c>
    </row>
    <row r="756" s="2" customFormat="1" ht="16.5" customHeight="1">
      <c r="A756" s="41"/>
      <c r="B756" s="42"/>
      <c r="C756" s="253" t="s">
        <v>1220</v>
      </c>
      <c r="D756" s="253" t="s">
        <v>214</v>
      </c>
      <c r="E756" s="254" t="s">
        <v>2592</v>
      </c>
      <c r="F756" s="255" t="s">
        <v>2593</v>
      </c>
      <c r="G756" s="256" t="s">
        <v>269</v>
      </c>
      <c r="H756" s="257">
        <v>257.93000000000001</v>
      </c>
      <c r="I756" s="258"/>
      <c r="J756" s="259">
        <f>ROUND(I756*H756,2)</f>
        <v>0</v>
      </c>
      <c r="K756" s="260"/>
      <c r="L756" s="44"/>
      <c r="M756" s="261" t="s">
        <v>1</v>
      </c>
      <c r="N756" s="262" t="s">
        <v>46</v>
      </c>
      <c r="O756" s="94"/>
      <c r="P756" s="263">
        <f>O756*H756</f>
        <v>0</v>
      </c>
      <c r="Q756" s="263">
        <v>0.0044999999999999997</v>
      </c>
      <c r="R756" s="263">
        <f>Q756*H756</f>
        <v>1.160685</v>
      </c>
      <c r="S756" s="263">
        <v>0</v>
      </c>
      <c r="T756" s="264">
        <f>S756*H756</f>
        <v>0</v>
      </c>
      <c r="U756" s="41"/>
      <c r="V756" s="41"/>
      <c r="W756" s="41"/>
      <c r="X756" s="41"/>
      <c r="Y756" s="41"/>
      <c r="Z756" s="41"/>
      <c r="AA756" s="41"/>
      <c r="AB756" s="41"/>
      <c r="AC756" s="41"/>
      <c r="AD756" s="41"/>
      <c r="AE756" s="41"/>
      <c r="AR756" s="265" t="s">
        <v>526</v>
      </c>
      <c r="AT756" s="265" t="s">
        <v>214</v>
      </c>
      <c r="AU756" s="265" t="s">
        <v>89</v>
      </c>
      <c r="AY756" s="18" t="s">
        <v>211</v>
      </c>
      <c r="BE756" s="155">
        <f>IF(N756="základní",J756,0)</f>
        <v>0</v>
      </c>
      <c r="BF756" s="155">
        <f>IF(N756="snížená",J756,0)</f>
        <v>0</v>
      </c>
      <c r="BG756" s="155">
        <f>IF(N756="zákl. přenesená",J756,0)</f>
        <v>0</v>
      </c>
      <c r="BH756" s="155">
        <f>IF(N756="sníž. přenesená",J756,0)</f>
        <v>0</v>
      </c>
      <c r="BI756" s="155">
        <f>IF(N756="nulová",J756,0)</f>
        <v>0</v>
      </c>
      <c r="BJ756" s="18" t="s">
        <v>87</v>
      </c>
      <c r="BK756" s="155">
        <f>ROUND(I756*H756,2)</f>
        <v>0</v>
      </c>
      <c r="BL756" s="18" t="s">
        <v>526</v>
      </c>
      <c r="BM756" s="265" t="s">
        <v>2594</v>
      </c>
    </row>
    <row r="757" s="13" customFormat="1">
      <c r="A757" s="13"/>
      <c r="B757" s="266"/>
      <c r="C757" s="267"/>
      <c r="D757" s="268" t="s">
        <v>236</v>
      </c>
      <c r="E757" s="269" t="s">
        <v>1</v>
      </c>
      <c r="F757" s="270" t="s">
        <v>2360</v>
      </c>
      <c r="G757" s="267"/>
      <c r="H757" s="269" t="s">
        <v>1</v>
      </c>
      <c r="I757" s="271"/>
      <c r="J757" s="267"/>
      <c r="K757" s="267"/>
      <c r="L757" s="272"/>
      <c r="M757" s="273"/>
      <c r="N757" s="274"/>
      <c r="O757" s="274"/>
      <c r="P757" s="274"/>
      <c r="Q757" s="274"/>
      <c r="R757" s="274"/>
      <c r="S757" s="274"/>
      <c r="T757" s="275"/>
      <c r="U757" s="13"/>
      <c r="V757" s="13"/>
      <c r="W757" s="13"/>
      <c r="X757" s="13"/>
      <c r="Y757" s="13"/>
      <c r="Z757" s="13"/>
      <c r="AA757" s="13"/>
      <c r="AB757" s="13"/>
      <c r="AC757" s="13"/>
      <c r="AD757" s="13"/>
      <c r="AE757" s="13"/>
      <c r="AT757" s="276" t="s">
        <v>236</v>
      </c>
      <c r="AU757" s="276" t="s">
        <v>89</v>
      </c>
      <c r="AV757" s="13" t="s">
        <v>87</v>
      </c>
      <c r="AW757" s="13" t="s">
        <v>34</v>
      </c>
      <c r="AX757" s="13" t="s">
        <v>81</v>
      </c>
      <c r="AY757" s="276" t="s">
        <v>211</v>
      </c>
    </row>
    <row r="758" s="14" customFormat="1">
      <c r="A758" s="14"/>
      <c r="B758" s="277"/>
      <c r="C758" s="278"/>
      <c r="D758" s="268" t="s">
        <v>236</v>
      </c>
      <c r="E758" s="279" t="s">
        <v>1</v>
      </c>
      <c r="F758" s="280" t="s">
        <v>2595</v>
      </c>
      <c r="G758" s="278"/>
      <c r="H758" s="281">
        <v>257.93000000000001</v>
      </c>
      <c r="I758" s="282"/>
      <c r="J758" s="278"/>
      <c r="K758" s="278"/>
      <c r="L758" s="283"/>
      <c r="M758" s="284"/>
      <c r="N758" s="285"/>
      <c r="O758" s="285"/>
      <c r="P758" s="285"/>
      <c r="Q758" s="285"/>
      <c r="R758" s="285"/>
      <c r="S758" s="285"/>
      <c r="T758" s="286"/>
      <c r="U758" s="14"/>
      <c r="V758" s="14"/>
      <c r="W758" s="14"/>
      <c r="X758" s="14"/>
      <c r="Y758" s="14"/>
      <c r="Z758" s="14"/>
      <c r="AA758" s="14"/>
      <c r="AB758" s="14"/>
      <c r="AC758" s="14"/>
      <c r="AD758" s="14"/>
      <c r="AE758" s="14"/>
      <c r="AT758" s="287" t="s">
        <v>236</v>
      </c>
      <c r="AU758" s="287" t="s">
        <v>89</v>
      </c>
      <c r="AV758" s="14" t="s">
        <v>89</v>
      </c>
      <c r="AW758" s="14" t="s">
        <v>34</v>
      </c>
      <c r="AX758" s="14" t="s">
        <v>81</v>
      </c>
      <c r="AY758" s="287" t="s">
        <v>211</v>
      </c>
    </row>
    <row r="759" s="15" customFormat="1">
      <c r="A759" s="15"/>
      <c r="B759" s="295"/>
      <c r="C759" s="296"/>
      <c r="D759" s="268" t="s">
        <v>236</v>
      </c>
      <c r="E759" s="297" t="s">
        <v>1940</v>
      </c>
      <c r="F759" s="298" t="s">
        <v>435</v>
      </c>
      <c r="G759" s="296"/>
      <c r="H759" s="299">
        <v>257.93000000000001</v>
      </c>
      <c r="I759" s="300"/>
      <c r="J759" s="296"/>
      <c r="K759" s="296"/>
      <c r="L759" s="301"/>
      <c r="M759" s="302"/>
      <c r="N759" s="303"/>
      <c r="O759" s="303"/>
      <c r="P759" s="303"/>
      <c r="Q759" s="303"/>
      <c r="R759" s="303"/>
      <c r="S759" s="303"/>
      <c r="T759" s="304"/>
      <c r="U759" s="15"/>
      <c r="V759" s="15"/>
      <c r="W759" s="15"/>
      <c r="X759" s="15"/>
      <c r="Y759" s="15"/>
      <c r="Z759" s="15"/>
      <c r="AA759" s="15"/>
      <c r="AB759" s="15"/>
      <c r="AC759" s="15"/>
      <c r="AD759" s="15"/>
      <c r="AE759" s="15"/>
      <c r="AT759" s="305" t="s">
        <v>236</v>
      </c>
      <c r="AU759" s="305" t="s">
        <v>89</v>
      </c>
      <c r="AV759" s="15" t="s">
        <v>100</v>
      </c>
      <c r="AW759" s="15" t="s">
        <v>34</v>
      </c>
      <c r="AX759" s="15" t="s">
        <v>87</v>
      </c>
      <c r="AY759" s="305" t="s">
        <v>211</v>
      </c>
    </row>
    <row r="760" s="2" customFormat="1" ht="24.15" customHeight="1">
      <c r="A760" s="41"/>
      <c r="B760" s="42"/>
      <c r="C760" s="253" t="s">
        <v>1225</v>
      </c>
      <c r="D760" s="253" t="s">
        <v>214</v>
      </c>
      <c r="E760" s="254" t="s">
        <v>2596</v>
      </c>
      <c r="F760" s="255" t="s">
        <v>2597</v>
      </c>
      <c r="G760" s="256" t="s">
        <v>269</v>
      </c>
      <c r="H760" s="257">
        <v>257.93000000000001</v>
      </c>
      <c r="I760" s="258"/>
      <c r="J760" s="259">
        <f>ROUND(I760*H760,2)</f>
        <v>0</v>
      </c>
      <c r="K760" s="260"/>
      <c r="L760" s="44"/>
      <c r="M760" s="261" t="s">
        <v>1</v>
      </c>
      <c r="N760" s="262" t="s">
        <v>46</v>
      </c>
      <c r="O760" s="94"/>
      <c r="P760" s="263">
        <f>O760*H760</f>
        <v>0</v>
      </c>
      <c r="Q760" s="263">
        <v>0.0032000000000000002</v>
      </c>
      <c r="R760" s="263">
        <f>Q760*H760</f>
        <v>0.82537600000000011</v>
      </c>
      <c r="S760" s="263">
        <v>0</v>
      </c>
      <c r="T760" s="264">
        <f>S760*H760</f>
        <v>0</v>
      </c>
      <c r="U760" s="41"/>
      <c r="V760" s="41"/>
      <c r="W760" s="41"/>
      <c r="X760" s="41"/>
      <c r="Y760" s="41"/>
      <c r="Z760" s="41"/>
      <c r="AA760" s="41"/>
      <c r="AB760" s="41"/>
      <c r="AC760" s="41"/>
      <c r="AD760" s="41"/>
      <c r="AE760" s="41"/>
      <c r="AR760" s="265" t="s">
        <v>526</v>
      </c>
      <c r="AT760" s="265" t="s">
        <v>214</v>
      </c>
      <c r="AU760" s="265" t="s">
        <v>89</v>
      </c>
      <c r="AY760" s="18" t="s">
        <v>211</v>
      </c>
      <c r="BE760" s="155">
        <f>IF(N760="základní",J760,0)</f>
        <v>0</v>
      </c>
      <c r="BF760" s="155">
        <f>IF(N760="snížená",J760,0)</f>
        <v>0</v>
      </c>
      <c r="BG760" s="155">
        <f>IF(N760="zákl. přenesená",J760,0)</f>
        <v>0</v>
      </c>
      <c r="BH760" s="155">
        <f>IF(N760="sníž. přenesená",J760,0)</f>
        <v>0</v>
      </c>
      <c r="BI760" s="155">
        <f>IF(N760="nulová",J760,0)</f>
        <v>0</v>
      </c>
      <c r="BJ760" s="18" t="s">
        <v>87</v>
      </c>
      <c r="BK760" s="155">
        <f>ROUND(I760*H760,2)</f>
        <v>0</v>
      </c>
      <c r="BL760" s="18" t="s">
        <v>526</v>
      </c>
      <c r="BM760" s="265" t="s">
        <v>2598</v>
      </c>
    </row>
    <row r="761" s="14" customFormat="1">
      <c r="A761" s="14"/>
      <c r="B761" s="277"/>
      <c r="C761" s="278"/>
      <c r="D761" s="268" t="s">
        <v>236</v>
      </c>
      <c r="E761" s="279" t="s">
        <v>1</v>
      </c>
      <c r="F761" s="280" t="s">
        <v>1940</v>
      </c>
      <c r="G761" s="278"/>
      <c r="H761" s="281">
        <v>257.93000000000001</v>
      </c>
      <c r="I761" s="282"/>
      <c r="J761" s="278"/>
      <c r="K761" s="278"/>
      <c r="L761" s="283"/>
      <c r="M761" s="284"/>
      <c r="N761" s="285"/>
      <c r="O761" s="285"/>
      <c r="P761" s="285"/>
      <c r="Q761" s="285"/>
      <c r="R761" s="285"/>
      <c r="S761" s="285"/>
      <c r="T761" s="286"/>
      <c r="U761" s="14"/>
      <c r="V761" s="14"/>
      <c r="W761" s="14"/>
      <c r="X761" s="14"/>
      <c r="Y761" s="14"/>
      <c r="Z761" s="14"/>
      <c r="AA761" s="14"/>
      <c r="AB761" s="14"/>
      <c r="AC761" s="14"/>
      <c r="AD761" s="14"/>
      <c r="AE761" s="14"/>
      <c r="AT761" s="287" t="s">
        <v>236</v>
      </c>
      <c r="AU761" s="287" t="s">
        <v>89</v>
      </c>
      <c r="AV761" s="14" t="s">
        <v>89</v>
      </c>
      <c r="AW761" s="14" t="s">
        <v>34</v>
      </c>
      <c r="AX761" s="14" t="s">
        <v>87</v>
      </c>
      <c r="AY761" s="287" t="s">
        <v>211</v>
      </c>
    </row>
    <row r="762" s="2" customFormat="1" ht="16.5" customHeight="1">
      <c r="A762" s="41"/>
      <c r="B762" s="42"/>
      <c r="C762" s="253" t="s">
        <v>1230</v>
      </c>
      <c r="D762" s="253" t="s">
        <v>214</v>
      </c>
      <c r="E762" s="254" t="s">
        <v>2599</v>
      </c>
      <c r="F762" s="255" t="s">
        <v>2600</v>
      </c>
      <c r="G762" s="256" t="s">
        <v>269</v>
      </c>
      <c r="H762" s="257">
        <v>45.799999999999997</v>
      </c>
      <c r="I762" s="258"/>
      <c r="J762" s="259">
        <f>ROUND(I762*H762,2)</f>
        <v>0</v>
      </c>
      <c r="K762" s="260"/>
      <c r="L762" s="44"/>
      <c r="M762" s="261" t="s">
        <v>1</v>
      </c>
      <c r="N762" s="262" t="s">
        <v>46</v>
      </c>
      <c r="O762" s="94"/>
      <c r="P762" s="263">
        <f>O762*H762</f>
        <v>0</v>
      </c>
      <c r="Q762" s="263">
        <v>0.00025000000000000001</v>
      </c>
      <c r="R762" s="263">
        <f>Q762*H762</f>
        <v>0.01145</v>
      </c>
      <c r="S762" s="263">
        <v>0</v>
      </c>
      <c r="T762" s="264">
        <f>S762*H762</f>
        <v>0</v>
      </c>
      <c r="U762" s="41"/>
      <c r="V762" s="41"/>
      <c r="W762" s="41"/>
      <c r="X762" s="41"/>
      <c r="Y762" s="41"/>
      <c r="Z762" s="41"/>
      <c r="AA762" s="41"/>
      <c r="AB762" s="41"/>
      <c r="AC762" s="41"/>
      <c r="AD762" s="41"/>
      <c r="AE762" s="41"/>
      <c r="AR762" s="265" t="s">
        <v>526</v>
      </c>
      <c r="AT762" s="265" t="s">
        <v>214</v>
      </c>
      <c r="AU762" s="265" t="s">
        <v>89</v>
      </c>
      <c r="AY762" s="18" t="s">
        <v>211</v>
      </c>
      <c r="BE762" s="155">
        <f>IF(N762="základní",J762,0)</f>
        <v>0</v>
      </c>
      <c r="BF762" s="155">
        <f>IF(N762="snížená",J762,0)</f>
        <v>0</v>
      </c>
      <c r="BG762" s="155">
        <f>IF(N762="zákl. přenesená",J762,0)</f>
        <v>0</v>
      </c>
      <c r="BH762" s="155">
        <f>IF(N762="sníž. přenesená",J762,0)</f>
        <v>0</v>
      </c>
      <c r="BI762" s="155">
        <f>IF(N762="nulová",J762,0)</f>
        <v>0</v>
      </c>
      <c r="BJ762" s="18" t="s">
        <v>87</v>
      </c>
      <c r="BK762" s="155">
        <f>ROUND(I762*H762,2)</f>
        <v>0</v>
      </c>
      <c r="BL762" s="18" t="s">
        <v>526</v>
      </c>
      <c r="BM762" s="265" t="s">
        <v>2601</v>
      </c>
    </row>
    <row r="763" s="14" customFormat="1">
      <c r="A763" s="14"/>
      <c r="B763" s="277"/>
      <c r="C763" s="278"/>
      <c r="D763" s="268" t="s">
        <v>236</v>
      </c>
      <c r="E763" s="279" t="s">
        <v>1943</v>
      </c>
      <c r="F763" s="280" t="s">
        <v>1945</v>
      </c>
      <c r="G763" s="278"/>
      <c r="H763" s="281">
        <v>45.799999999999997</v>
      </c>
      <c r="I763" s="282"/>
      <c r="J763" s="278"/>
      <c r="K763" s="278"/>
      <c r="L763" s="283"/>
      <c r="M763" s="284"/>
      <c r="N763" s="285"/>
      <c r="O763" s="285"/>
      <c r="P763" s="285"/>
      <c r="Q763" s="285"/>
      <c r="R763" s="285"/>
      <c r="S763" s="285"/>
      <c r="T763" s="286"/>
      <c r="U763" s="14"/>
      <c r="V763" s="14"/>
      <c r="W763" s="14"/>
      <c r="X763" s="14"/>
      <c r="Y763" s="14"/>
      <c r="Z763" s="14"/>
      <c r="AA763" s="14"/>
      <c r="AB763" s="14"/>
      <c r="AC763" s="14"/>
      <c r="AD763" s="14"/>
      <c r="AE763" s="14"/>
      <c r="AT763" s="287" t="s">
        <v>236</v>
      </c>
      <c r="AU763" s="287" t="s">
        <v>89</v>
      </c>
      <c r="AV763" s="14" t="s">
        <v>89</v>
      </c>
      <c r="AW763" s="14" t="s">
        <v>34</v>
      </c>
      <c r="AX763" s="14" t="s">
        <v>87</v>
      </c>
      <c r="AY763" s="287" t="s">
        <v>211</v>
      </c>
    </row>
    <row r="764" s="2" customFormat="1" ht="24.15" customHeight="1">
      <c r="A764" s="41"/>
      <c r="B764" s="42"/>
      <c r="C764" s="253" t="s">
        <v>1235</v>
      </c>
      <c r="D764" s="253" t="s">
        <v>214</v>
      </c>
      <c r="E764" s="254" t="s">
        <v>2602</v>
      </c>
      <c r="F764" s="255" t="s">
        <v>2603</v>
      </c>
      <c r="G764" s="256" t="s">
        <v>505</v>
      </c>
      <c r="H764" s="257">
        <v>2.177</v>
      </c>
      <c r="I764" s="258"/>
      <c r="J764" s="259">
        <f>ROUND(I764*H764,2)</f>
        <v>0</v>
      </c>
      <c r="K764" s="260"/>
      <c r="L764" s="44"/>
      <c r="M764" s="261" t="s">
        <v>1</v>
      </c>
      <c r="N764" s="262" t="s">
        <v>46</v>
      </c>
      <c r="O764" s="94"/>
      <c r="P764" s="263">
        <f>O764*H764</f>
        <v>0</v>
      </c>
      <c r="Q764" s="263">
        <v>0</v>
      </c>
      <c r="R764" s="263">
        <f>Q764*H764</f>
        <v>0</v>
      </c>
      <c r="S764" s="263">
        <v>0</v>
      </c>
      <c r="T764" s="264">
        <f>S764*H764</f>
        <v>0</v>
      </c>
      <c r="U764" s="41"/>
      <c r="V764" s="41"/>
      <c r="W764" s="41"/>
      <c r="X764" s="41"/>
      <c r="Y764" s="41"/>
      <c r="Z764" s="41"/>
      <c r="AA764" s="41"/>
      <c r="AB764" s="41"/>
      <c r="AC764" s="41"/>
      <c r="AD764" s="41"/>
      <c r="AE764" s="41"/>
      <c r="AR764" s="265" t="s">
        <v>526</v>
      </c>
      <c r="AT764" s="265" t="s">
        <v>214</v>
      </c>
      <c r="AU764" s="265" t="s">
        <v>89</v>
      </c>
      <c r="AY764" s="18" t="s">
        <v>211</v>
      </c>
      <c r="BE764" s="155">
        <f>IF(N764="základní",J764,0)</f>
        <v>0</v>
      </c>
      <c r="BF764" s="155">
        <f>IF(N764="snížená",J764,0)</f>
        <v>0</v>
      </c>
      <c r="BG764" s="155">
        <f>IF(N764="zákl. přenesená",J764,0)</f>
        <v>0</v>
      </c>
      <c r="BH764" s="155">
        <f>IF(N764="sníž. přenesená",J764,0)</f>
        <v>0</v>
      </c>
      <c r="BI764" s="155">
        <f>IF(N764="nulová",J764,0)</f>
        <v>0</v>
      </c>
      <c r="BJ764" s="18" t="s">
        <v>87</v>
      </c>
      <c r="BK764" s="155">
        <f>ROUND(I764*H764,2)</f>
        <v>0</v>
      </c>
      <c r="BL764" s="18" t="s">
        <v>526</v>
      </c>
      <c r="BM764" s="265" t="s">
        <v>2604</v>
      </c>
    </row>
    <row r="765" s="2" customFormat="1" ht="24.15" customHeight="1">
      <c r="A765" s="41"/>
      <c r="B765" s="42"/>
      <c r="C765" s="253" t="s">
        <v>1239</v>
      </c>
      <c r="D765" s="253" t="s">
        <v>214</v>
      </c>
      <c r="E765" s="254" t="s">
        <v>2605</v>
      </c>
      <c r="F765" s="255" t="s">
        <v>2606</v>
      </c>
      <c r="G765" s="256" t="s">
        <v>505</v>
      </c>
      <c r="H765" s="257">
        <v>6.5309999999999997</v>
      </c>
      <c r="I765" s="258"/>
      <c r="J765" s="259">
        <f>ROUND(I765*H765,2)</f>
        <v>0</v>
      </c>
      <c r="K765" s="260"/>
      <c r="L765" s="44"/>
      <c r="M765" s="261" t="s">
        <v>1</v>
      </c>
      <c r="N765" s="262" t="s">
        <v>46</v>
      </c>
      <c r="O765" s="94"/>
      <c r="P765" s="263">
        <f>O765*H765</f>
        <v>0</v>
      </c>
      <c r="Q765" s="263">
        <v>0</v>
      </c>
      <c r="R765" s="263">
        <f>Q765*H765</f>
        <v>0</v>
      </c>
      <c r="S765" s="263">
        <v>0</v>
      </c>
      <c r="T765" s="264">
        <f>S765*H765</f>
        <v>0</v>
      </c>
      <c r="U765" s="41"/>
      <c r="V765" s="41"/>
      <c r="W765" s="41"/>
      <c r="X765" s="41"/>
      <c r="Y765" s="41"/>
      <c r="Z765" s="41"/>
      <c r="AA765" s="41"/>
      <c r="AB765" s="41"/>
      <c r="AC765" s="41"/>
      <c r="AD765" s="41"/>
      <c r="AE765" s="41"/>
      <c r="AR765" s="265" t="s">
        <v>526</v>
      </c>
      <c r="AT765" s="265" t="s">
        <v>214</v>
      </c>
      <c r="AU765" s="265" t="s">
        <v>89</v>
      </c>
      <c r="AY765" s="18" t="s">
        <v>211</v>
      </c>
      <c r="BE765" s="155">
        <f>IF(N765="základní",J765,0)</f>
        <v>0</v>
      </c>
      <c r="BF765" s="155">
        <f>IF(N765="snížená",J765,0)</f>
        <v>0</v>
      </c>
      <c r="BG765" s="155">
        <f>IF(N765="zákl. přenesená",J765,0)</f>
        <v>0</v>
      </c>
      <c r="BH765" s="155">
        <f>IF(N765="sníž. přenesená",J765,0)</f>
        <v>0</v>
      </c>
      <c r="BI765" s="155">
        <f>IF(N765="nulová",J765,0)</f>
        <v>0</v>
      </c>
      <c r="BJ765" s="18" t="s">
        <v>87</v>
      </c>
      <c r="BK765" s="155">
        <f>ROUND(I765*H765,2)</f>
        <v>0</v>
      </c>
      <c r="BL765" s="18" t="s">
        <v>526</v>
      </c>
      <c r="BM765" s="265" t="s">
        <v>2607</v>
      </c>
    </row>
    <row r="766" s="14" customFormat="1">
      <c r="A766" s="14"/>
      <c r="B766" s="277"/>
      <c r="C766" s="278"/>
      <c r="D766" s="268" t="s">
        <v>236</v>
      </c>
      <c r="E766" s="278"/>
      <c r="F766" s="280" t="s">
        <v>2608</v>
      </c>
      <c r="G766" s="278"/>
      <c r="H766" s="281">
        <v>6.5309999999999997</v>
      </c>
      <c r="I766" s="282"/>
      <c r="J766" s="278"/>
      <c r="K766" s="278"/>
      <c r="L766" s="283"/>
      <c r="M766" s="284"/>
      <c r="N766" s="285"/>
      <c r="O766" s="285"/>
      <c r="P766" s="285"/>
      <c r="Q766" s="285"/>
      <c r="R766" s="285"/>
      <c r="S766" s="285"/>
      <c r="T766" s="286"/>
      <c r="U766" s="14"/>
      <c r="V766" s="14"/>
      <c r="W766" s="14"/>
      <c r="X766" s="14"/>
      <c r="Y766" s="14"/>
      <c r="Z766" s="14"/>
      <c r="AA766" s="14"/>
      <c r="AB766" s="14"/>
      <c r="AC766" s="14"/>
      <c r="AD766" s="14"/>
      <c r="AE766" s="14"/>
      <c r="AT766" s="287" t="s">
        <v>236</v>
      </c>
      <c r="AU766" s="287" t="s">
        <v>89</v>
      </c>
      <c r="AV766" s="14" t="s">
        <v>89</v>
      </c>
      <c r="AW766" s="14" t="s">
        <v>4</v>
      </c>
      <c r="AX766" s="14" t="s">
        <v>87</v>
      </c>
      <c r="AY766" s="287" t="s">
        <v>211</v>
      </c>
    </row>
    <row r="767" s="12" customFormat="1" ht="22.8" customHeight="1">
      <c r="A767" s="12"/>
      <c r="B767" s="237"/>
      <c r="C767" s="238"/>
      <c r="D767" s="239" t="s">
        <v>80</v>
      </c>
      <c r="E767" s="251" t="s">
        <v>2609</v>
      </c>
      <c r="F767" s="251" t="s">
        <v>2610</v>
      </c>
      <c r="G767" s="238"/>
      <c r="H767" s="238"/>
      <c r="I767" s="241"/>
      <c r="J767" s="252">
        <f>BK767</f>
        <v>0</v>
      </c>
      <c r="K767" s="238"/>
      <c r="L767" s="243"/>
      <c r="M767" s="244"/>
      <c r="N767" s="245"/>
      <c r="O767" s="245"/>
      <c r="P767" s="246">
        <f>SUM(P768:P817)</f>
        <v>0</v>
      </c>
      <c r="Q767" s="245"/>
      <c r="R767" s="246">
        <f>SUM(R768:R817)</f>
        <v>4.2806988000000006</v>
      </c>
      <c r="S767" s="245"/>
      <c r="T767" s="247">
        <f>SUM(T768:T817)</f>
        <v>0</v>
      </c>
      <c r="U767" s="12"/>
      <c r="V767" s="12"/>
      <c r="W767" s="12"/>
      <c r="X767" s="12"/>
      <c r="Y767" s="12"/>
      <c r="Z767" s="12"/>
      <c r="AA767" s="12"/>
      <c r="AB767" s="12"/>
      <c r="AC767" s="12"/>
      <c r="AD767" s="12"/>
      <c r="AE767" s="12"/>
      <c r="AR767" s="248" t="s">
        <v>89</v>
      </c>
      <c r="AT767" s="249" t="s">
        <v>80</v>
      </c>
      <c r="AU767" s="249" t="s">
        <v>87</v>
      </c>
      <c r="AY767" s="248" t="s">
        <v>211</v>
      </c>
      <c r="BK767" s="250">
        <f>SUM(BK768:BK817)</f>
        <v>0</v>
      </c>
    </row>
    <row r="768" s="2" customFormat="1" ht="24.15" customHeight="1">
      <c r="A768" s="41"/>
      <c r="B768" s="42"/>
      <c r="C768" s="253" t="s">
        <v>1243</v>
      </c>
      <c r="D768" s="253" t="s">
        <v>214</v>
      </c>
      <c r="E768" s="254" t="s">
        <v>2611</v>
      </c>
      <c r="F768" s="255" t="s">
        <v>2612</v>
      </c>
      <c r="G768" s="256" t="s">
        <v>269</v>
      </c>
      <c r="H768" s="257">
        <v>242.19999999999999</v>
      </c>
      <c r="I768" s="258"/>
      <c r="J768" s="259">
        <f>ROUND(I768*H768,2)</f>
        <v>0</v>
      </c>
      <c r="K768" s="260"/>
      <c r="L768" s="44"/>
      <c r="M768" s="261" t="s">
        <v>1</v>
      </c>
      <c r="N768" s="262" t="s">
        <v>46</v>
      </c>
      <c r="O768" s="94"/>
      <c r="P768" s="263">
        <f>O768*H768</f>
        <v>0</v>
      </c>
      <c r="Q768" s="263">
        <v>0.0028999999999999998</v>
      </c>
      <c r="R768" s="263">
        <f>Q768*H768</f>
        <v>0.70237999999999989</v>
      </c>
      <c r="S768" s="263">
        <v>0</v>
      </c>
      <c r="T768" s="264">
        <f>S768*H768</f>
        <v>0</v>
      </c>
      <c r="U768" s="41"/>
      <c r="V768" s="41"/>
      <c r="W768" s="41"/>
      <c r="X768" s="41"/>
      <c r="Y768" s="41"/>
      <c r="Z768" s="41"/>
      <c r="AA768" s="41"/>
      <c r="AB768" s="41"/>
      <c r="AC768" s="41"/>
      <c r="AD768" s="41"/>
      <c r="AE768" s="41"/>
      <c r="AR768" s="265" t="s">
        <v>526</v>
      </c>
      <c r="AT768" s="265" t="s">
        <v>214</v>
      </c>
      <c r="AU768" s="265" t="s">
        <v>89</v>
      </c>
      <c r="AY768" s="18" t="s">
        <v>211</v>
      </c>
      <c r="BE768" s="155">
        <f>IF(N768="základní",J768,0)</f>
        <v>0</v>
      </c>
      <c r="BF768" s="155">
        <f>IF(N768="snížená",J768,0)</f>
        <v>0</v>
      </c>
      <c r="BG768" s="155">
        <f>IF(N768="zákl. přenesená",J768,0)</f>
        <v>0</v>
      </c>
      <c r="BH768" s="155">
        <f>IF(N768="sníž. přenesená",J768,0)</f>
        <v>0</v>
      </c>
      <c r="BI768" s="155">
        <f>IF(N768="nulová",J768,0)</f>
        <v>0</v>
      </c>
      <c r="BJ768" s="18" t="s">
        <v>87</v>
      </c>
      <c r="BK768" s="155">
        <f>ROUND(I768*H768,2)</f>
        <v>0</v>
      </c>
      <c r="BL768" s="18" t="s">
        <v>526</v>
      </c>
      <c r="BM768" s="265" t="s">
        <v>2613</v>
      </c>
    </row>
    <row r="769" s="13" customFormat="1">
      <c r="A769" s="13"/>
      <c r="B769" s="266"/>
      <c r="C769" s="267"/>
      <c r="D769" s="268" t="s">
        <v>236</v>
      </c>
      <c r="E769" s="269" t="s">
        <v>1</v>
      </c>
      <c r="F769" s="270" t="s">
        <v>2614</v>
      </c>
      <c r="G769" s="267"/>
      <c r="H769" s="269" t="s">
        <v>1</v>
      </c>
      <c r="I769" s="271"/>
      <c r="J769" s="267"/>
      <c r="K769" s="267"/>
      <c r="L769" s="272"/>
      <c r="M769" s="273"/>
      <c r="N769" s="274"/>
      <c r="O769" s="274"/>
      <c r="P769" s="274"/>
      <c r="Q769" s="274"/>
      <c r="R769" s="274"/>
      <c r="S769" s="274"/>
      <c r="T769" s="275"/>
      <c r="U769" s="13"/>
      <c r="V769" s="13"/>
      <c r="W769" s="13"/>
      <c r="X769" s="13"/>
      <c r="Y769" s="13"/>
      <c r="Z769" s="13"/>
      <c r="AA769" s="13"/>
      <c r="AB769" s="13"/>
      <c r="AC769" s="13"/>
      <c r="AD769" s="13"/>
      <c r="AE769" s="13"/>
      <c r="AT769" s="276" t="s">
        <v>236</v>
      </c>
      <c r="AU769" s="276" t="s">
        <v>89</v>
      </c>
      <c r="AV769" s="13" t="s">
        <v>87</v>
      </c>
      <c r="AW769" s="13" t="s">
        <v>34</v>
      </c>
      <c r="AX769" s="13" t="s">
        <v>81</v>
      </c>
      <c r="AY769" s="276" t="s">
        <v>211</v>
      </c>
    </row>
    <row r="770" s="13" customFormat="1">
      <c r="A770" s="13"/>
      <c r="B770" s="266"/>
      <c r="C770" s="267"/>
      <c r="D770" s="268" t="s">
        <v>236</v>
      </c>
      <c r="E770" s="269" t="s">
        <v>1</v>
      </c>
      <c r="F770" s="270" t="s">
        <v>2360</v>
      </c>
      <c r="G770" s="267"/>
      <c r="H770" s="269" t="s">
        <v>1</v>
      </c>
      <c r="I770" s="271"/>
      <c r="J770" s="267"/>
      <c r="K770" s="267"/>
      <c r="L770" s="272"/>
      <c r="M770" s="273"/>
      <c r="N770" s="274"/>
      <c r="O770" s="274"/>
      <c r="P770" s="274"/>
      <c r="Q770" s="274"/>
      <c r="R770" s="274"/>
      <c r="S770" s="274"/>
      <c r="T770" s="275"/>
      <c r="U770" s="13"/>
      <c r="V770" s="13"/>
      <c r="W770" s="13"/>
      <c r="X770" s="13"/>
      <c r="Y770" s="13"/>
      <c r="Z770" s="13"/>
      <c r="AA770" s="13"/>
      <c r="AB770" s="13"/>
      <c r="AC770" s="13"/>
      <c r="AD770" s="13"/>
      <c r="AE770" s="13"/>
      <c r="AT770" s="276" t="s">
        <v>236</v>
      </c>
      <c r="AU770" s="276" t="s">
        <v>89</v>
      </c>
      <c r="AV770" s="13" t="s">
        <v>87</v>
      </c>
      <c r="AW770" s="13" t="s">
        <v>34</v>
      </c>
      <c r="AX770" s="13" t="s">
        <v>81</v>
      </c>
      <c r="AY770" s="276" t="s">
        <v>211</v>
      </c>
    </row>
    <row r="771" s="14" customFormat="1">
      <c r="A771" s="14"/>
      <c r="B771" s="277"/>
      <c r="C771" s="278"/>
      <c r="D771" s="268" t="s">
        <v>236</v>
      </c>
      <c r="E771" s="279" t="s">
        <v>1</v>
      </c>
      <c r="F771" s="280" t="s">
        <v>2615</v>
      </c>
      <c r="G771" s="278"/>
      <c r="H771" s="281">
        <v>242.19999999999999</v>
      </c>
      <c r="I771" s="282"/>
      <c r="J771" s="278"/>
      <c r="K771" s="278"/>
      <c r="L771" s="283"/>
      <c r="M771" s="284"/>
      <c r="N771" s="285"/>
      <c r="O771" s="285"/>
      <c r="P771" s="285"/>
      <c r="Q771" s="285"/>
      <c r="R771" s="285"/>
      <c r="S771" s="285"/>
      <c r="T771" s="286"/>
      <c r="U771" s="14"/>
      <c r="V771" s="14"/>
      <c r="W771" s="14"/>
      <c r="X771" s="14"/>
      <c r="Y771" s="14"/>
      <c r="Z771" s="14"/>
      <c r="AA771" s="14"/>
      <c r="AB771" s="14"/>
      <c r="AC771" s="14"/>
      <c r="AD771" s="14"/>
      <c r="AE771" s="14"/>
      <c r="AT771" s="287" t="s">
        <v>236</v>
      </c>
      <c r="AU771" s="287" t="s">
        <v>89</v>
      </c>
      <c r="AV771" s="14" t="s">
        <v>89</v>
      </c>
      <c r="AW771" s="14" t="s">
        <v>34</v>
      </c>
      <c r="AX771" s="14" t="s">
        <v>81</v>
      </c>
      <c r="AY771" s="287" t="s">
        <v>211</v>
      </c>
    </row>
    <row r="772" s="15" customFormat="1">
      <c r="A772" s="15"/>
      <c r="B772" s="295"/>
      <c r="C772" s="296"/>
      <c r="D772" s="268" t="s">
        <v>236</v>
      </c>
      <c r="E772" s="297" t="s">
        <v>312</v>
      </c>
      <c r="F772" s="298" t="s">
        <v>435</v>
      </c>
      <c r="G772" s="296"/>
      <c r="H772" s="299">
        <v>242.19999999999999</v>
      </c>
      <c r="I772" s="300"/>
      <c r="J772" s="296"/>
      <c r="K772" s="296"/>
      <c r="L772" s="301"/>
      <c r="M772" s="302"/>
      <c r="N772" s="303"/>
      <c r="O772" s="303"/>
      <c r="P772" s="303"/>
      <c r="Q772" s="303"/>
      <c r="R772" s="303"/>
      <c r="S772" s="303"/>
      <c r="T772" s="304"/>
      <c r="U772" s="15"/>
      <c r="V772" s="15"/>
      <c r="W772" s="15"/>
      <c r="X772" s="15"/>
      <c r="Y772" s="15"/>
      <c r="Z772" s="15"/>
      <c r="AA772" s="15"/>
      <c r="AB772" s="15"/>
      <c r="AC772" s="15"/>
      <c r="AD772" s="15"/>
      <c r="AE772" s="15"/>
      <c r="AT772" s="305" t="s">
        <v>236</v>
      </c>
      <c r="AU772" s="305" t="s">
        <v>89</v>
      </c>
      <c r="AV772" s="15" t="s">
        <v>100</v>
      </c>
      <c r="AW772" s="15" t="s">
        <v>34</v>
      </c>
      <c r="AX772" s="15" t="s">
        <v>87</v>
      </c>
      <c r="AY772" s="305" t="s">
        <v>211</v>
      </c>
    </row>
    <row r="773" s="2" customFormat="1" ht="21.75" customHeight="1">
      <c r="A773" s="41"/>
      <c r="B773" s="42"/>
      <c r="C773" s="317" t="s">
        <v>1248</v>
      </c>
      <c r="D773" s="317" t="s">
        <v>587</v>
      </c>
      <c r="E773" s="318" t="s">
        <v>2616</v>
      </c>
      <c r="F773" s="319" t="s">
        <v>2617</v>
      </c>
      <c r="G773" s="320" t="s">
        <v>269</v>
      </c>
      <c r="H773" s="321">
        <v>266.42000000000002</v>
      </c>
      <c r="I773" s="322"/>
      <c r="J773" s="323">
        <f>ROUND(I773*H773,2)</f>
        <v>0</v>
      </c>
      <c r="K773" s="324"/>
      <c r="L773" s="325"/>
      <c r="M773" s="326" t="s">
        <v>1</v>
      </c>
      <c r="N773" s="327" t="s">
        <v>46</v>
      </c>
      <c r="O773" s="94"/>
      <c r="P773" s="263">
        <f>O773*H773</f>
        <v>0</v>
      </c>
      <c r="Q773" s="263">
        <v>0.0118</v>
      </c>
      <c r="R773" s="263">
        <f>Q773*H773</f>
        <v>3.1437560000000002</v>
      </c>
      <c r="S773" s="263">
        <v>0</v>
      </c>
      <c r="T773" s="264">
        <f>S773*H773</f>
        <v>0</v>
      </c>
      <c r="U773" s="41"/>
      <c r="V773" s="41"/>
      <c r="W773" s="41"/>
      <c r="X773" s="41"/>
      <c r="Y773" s="41"/>
      <c r="Z773" s="41"/>
      <c r="AA773" s="41"/>
      <c r="AB773" s="41"/>
      <c r="AC773" s="41"/>
      <c r="AD773" s="41"/>
      <c r="AE773" s="41"/>
      <c r="AR773" s="265" t="s">
        <v>632</v>
      </c>
      <c r="AT773" s="265" t="s">
        <v>587</v>
      </c>
      <c r="AU773" s="265" t="s">
        <v>89</v>
      </c>
      <c r="AY773" s="18" t="s">
        <v>211</v>
      </c>
      <c r="BE773" s="155">
        <f>IF(N773="základní",J773,0)</f>
        <v>0</v>
      </c>
      <c r="BF773" s="155">
        <f>IF(N773="snížená",J773,0)</f>
        <v>0</v>
      </c>
      <c r="BG773" s="155">
        <f>IF(N773="zákl. přenesená",J773,0)</f>
        <v>0</v>
      </c>
      <c r="BH773" s="155">
        <f>IF(N773="sníž. přenesená",J773,0)</f>
        <v>0</v>
      </c>
      <c r="BI773" s="155">
        <f>IF(N773="nulová",J773,0)</f>
        <v>0</v>
      </c>
      <c r="BJ773" s="18" t="s">
        <v>87</v>
      </c>
      <c r="BK773" s="155">
        <f>ROUND(I773*H773,2)</f>
        <v>0</v>
      </c>
      <c r="BL773" s="18" t="s">
        <v>526</v>
      </c>
      <c r="BM773" s="265" t="s">
        <v>2618</v>
      </c>
    </row>
    <row r="774" s="14" customFormat="1">
      <c r="A774" s="14"/>
      <c r="B774" s="277"/>
      <c r="C774" s="278"/>
      <c r="D774" s="268" t="s">
        <v>236</v>
      </c>
      <c r="E774" s="279" t="s">
        <v>1</v>
      </c>
      <c r="F774" s="280" t="s">
        <v>1939</v>
      </c>
      <c r="G774" s="278"/>
      <c r="H774" s="281">
        <v>242.19999999999999</v>
      </c>
      <c r="I774" s="282"/>
      <c r="J774" s="278"/>
      <c r="K774" s="278"/>
      <c r="L774" s="283"/>
      <c r="M774" s="284"/>
      <c r="N774" s="285"/>
      <c r="O774" s="285"/>
      <c r="P774" s="285"/>
      <c r="Q774" s="285"/>
      <c r="R774" s="285"/>
      <c r="S774" s="285"/>
      <c r="T774" s="286"/>
      <c r="U774" s="14"/>
      <c r="V774" s="14"/>
      <c r="W774" s="14"/>
      <c r="X774" s="14"/>
      <c r="Y774" s="14"/>
      <c r="Z774" s="14"/>
      <c r="AA774" s="14"/>
      <c r="AB774" s="14"/>
      <c r="AC774" s="14"/>
      <c r="AD774" s="14"/>
      <c r="AE774" s="14"/>
      <c r="AT774" s="287" t="s">
        <v>236</v>
      </c>
      <c r="AU774" s="287" t="s">
        <v>89</v>
      </c>
      <c r="AV774" s="14" t="s">
        <v>89</v>
      </c>
      <c r="AW774" s="14" t="s">
        <v>34</v>
      </c>
      <c r="AX774" s="14" t="s">
        <v>87</v>
      </c>
      <c r="AY774" s="287" t="s">
        <v>211</v>
      </c>
    </row>
    <row r="775" s="14" customFormat="1">
      <c r="A775" s="14"/>
      <c r="B775" s="277"/>
      <c r="C775" s="278"/>
      <c r="D775" s="268" t="s">
        <v>236</v>
      </c>
      <c r="E775" s="278"/>
      <c r="F775" s="280" t="s">
        <v>2619</v>
      </c>
      <c r="G775" s="278"/>
      <c r="H775" s="281">
        <v>266.42000000000002</v>
      </c>
      <c r="I775" s="282"/>
      <c r="J775" s="278"/>
      <c r="K775" s="278"/>
      <c r="L775" s="283"/>
      <c r="M775" s="284"/>
      <c r="N775" s="285"/>
      <c r="O775" s="285"/>
      <c r="P775" s="285"/>
      <c r="Q775" s="285"/>
      <c r="R775" s="285"/>
      <c r="S775" s="285"/>
      <c r="T775" s="286"/>
      <c r="U775" s="14"/>
      <c r="V775" s="14"/>
      <c r="W775" s="14"/>
      <c r="X775" s="14"/>
      <c r="Y775" s="14"/>
      <c r="Z775" s="14"/>
      <c r="AA775" s="14"/>
      <c r="AB775" s="14"/>
      <c r="AC775" s="14"/>
      <c r="AD775" s="14"/>
      <c r="AE775" s="14"/>
      <c r="AT775" s="287" t="s">
        <v>236</v>
      </c>
      <c r="AU775" s="287" t="s">
        <v>89</v>
      </c>
      <c r="AV775" s="14" t="s">
        <v>89</v>
      </c>
      <c r="AW775" s="14" t="s">
        <v>4</v>
      </c>
      <c r="AX775" s="14" t="s">
        <v>87</v>
      </c>
      <c r="AY775" s="287" t="s">
        <v>211</v>
      </c>
    </row>
    <row r="776" s="2" customFormat="1" ht="24.15" customHeight="1">
      <c r="A776" s="41"/>
      <c r="B776" s="42"/>
      <c r="C776" s="253" t="s">
        <v>1253</v>
      </c>
      <c r="D776" s="253" t="s">
        <v>214</v>
      </c>
      <c r="E776" s="254" t="s">
        <v>2620</v>
      </c>
      <c r="F776" s="255" t="s">
        <v>2621</v>
      </c>
      <c r="G776" s="256" t="s">
        <v>269</v>
      </c>
      <c r="H776" s="257">
        <v>242.19999999999999</v>
      </c>
      <c r="I776" s="258"/>
      <c r="J776" s="259">
        <f>ROUND(I776*H776,2)</f>
        <v>0</v>
      </c>
      <c r="K776" s="260"/>
      <c r="L776" s="44"/>
      <c r="M776" s="261" t="s">
        <v>1</v>
      </c>
      <c r="N776" s="262" t="s">
        <v>46</v>
      </c>
      <c r="O776" s="94"/>
      <c r="P776" s="263">
        <f>O776*H776</f>
        <v>0</v>
      </c>
      <c r="Q776" s="263">
        <v>0</v>
      </c>
      <c r="R776" s="263">
        <f>Q776*H776</f>
        <v>0</v>
      </c>
      <c r="S776" s="263">
        <v>0</v>
      </c>
      <c r="T776" s="264">
        <f>S776*H776</f>
        <v>0</v>
      </c>
      <c r="U776" s="41"/>
      <c r="V776" s="41"/>
      <c r="W776" s="41"/>
      <c r="X776" s="41"/>
      <c r="Y776" s="41"/>
      <c r="Z776" s="41"/>
      <c r="AA776" s="41"/>
      <c r="AB776" s="41"/>
      <c r="AC776" s="41"/>
      <c r="AD776" s="41"/>
      <c r="AE776" s="41"/>
      <c r="AR776" s="265" t="s">
        <v>526</v>
      </c>
      <c r="AT776" s="265" t="s">
        <v>214</v>
      </c>
      <c r="AU776" s="265" t="s">
        <v>89</v>
      </c>
      <c r="AY776" s="18" t="s">
        <v>211</v>
      </c>
      <c r="BE776" s="155">
        <f>IF(N776="základní",J776,0)</f>
        <v>0</v>
      </c>
      <c r="BF776" s="155">
        <f>IF(N776="snížená",J776,0)</f>
        <v>0</v>
      </c>
      <c r="BG776" s="155">
        <f>IF(N776="zákl. přenesená",J776,0)</f>
        <v>0</v>
      </c>
      <c r="BH776" s="155">
        <f>IF(N776="sníž. přenesená",J776,0)</f>
        <v>0</v>
      </c>
      <c r="BI776" s="155">
        <f>IF(N776="nulová",J776,0)</f>
        <v>0</v>
      </c>
      <c r="BJ776" s="18" t="s">
        <v>87</v>
      </c>
      <c r="BK776" s="155">
        <f>ROUND(I776*H776,2)</f>
        <v>0</v>
      </c>
      <c r="BL776" s="18" t="s">
        <v>526</v>
      </c>
      <c r="BM776" s="265" t="s">
        <v>2622</v>
      </c>
    </row>
    <row r="777" s="14" customFormat="1">
      <c r="A777" s="14"/>
      <c r="B777" s="277"/>
      <c r="C777" s="278"/>
      <c r="D777" s="268" t="s">
        <v>236</v>
      </c>
      <c r="E777" s="279" t="s">
        <v>1</v>
      </c>
      <c r="F777" s="280" t="s">
        <v>312</v>
      </c>
      <c r="G777" s="278"/>
      <c r="H777" s="281">
        <v>242.19999999999999</v>
      </c>
      <c r="I777" s="282"/>
      <c r="J777" s="278"/>
      <c r="K777" s="278"/>
      <c r="L777" s="283"/>
      <c r="M777" s="284"/>
      <c r="N777" s="285"/>
      <c r="O777" s="285"/>
      <c r="P777" s="285"/>
      <c r="Q777" s="285"/>
      <c r="R777" s="285"/>
      <c r="S777" s="285"/>
      <c r="T777" s="286"/>
      <c r="U777" s="14"/>
      <c r="V777" s="14"/>
      <c r="W777" s="14"/>
      <c r="X777" s="14"/>
      <c r="Y777" s="14"/>
      <c r="Z777" s="14"/>
      <c r="AA777" s="14"/>
      <c r="AB777" s="14"/>
      <c r="AC777" s="14"/>
      <c r="AD777" s="14"/>
      <c r="AE777" s="14"/>
      <c r="AT777" s="287" t="s">
        <v>236</v>
      </c>
      <c r="AU777" s="287" t="s">
        <v>89</v>
      </c>
      <c r="AV777" s="14" t="s">
        <v>89</v>
      </c>
      <c r="AW777" s="14" t="s">
        <v>34</v>
      </c>
      <c r="AX777" s="14" t="s">
        <v>87</v>
      </c>
      <c r="AY777" s="287" t="s">
        <v>211</v>
      </c>
    </row>
    <row r="778" s="2" customFormat="1" ht="24.15" customHeight="1">
      <c r="A778" s="41"/>
      <c r="B778" s="42"/>
      <c r="C778" s="253" t="s">
        <v>1257</v>
      </c>
      <c r="D778" s="253" t="s">
        <v>214</v>
      </c>
      <c r="E778" s="254" t="s">
        <v>2623</v>
      </c>
      <c r="F778" s="255" t="s">
        <v>2624</v>
      </c>
      <c r="G778" s="256" t="s">
        <v>269</v>
      </c>
      <c r="H778" s="257">
        <v>9.9149999999999991</v>
      </c>
      <c r="I778" s="258"/>
      <c r="J778" s="259">
        <f>ROUND(I778*H778,2)</f>
        <v>0</v>
      </c>
      <c r="K778" s="260"/>
      <c r="L778" s="44"/>
      <c r="M778" s="261" t="s">
        <v>1</v>
      </c>
      <c r="N778" s="262" t="s">
        <v>46</v>
      </c>
      <c r="O778" s="94"/>
      <c r="P778" s="263">
        <f>O778*H778</f>
        <v>0</v>
      </c>
      <c r="Q778" s="263">
        <v>0.00051999999999999995</v>
      </c>
      <c r="R778" s="263">
        <f>Q778*H778</f>
        <v>0.0051557999999999994</v>
      </c>
      <c r="S778" s="263">
        <v>0</v>
      </c>
      <c r="T778" s="264">
        <f>S778*H778</f>
        <v>0</v>
      </c>
      <c r="U778" s="41"/>
      <c r="V778" s="41"/>
      <c r="W778" s="41"/>
      <c r="X778" s="41"/>
      <c r="Y778" s="41"/>
      <c r="Z778" s="41"/>
      <c r="AA778" s="41"/>
      <c r="AB778" s="41"/>
      <c r="AC778" s="41"/>
      <c r="AD778" s="41"/>
      <c r="AE778" s="41"/>
      <c r="AR778" s="265" t="s">
        <v>100</v>
      </c>
      <c r="AT778" s="265" t="s">
        <v>214</v>
      </c>
      <c r="AU778" s="265" t="s">
        <v>89</v>
      </c>
      <c r="AY778" s="18" t="s">
        <v>211</v>
      </c>
      <c r="BE778" s="155">
        <f>IF(N778="základní",J778,0)</f>
        <v>0</v>
      </c>
      <c r="BF778" s="155">
        <f>IF(N778="snížená",J778,0)</f>
        <v>0</v>
      </c>
      <c r="BG778" s="155">
        <f>IF(N778="zákl. přenesená",J778,0)</f>
        <v>0</v>
      </c>
      <c r="BH778" s="155">
        <f>IF(N778="sníž. přenesená",J778,0)</f>
        <v>0</v>
      </c>
      <c r="BI778" s="155">
        <f>IF(N778="nulová",J778,0)</f>
        <v>0</v>
      </c>
      <c r="BJ778" s="18" t="s">
        <v>87</v>
      </c>
      <c r="BK778" s="155">
        <f>ROUND(I778*H778,2)</f>
        <v>0</v>
      </c>
      <c r="BL778" s="18" t="s">
        <v>100</v>
      </c>
      <c r="BM778" s="265" t="s">
        <v>2625</v>
      </c>
    </row>
    <row r="779" s="13" customFormat="1">
      <c r="A779" s="13"/>
      <c r="B779" s="266"/>
      <c r="C779" s="267"/>
      <c r="D779" s="268" t="s">
        <v>236</v>
      </c>
      <c r="E779" s="269" t="s">
        <v>1</v>
      </c>
      <c r="F779" s="270" t="s">
        <v>636</v>
      </c>
      <c r="G779" s="267"/>
      <c r="H779" s="269" t="s">
        <v>1</v>
      </c>
      <c r="I779" s="271"/>
      <c r="J779" s="267"/>
      <c r="K779" s="267"/>
      <c r="L779" s="272"/>
      <c r="M779" s="273"/>
      <c r="N779" s="274"/>
      <c r="O779" s="274"/>
      <c r="P779" s="274"/>
      <c r="Q779" s="274"/>
      <c r="R779" s="274"/>
      <c r="S779" s="274"/>
      <c r="T779" s="275"/>
      <c r="U779" s="13"/>
      <c r="V779" s="13"/>
      <c r="W779" s="13"/>
      <c r="X779" s="13"/>
      <c r="Y779" s="13"/>
      <c r="Z779" s="13"/>
      <c r="AA779" s="13"/>
      <c r="AB779" s="13"/>
      <c r="AC779" s="13"/>
      <c r="AD779" s="13"/>
      <c r="AE779" s="13"/>
      <c r="AT779" s="276" t="s">
        <v>236</v>
      </c>
      <c r="AU779" s="276" t="s">
        <v>89</v>
      </c>
      <c r="AV779" s="13" t="s">
        <v>87</v>
      </c>
      <c r="AW779" s="13" t="s">
        <v>34</v>
      </c>
      <c r="AX779" s="13" t="s">
        <v>81</v>
      </c>
      <c r="AY779" s="276" t="s">
        <v>211</v>
      </c>
    </row>
    <row r="780" s="14" customFormat="1">
      <c r="A780" s="14"/>
      <c r="B780" s="277"/>
      <c r="C780" s="278"/>
      <c r="D780" s="268" t="s">
        <v>236</v>
      </c>
      <c r="E780" s="279" t="s">
        <v>1</v>
      </c>
      <c r="F780" s="280" t="s">
        <v>2626</v>
      </c>
      <c r="G780" s="278"/>
      <c r="H780" s="281">
        <v>1.0800000000000001</v>
      </c>
      <c r="I780" s="282"/>
      <c r="J780" s="278"/>
      <c r="K780" s="278"/>
      <c r="L780" s="283"/>
      <c r="M780" s="284"/>
      <c r="N780" s="285"/>
      <c r="O780" s="285"/>
      <c r="P780" s="285"/>
      <c r="Q780" s="285"/>
      <c r="R780" s="285"/>
      <c r="S780" s="285"/>
      <c r="T780" s="286"/>
      <c r="U780" s="14"/>
      <c r="V780" s="14"/>
      <c r="W780" s="14"/>
      <c r="X780" s="14"/>
      <c r="Y780" s="14"/>
      <c r="Z780" s="14"/>
      <c r="AA780" s="14"/>
      <c r="AB780" s="14"/>
      <c r="AC780" s="14"/>
      <c r="AD780" s="14"/>
      <c r="AE780" s="14"/>
      <c r="AT780" s="287" t="s">
        <v>236</v>
      </c>
      <c r="AU780" s="287" t="s">
        <v>89</v>
      </c>
      <c r="AV780" s="14" t="s">
        <v>89</v>
      </c>
      <c r="AW780" s="14" t="s">
        <v>34</v>
      </c>
      <c r="AX780" s="14" t="s">
        <v>81</v>
      </c>
      <c r="AY780" s="287" t="s">
        <v>211</v>
      </c>
    </row>
    <row r="781" s="13" customFormat="1">
      <c r="A781" s="13"/>
      <c r="B781" s="266"/>
      <c r="C781" s="267"/>
      <c r="D781" s="268" t="s">
        <v>236</v>
      </c>
      <c r="E781" s="269" t="s">
        <v>1</v>
      </c>
      <c r="F781" s="270" t="s">
        <v>638</v>
      </c>
      <c r="G781" s="267"/>
      <c r="H781" s="269" t="s">
        <v>1</v>
      </c>
      <c r="I781" s="271"/>
      <c r="J781" s="267"/>
      <c r="K781" s="267"/>
      <c r="L781" s="272"/>
      <c r="M781" s="273"/>
      <c r="N781" s="274"/>
      <c r="O781" s="274"/>
      <c r="P781" s="274"/>
      <c r="Q781" s="274"/>
      <c r="R781" s="274"/>
      <c r="S781" s="274"/>
      <c r="T781" s="275"/>
      <c r="U781" s="13"/>
      <c r="V781" s="13"/>
      <c r="W781" s="13"/>
      <c r="X781" s="13"/>
      <c r="Y781" s="13"/>
      <c r="Z781" s="13"/>
      <c r="AA781" s="13"/>
      <c r="AB781" s="13"/>
      <c r="AC781" s="13"/>
      <c r="AD781" s="13"/>
      <c r="AE781" s="13"/>
      <c r="AT781" s="276" t="s">
        <v>236</v>
      </c>
      <c r="AU781" s="276" t="s">
        <v>89</v>
      </c>
      <c r="AV781" s="13" t="s">
        <v>87</v>
      </c>
      <c r="AW781" s="13" t="s">
        <v>34</v>
      </c>
      <c r="AX781" s="13" t="s">
        <v>81</v>
      </c>
      <c r="AY781" s="276" t="s">
        <v>211</v>
      </c>
    </row>
    <row r="782" s="14" customFormat="1">
      <c r="A782" s="14"/>
      <c r="B782" s="277"/>
      <c r="C782" s="278"/>
      <c r="D782" s="268" t="s">
        <v>236</v>
      </c>
      <c r="E782" s="279" t="s">
        <v>1</v>
      </c>
      <c r="F782" s="280" t="s">
        <v>2627</v>
      </c>
      <c r="G782" s="278"/>
      <c r="H782" s="281">
        <v>0.54000000000000004</v>
      </c>
      <c r="I782" s="282"/>
      <c r="J782" s="278"/>
      <c r="K782" s="278"/>
      <c r="L782" s="283"/>
      <c r="M782" s="284"/>
      <c r="N782" s="285"/>
      <c r="O782" s="285"/>
      <c r="P782" s="285"/>
      <c r="Q782" s="285"/>
      <c r="R782" s="285"/>
      <c r="S782" s="285"/>
      <c r="T782" s="286"/>
      <c r="U782" s="14"/>
      <c r="V782" s="14"/>
      <c r="W782" s="14"/>
      <c r="X782" s="14"/>
      <c r="Y782" s="14"/>
      <c r="Z782" s="14"/>
      <c r="AA782" s="14"/>
      <c r="AB782" s="14"/>
      <c r="AC782" s="14"/>
      <c r="AD782" s="14"/>
      <c r="AE782" s="14"/>
      <c r="AT782" s="287" t="s">
        <v>236</v>
      </c>
      <c r="AU782" s="287" t="s">
        <v>89</v>
      </c>
      <c r="AV782" s="14" t="s">
        <v>89</v>
      </c>
      <c r="AW782" s="14" t="s">
        <v>34</v>
      </c>
      <c r="AX782" s="14" t="s">
        <v>81</v>
      </c>
      <c r="AY782" s="287" t="s">
        <v>211</v>
      </c>
    </row>
    <row r="783" s="14" customFormat="1">
      <c r="A783" s="14"/>
      <c r="B783" s="277"/>
      <c r="C783" s="278"/>
      <c r="D783" s="268" t="s">
        <v>236</v>
      </c>
      <c r="E783" s="279" t="s">
        <v>1</v>
      </c>
      <c r="F783" s="280" t="s">
        <v>2628</v>
      </c>
      <c r="G783" s="278"/>
      <c r="H783" s="281">
        <v>1.6200000000000001</v>
      </c>
      <c r="I783" s="282"/>
      <c r="J783" s="278"/>
      <c r="K783" s="278"/>
      <c r="L783" s="283"/>
      <c r="M783" s="284"/>
      <c r="N783" s="285"/>
      <c r="O783" s="285"/>
      <c r="P783" s="285"/>
      <c r="Q783" s="285"/>
      <c r="R783" s="285"/>
      <c r="S783" s="285"/>
      <c r="T783" s="286"/>
      <c r="U783" s="14"/>
      <c r="V783" s="14"/>
      <c r="W783" s="14"/>
      <c r="X783" s="14"/>
      <c r="Y783" s="14"/>
      <c r="Z783" s="14"/>
      <c r="AA783" s="14"/>
      <c r="AB783" s="14"/>
      <c r="AC783" s="14"/>
      <c r="AD783" s="14"/>
      <c r="AE783" s="14"/>
      <c r="AT783" s="287" t="s">
        <v>236</v>
      </c>
      <c r="AU783" s="287" t="s">
        <v>89</v>
      </c>
      <c r="AV783" s="14" t="s">
        <v>89</v>
      </c>
      <c r="AW783" s="14" t="s">
        <v>34</v>
      </c>
      <c r="AX783" s="14" t="s">
        <v>81</v>
      </c>
      <c r="AY783" s="287" t="s">
        <v>211</v>
      </c>
    </row>
    <row r="784" s="14" customFormat="1">
      <c r="A784" s="14"/>
      <c r="B784" s="277"/>
      <c r="C784" s="278"/>
      <c r="D784" s="268" t="s">
        <v>236</v>
      </c>
      <c r="E784" s="279" t="s">
        <v>1</v>
      </c>
      <c r="F784" s="280" t="s">
        <v>2628</v>
      </c>
      <c r="G784" s="278"/>
      <c r="H784" s="281">
        <v>1.6200000000000001</v>
      </c>
      <c r="I784" s="282"/>
      <c r="J784" s="278"/>
      <c r="K784" s="278"/>
      <c r="L784" s="283"/>
      <c r="M784" s="284"/>
      <c r="N784" s="285"/>
      <c r="O784" s="285"/>
      <c r="P784" s="285"/>
      <c r="Q784" s="285"/>
      <c r="R784" s="285"/>
      <c r="S784" s="285"/>
      <c r="T784" s="286"/>
      <c r="U784" s="14"/>
      <c r="V784" s="14"/>
      <c r="W784" s="14"/>
      <c r="X784" s="14"/>
      <c r="Y784" s="14"/>
      <c r="Z784" s="14"/>
      <c r="AA784" s="14"/>
      <c r="AB784" s="14"/>
      <c r="AC784" s="14"/>
      <c r="AD784" s="14"/>
      <c r="AE784" s="14"/>
      <c r="AT784" s="287" t="s">
        <v>236</v>
      </c>
      <c r="AU784" s="287" t="s">
        <v>89</v>
      </c>
      <c r="AV784" s="14" t="s">
        <v>89</v>
      </c>
      <c r="AW784" s="14" t="s">
        <v>34</v>
      </c>
      <c r="AX784" s="14" t="s">
        <v>81</v>
      </c>
      <c r="AY784" s="287" t="s">
        <v>211</v>
      </c>
    </row>
    <row r="785" s="14" customFormat="1">
      <c r="A785" s="14"/>
      <c r="B785" s="277"/>
      <c r="C785" s="278"/>
      <c r="D785" s="268" t="s">
        <v>236</v>
      </c>
      <c r="E785" s="279" t="s">
        <v>1</v>
      </c>
      <c r="F785" s="280" t="s">
        <v>2629</v>
      </c>
      <c r="G785" s="278"/>
      <c r="H785" s="281">
        <v>0.23999999999999999</v>
      </c>
      <c r="I785" s="282"/>
      <c r="J785" s="278"/>
      <c r="K785" s="278"/>
      <c r="L785" s="283"/>
      <c r="M785" s="284"/>
      <c r="N785" s="285"/>
      <c r="O785" s="285"/>
      <c r="P785" s="285"/>
      <c r="Q785" s="285"/>
      <c r="R785" s="285"/>
      <c r="S785" s="285"/>
      <c r="T785" s="286"/>
      <c r="U785" s="14"/>
      <c r="V785" s="14"/>
      <c r="W785" s="14"/>
      <c r="X785" s="14"/>
      <c r="Y785" s="14"/>
      <c r="Z785" s="14"/>
      <c r="AA785" s="14"/>
      <c r="AB785" s="14"/>
      <c r="AC785" s="14"/>
      <c r="AD785" s="14"/>
      <c r="AE785" s="14"/>
      <c r="AT785" s="287" t="s">
        <v>236</v>
      </c>
      <c r="AU785" s="287" t="s">
        <v>89</v>
      </c>
      <c r="AV785" s="14" t="s">
        <v>89</v>
      </c>
      <c r="AW785" s="14" t="s">
        <v>34</v>
      </c>
      <c r="AX785" s="14" t="s">
        <v>81</v>
      </c>
      <c r="AY785" s="287" t="s">
        <v>211</v>
      </c>
    </row>
    <row r="786" s="13" customFormat="1">
      <c r="A786" s="13"/>
      <c r="B786" s="266"/>
      <c r="C786" s="267"/>
      <c r="D786" s="268" t="s">
        <v>236</v>
      </c>
      <c r="E786" s="269" t="s">
        <v>1</v>
      </c>
      <c r="F786" s="270" t="s">
        <v>661</v>
      </c>
      <c r="G786" s="267"/>
      <c r="H786" s="269" t="s">
        <v>1</v>
      </c>
      <c r="I786" s="271"/>
      <c r="J786" s="267"/>
      <c r="K786" s="267"/>
      <c r="L786" s="272"/>
      <c r="M786" s="273"/>
      <c r="N786" s="274"/>
      <c r="O786" s="274"/>
      <c r="P786" s="274"/>
      <c r="Q786" s="274"/>
      <c r="R786" s="274"/>
      <c r="S786" s="274"/>
      <c r="T786" s="275"/>
      <c r="U786" s="13"/>
      <c r="V786" s="13"/>
      <c r="W786" s="13"/>
      <c r="X786" s="13"/>
      <c r="Y786" s="13"/>
      <c r="Z786" s="13"/>
      <c r="AA786" s="13"/>
      <c r="AB786" s="13"/>
      <c r="AC786" s="13"/>
      <c r="AD786" s="13"/>
      <c r="AE786" s="13"/>
      <c r="AT786" s="276" t="s">
        <v>236</v>
      </c>
      <c r="AU786" s="276" t="s">
        <v>89</v>
      </c>
      <c r="AV786" s="13" t="s">
        <v>87</v>
      </c>
      <c r="AW786" s="13" t="s">
        <v>34</v>
      </c>
      <c r="AX786" s="13" t="s">
        <v>81</v>
      </c>
      <c r="AY786" s="276" t="s">
        <v>211</v>
      </c>
    </row>
    <row r="787" s="14" customFormat="1">
      <c r="A787" s="14"/>
      <c r="B787" s="277"/>
      <c r="C787" s="278"/>
      <c r="D787" s="268" t="s">
        <v>236</v>
      </c>
      <c r="E787" s="279" t="s">
        <v>1</v>
      </c>
      <c r="F787" s="280" t="s">
        <v>2630</v>
      </c>
      <c r="G787" s="278"/>
      <c r="H787" s="281">
        <v>1.575</v>
      </c>
      <c r="I787" s="282"/>
      <c r="J787" s="278"/>
      <c r="K787" s="278"/>
      <c r="L787" s="283"/>
      <c r="M787" s="284"/>
      <c r="N787" s="285"/>
      <c r="O787" s="285"/>
      <c r="P787" s="285"/>
      <c r="Q787" s="285"/>
      <c r="R787" s="285"/>
      <c r="S787" s="285"/>
      <c r="T787" s="286"/>
      <c r="U787" s="14"/>
      <c r="V787" s="14"/>
      <c r="W787" s="14"/>
      <c r="X787" s="14"/>
      <c r="Y787" s="14"/>
      <c r="Z787" s="14"/>
      <c r="AA787" s="14"/>
      <c r="AB787" s="14"/>
      <c r="AC787" s="14"/>
      <c r="AD787" s="14"/>
      <c r="AE787" s="14"/>
      <c r="AT787" s="287" t="s">
        <v>236</v>
      </c>
      <c r="AU787" s="287" t="s">
        <v>89</v>
      </c>
      <c r="AV787" s="14" t="s">
        <v>89</v>
      </c>
      <c r="AW787" s="14" t="s">
        <v>34</v>
      </c>
      <c r="AX787" s="14" t="s">
        <v>81</v>
      </c>
      <c r="AY787" s="287" t="s">
        <v>211</v>
      </c>
    </row>
    <row r="788" s="14" customFormat="1">
      <c r="A788" s="14"/>
      <c r="B788" s="277"/>
      <c r="C788" s="278"/>
      <c r="D788" s="268" t="s">
        <v>236</v>
      </c>
      <c r="E788" s="279" t="s">
        <v>1</v>
      </c>
      <c r="F788" s="280" t="s">
        <v>2631</v>
      </c>
      <c r="G788" s="278"/>
      <c r="H788" s="281">
        <v>1.6200000000000001</v>
      </c>
      <c r="I788" s="282"/>
      <c r="J788" s="278"/>
      <c r="K788" s="278"/>
      <c r="L788" s="283"/>
      <c r="M788" s="284"/>
      <c r="N788" s="285"/>
      <c r="O788" s="285"/>
      <c r="P788" s="285"/>
      <c r="Q788" s="285"/>
      <c r="R788" s="285"/>
      <c r="S788" s="285"/>
      <c r="T788" s="286"/>
      <c r="U788" s="14"/>
      <c r="V788" s="14"/>
      <c r="W788" s="14"/>
      <c r="X788" s="14"/>
      <c r="Y788" s="14"/>
      <c r="Z788" s="14"/>
      <c r="AA788" s="14"/>
      <c r="AB788" s="14"/>
      <c r="AC788" s="14"/>
      <c r="AD788" s="14"/>
      <c r="AE788" s="14"/>
      <c r="AT788" s="287" t="s">
        <v>236</v>
      </c>
      <c r="AU788" s="287" t="s">
        <v>89</v>
      </c>
      <c r="AV788" s="14" t="s">
        <v>89</v>
      </c>
      <c r="AW788" s="14" t="s">
        <v>34</v>
      </c>
      <c r="AX788" s="14" t="s">
        <v>81</v>
      </c>
      <c r="AY788" s="287" t="s">
        <v>211</v>
      </c>
    </row>
    <row r="789" s="14" customFormat="1">
      <c r="A789" s="14"/>
      <c r="B789" s="277"/>
      <c r="C789" s="278"/>
      <c r="D789" s="268" t="s">
        <v>236</v>
      </c>
      <c r="E789" s="279" t="s">
        <v>1</v>
      </c>
      <c r="F789" s="280" t="s">
        <v>2632</v>
      </c>
      <c r="G789" s="278"/>
      <c r="H789" s="281">
        <v>1.0800000000000001</v>
      </c>
      <c r="I789" s="282"/>
      <c r="J789" s="278"/>
      <c r="K789" s="278"/>
      <c r="L789" s="283"/>
      <c r="M789" s="284"/>
      <c r="N789" s="285"/>
      <c r="O789" s="285"/>
      <c r="P789" s="285"/>
      <c r="Q789" s="285"/>
      <c r="R789" s="285"/>
      <c r="S789" s="285"/>
      <c r="T789" s="286"/>
      <c r="U789" s="14"/>
      <c r="V789" s="14"/>
      <c r="W789" s="14"/>
      <c r="X789" s="14"/>
      <c r="Y789" s="14"/>
      <c r="Z789" s="14"/>
      <c r="AA789" s="14"/>
      <c r="AB789" s="14"/>
      <c r="AC789" s="14"/>
      <c r="AD789" s="14"/>
      <c r="AE789" s="14"/>
      <c r="AT789" s="287" t="s">
        <v>236</v>
      </c>
      <c r="AU789" s="287" t="s">
        <v>89</v>
      </c>
      <c r="AV789" s="14" t="s">
        <v>89</v>
      </c>
      <c r="AW789" s="14" t="s">
        <v>34</v>
      </c>
      <c r="AX789" s="14" t="s">
        <v>81</v>
      </c>
      <c r="AY789" s="287" t="s">
        <v>211</v>
      </c>
    </row>
    <row r="790" s="13" customFormat="1">
      <c r="A790" s="13"/>
      <c r="B790" s="266"/>
      <c r="C790" s="267"/>
      <c r="D790" s="268" t="s">
        <v>236</v>
      </c>
      <c r="E790" s="269" t="s">
        <v>1</v>
      </c>
      <c r="F790" s="270" t="s">
        <v>664</v>
      </c>
      <c r="G790" s="267"/>
      <c r="H790" s="269" t="s">
        <v>1</v>
      </c>
      <c r="I790" s="271"/>
      <c r="J790" s="267"/>
      <c r="K790" s="267"/>
      <c r="L790" s="272"/>
      <c r="M790" s="273"/>
      <c r="N790" s="274"/>
      <c r="O790" s="274"/>
      <c r="P790" s="274"/>
      <c r="Q790" s="274"/>
      <c r="R790" s="274"/>
      <c r="S790" s="274"/>
      <c r="T790" s="275"/>
      <c r="U790" s="13"/>
      <c r="V790" s="13"/>
      <c r="W790" s="13"/>
      <c r="X790" s="13"/>
      <c r="Y790" s="13"/>
      <c r="Z790" s="13"/>
      <c r="AA790" s="13"/>
      <c r="AB790" s="13"/>
      <c r="AC790" s="13"/>
      <c r="AD790" s="13"/>
      <c r="AE790" s="13"/>
      <c r="AT790" s="276" t="s">
        <v>236</v>
      </c>
      <c r="AU790" s="276" t="s">
        <v>89</v>
      </c>
      <c r="AV790" s="13" t="s">
        <v>87</v>
      </c>
      <c r="AW790" s="13" t="s">
        <v>34</v>
      </c>
      <c r="AX790" s="13" t="s">
        <v>81</v>
      </c>
      <c r="AY790" s="276" t="s">
        <v>211</v>
      </c>
    </row>
    <row r="791" s="14" customFormat="1">
      <c r="A791" s="14"/>
      <c r="B791" s="277"/>
      <c r="C791" s="278"/>
      <c r="D791" s="268" t="s">
        <v>236</v>
      </c>
      <c r="E791" s="279" t="s">
        <v>1</v>
      </c>
      <c r="F791" s="280" t="s">
        <v>2627</v>
      </c>
      <c r="G791" s="278"/>
      <c r="H791" s="281">
        <v>0.54000000000000004</v>
      </c>
      <c r="I791" s="282"/>
      <c r="J791" s="278"/>
      <c r="K791" s="278"/>
      <c r="L791" s="283"/>
      <c r="M791" s="284"/>
      <c r="N791" s="285"/>
      <c r="O791" s="285"/>
      <c r="P791" s="285"/>
      <c r="Q791" s="285"/>
      <c r="R791" s="285"/>
      <c r="S791" s="285"/>
      <c r="T791" s="286"/>
      <c r="U791" s="14"/>
      <c r="V791" s="14"/>
      <c r="W791" s="14"/>
      <c r="X791" s="14"/>
      <c r="Y791" s="14"/>
      <c r="Z791" s="14"/>
      <c r="AA791" s="14"/>
      <c r="AB791" s="14"/>
      <c r="AC791" s="14"/>
      <c r="AD791" s="14"/>
      <c r="AE791" s="14"/>
      <c r="AT791" s="287" t="s">
        <v>236</v>
      </c>
      <c r="AU791" s="287" t="s">
        <v>89</v>
      </c>
      <c r="AV791" s="14" t="s">
        <v>89</v>
      </c>
      <c r="AW791" s="14" t="s">
        <v>34</v>
      </c>
      <c r="AX791" s="14" t="s">
        <v>81</v>
      </c>
      <c r="AY791" s="287" t="s">
        <v>211</v>
      </c>
    </row>
    <row r="792" s="15" customFormat="1">
      <c r="A792" s="15"/>
      <c r="B792" s="295"/>
      <c r="C792" s="296"/>
      <c r="D792" s="268" t="s">
        <v>236</v>
      </c>
      <c r="E792" s="297" t="s">
        <v>1</v>
      </c>
      <c r="F792" s="298" t="s">
        <v>435</v>
      </c>
      <c r="G792" s="296"/>
      <c r="H792" s="299">
        <v>9.9149999999999991</v>
      </c>
      <c r="I792" s="300"/>
      <c r="J792" s="296"/>
      <c r="K792" s="296"/>
      <c r="L792" s="301"/>
      <c r="M792" s="302"/>
      <c r="N792" s="303"/>
      <c r="O792" s="303"/>
      <c r="P792" s="303"/>
      <c r="Q792" s="303"/>
      <c r="R792" s="303"/>
      <c r="S792" s="303"/>
      <c r="T792" s="304"/>
      <c r="U792" s="15"/>
      <c r="V792" s="15"/>
      <c r="W792" s="15"/>
      <c r="X792" s="15"/>
      <c r="Y792" s="15"/>
      <c r="Z792" s="15"/>
      <c r="AA792" s="15"/>
      <c r="AB792" s="15"/>
      <c r="AC792" s="15"/>
      <c r="AD792" s="15"/>
      <c r="AE792" s="15"/>
      <c r="AT792" s="305" t="s">
        <v>236</v>
      </c>
      <c r="AU792" s="305" t="s">
        <v>89</v>
      </c>
      <c r="AV792" s="15" t="s">
        <v>100</v>
      </c>
      <c r="AW792" s="15" t="s">
        <v>34</v>
      </c>
      <c r="AX792" s="15" t="s">
        <v>87</v>
      </c>
      <c r="AY792" s="305" t="s">
        <v>211</v>
      </c>
    </row>
    <row r="793" s="2" customFormat="1" ht="24.15" customHeight="1">
      <c r="A793" s="41"/>
      <c r="B793" s="42"/>
      <c r="C793" s="317" t="s">
        <v>1261</v>
      </c>
      <c r="D793" s="317" t="s">
        <v>587</v>
      </c>
      <c r="E793" s="318" t="s">
        <v>2633</v>
      </c>
      <c r="F793" s="319" t="s">
        <v>2634</v>
      </c>
      <c r="G793" s="320" t="s">
        <v>269</v>
      </c>
      <c r="H793" s="321">
        <v>10.907</v>
      </c>
      <c r="I793" s="322"/>
      <c r="J793" s="323">
        <f>ROUND(I793*H793,2)</f>
        <v>0</v>
      </c>
      <c r="K793" s="324"/>
      <c r="L793" s="325"/>
      <c r="M793" s="326" t="s">
        <v>1</v>
      </c>
      <c r="N793" s="327" t="s">
        <v>46</v>
      </c>
      <c r="O793" s="94"/>
      <c r="P793" s="263">
        <f>O793*H793</f>
        <v>0</v>
      </c>
      <c r="Q793" s="263">
        <v>0.01</v>
      </c>
      <c r="R793" s="263">
        <f>Q793*H793</f>
        <v>0.10907</v>
      </c>
      <c r="S793" s="263">
        <v>0</v>
      </c>
      <c r="T793" s="264">
        <f>S793*H793</f>
        <v>0</v>
      </c>
      <c r="U793" s="41"/>
      <c r="V793" s="41"/>
      <c r="W793" s="41"/>
      <c r="X793" s="41"/>
      <c r="Y793" s="41"/>
      <c r="Z793" s="41"/>
      <c r="AA793" s="41"/>
      <c r="AB793" s="41"/>
      <c r="AC793" s="41"/>
      <c r="AD793" s="41"/>
      <c r="AE793" s="41"/>
      <c r="AR793" s="265" t="s">
        <v>247</v>
      </c>
      <c r="AT793" s="265" t="s">
        <v>587</v>
      </c>
      <c r="AU793" s="265" t="s">
        <v>89</v>
      </c>
      <c r="AY793" s="18" t="s">
        <v>211</v>
      </c>
      <c r="BE793" s="155">
        <f>IF(N793="základní",J793,0)</f>
        <v>0</v>
      </c>
      <c r="BF793" s="155">
        <f>IF(N793="snížená",J793,0)</f>
        <v>0</v>
      </c>
      <c r="BG793" s="155">
        <f>IF(N793="zákl. přenesená",J793,0)</f>
        <v>0</v>
      </c>
      <c r="BH793" s="155">
        <f>IF(N793="sníž. přenesená",J793,0)</f>
        <v>0</v>
      </c>
      <c r="BI793" s="155">
        <f>IF(N793="nulová",J793,0)</f>
        <v>0</v>
      </c>
      <c r="BJ793" s="18" t="s">
        <v>87</v>
      </c>
      <c r="BK793" s="155">
        <f>ROUND(I793*H793,2)</f>
        <v>0</v>
      </c>
      <c r="BL793" s="18" t="s">
        <v>100</v>
      </c>
      <c r="BM793" s="265" t="s">
        <v>2635</v>
      </c>
    </row>
    <row r="794" s="14" customFormat="1">
      <c r="A794" s="14"/>
      <c r="B794" s="277"/>
      <c r="C794" s="278"/>
      <c r="D794" s="268" t="s">
        <v>236</v>
      </c>
      <c r="E794" s="278"/>
      <c r="F794" s="280" t="s">
        <v>2636</v>
      </c>
      <c r="G794" s="278"/>
      <c r="H794" s="281">
        <v>10.907</v>
      </c>
      <c r="I794" s="282"/>
      <c r="J794" s="278"/>
      <c r="K794" s="278"/>
      <c r="L794" s="283"/>
      <c r="M794" s="284"/>
      <c r="N794" s="285"/>
      <c r="O794" s="285"/>
      <c r="P794" s="285"/>
      <c r="Q794" s="285"/>
      <c r="R794" s="285"/>
      <c r="S794" s="285"/>
      <c r="T794" s="286"/>
      <c r="U794" s="14"/>
      <c r="V794" s="14"/>
      <c r="W794" s="14"/>
      <c r="X794" s="14"/>
      <c r="Y794" s="14"/>
      <c r="Z794" s="14"/>
      <c r="AA794" s="14"/>
      <c r="AB794" s="14"/>
      <c r="AC794" s="14"/>
      <c r="AD794" s="14"/>
      <c r="AE794" s="14"/>
      <c r="AT794" s="287" t="s">
        <v>236</v>
      </c>
      <c r="AU794" s="287" t="s">
        <v>89</v>
      </c>
      <c r="AV794" s="14" t="s">
        <v>89</v>
      </c>
      <c r="AW794" s="14" t="s">
        <v>4</v>
      </c>
      <c r="AX794" s="14" t="s">
        <v>87</v>
      </c>
      <c r="AY794" s="287" t="s">
        <v>211</v>
      </c>
    </row>
    <row r="795" s="2" customFormat="1" ht="24.15" customHeight="1">
      <c r="A795" s="41"/>
      <c r="B795" s="42"/>
      <c r="C795" s="253" t="s">
        <v>1265</v>
      </c>
      <c r="D795" s="253" t="s">
        <v>214</v>
      </c>
      <c r="E795" s="254" t="s">
        <v>2637</v>
      </c>
      <c r="F795" s="255" t="s">
        <v>2638</v>
      </c>
      <c r="G795" s="256" t="s">
        <v>269</v>
      </c>
      <c r="H795" s="257">
        <v>13</v>
      </c>
      <c r="I795" s="258"/>
      <c r="J795" s="259">
        <f>ROUND(I795*H795,2)</f>
        <v>0</v>
      </c>
      <c r="K795" s="260"/>
      <c r="L795" s="44"/>
      <c r="M795" s="261" t="s">
        <v>1</v>
      </c>
      <c r="N795" s="262" t="s">
        <v>46</v>
      </c>
      <c r="O795" s="94"/>
      <c r="P795" s="263">
        <f>O795*H795</f>
        <v>0</v>
      </c>
      <c r="Q795" s="263">
        <v>0.00063000000000000003</v>
      </c>
      <c r="R795" s="263">
        <f>Q795*H795</f>
        <v>0.0081900000000000011</v>
      </c>
      <c r="S795" s="263">
        <v>0</v>
      </c>
      <c r="T795" s="264">
        <f>S795*H795</f>
        <v>0</v>
      </c>
      <c r="U795" s="41"/>
      <c r="V795" s="41"/>
      <c r="W795" s="41"/>
      <c r="X795" s="41"/>
      <c r="Y795" s="41"/>
      <c r="Z795" s="41"/>
      <c r="AA795" s="41"/>
      <c r="AB795" s="41"/>
      <c r="AC795" s="41"/>
      <c r="AD795" s="41"/>
      <c r="AE795" s="41"/>
      <c r="AR795" s="265" t="s">
        <v>526</v>
      </c>
      <c r="AT795" s="265" t="s">
        <v>214</v>
      </c>
      <c r="AU795" s="265" t="s">
        <v>89</v>
      </c>
      <c r="AY795" s="18" t="s">
        <v>211</v>
      </c>
      <c r="BE795" s="155">
        <f>IF(N795="základní",J795,0)</f>
        <v>0</v>
      </c>
      <c r="BF795" s="155">
        <f>IF(N795="snížená",J795,0)</f>
        <v>0</v>
      </c>
      <c r="BG795" s="155">
        <f>IF(N795="zákl. přenesená",J795,0)</f>
        <v>0</v>
      </c>
      <c r="BH795" s="155">
        <f>IF(N795="sníž. přenesená",J795,0)</f>
        <v>0</v>
      </c>
      <c r="BI795" s="155">
        <f>IF(N795="nulová",J795,0)</f>
        <v>0</v>
      </c>
      <c r="BJ795" s="18" t="s">
        <v>87</v>
      </c>
      <c r="BK795" s="155">
        <f>ROUND(I795*H795,2)</f>
        <v>0</v>
      </c>
      <c r="BL795" s="18" t="s">
        <v>526</v>
      </c>
      <c r="BM795" s="265" t="s">
        <v>2639</v>
      </c>
    </row>
    <row r="796" s="14" customFormat="1">
      <c r="A796" s="14"/>
      <c r="B796" s="277"/>
      <c r="C796" s="278"/>
      <c r="D796" s="268" t="s">
        <v>236</v>
      </c>
      <c r="E796" s="279" t="s">
        <v>1</v>
      </c>
      <c r="F796" s="280" t="s">
        <v>2640</v>
      </c>
      <c r="G796" s="278"/>
      <c r="H796" s="281">
        <v>13</v>
      </c>
      <c r="I796" s="282"/>
      <c r="J796" s="278"/>
      <c r="K796" s="278"/>
      <c r="L796" s="283"/>
      <c r="M796" s="284"/>
      <c r="N796" s="285"/>
      <c r="O796" s="285"/>
      <c r="P796" s="285"/>
      <c r="Q796" s="285"/>
      <c r="R796" s="285"/>
      <c r="S796" s="285"/>
      <c r="T796" s="286"/>
      <c r="U796" s="14"/>
      <c r="V796" s="14"/>
      <c r="W796" s="14"/>
      <c r="X796" s="14"/>
      <c r="Y796" s="14"/>
      <c r="Z796" s="14"/>
      <c r="AA796" s="14"/>
      <c r="AB796" s="14"/>
      <c r="AC796" s="14"/>
      <c r="AD796" s="14"/>
      <c r="AE796" s="14"/>
      <c r="AT796" s="287" t="s">
        <v>236</v>
      </c>
      <c r="AU796" s="287" t="s">
        <v>89</v>
      </c>
      <c r="AV796" s="14" t="s">
        <v>89</v>
      </c>
      <c r="AW796" s="14" t="s">
        <v>34</v>
      </c>
      <c r="AX796" s="14" t="s">
        <v>87</v>
      </c>
      <c r="AY796" s="287" t="s">
        <v>211</v>
      </c>
    </row>
    <row r="797" s="2" customFormat="1" ht="24.15" customHeight="1">
      <c r="A797" s="41"/>
      <c r="B797" s="42"/>
      <c r="C797" s="317" t="s">
        <v>1269</v>
      </c>
      <c r="D797" s="317" t="s">
        <v>587</v>
      </c>
      <c r="E797" s="318" t="s">
        <v>2641</v>
      </c>
      <c r="F797" s="319" t="s">
        <v>2642</v>
      </c>
      <c r="G797" s="320" t="s">
        <v>269</v>
      </c>
      <c r="H797" s="321">
        <v>14.300000000000001</v>
      </c>
      <c r="I797" s="322"/>
      <c r="J797" s="323">
        <f>ROUND(I797*H797,2)</f>
        <v>0</v>
      </c>
      <c r="K797" s="324"/>
      <c r="L797" s="325"/>
      <c r="M797" s="326" t="s">
        <v>1</v>
      </c>
      <c r="N797" s="327" t="s">
        <v>46</v>
      </c>
      <c r="O797" s="94"/>
      <c r="P797" s="263">
        <f>O797*H797</f>
        <v>0</v>
      </c>
      <c r="Q797" s="263">
        <v>0.0074999999999999997</v>
      </c>
      <c r="R797" s="263">
        <f>Q797*H797</f>
        <v>0.10725</v>
      </c>
      <c r="S797" s="263">
        <v>0</v>
      </c>
      <c r="T797" s="264">
        <f>S797*H797</f>
        <v>0</v>
      </c>
      <c r="U797" s="41"/>
      <c r="V797" s="41"/>
      <c r="W797" s="41"/>
      <c r="X797" s="41"/>
      <c r="Y797" s="41"/>
      <c r="Z797" s="41"/>
      <c r="AA797" s="41"/>
      <c r="AB797" s="41"/>
      <c r="AC797" s="41"/>
      <c r="AD797" s="41"/>
      <c r="AE797" s="41"/>
      <c r="AR797" s="265" t="s">
        <v>632</v>
      </c>
      <c r="AT797" s="265" t="s">
        <v>587</v>
      </c>
      <c r="AU797" s="265" t="s">
        <v>89</v>
      </c>
      <c r="AY797" s="18" t="s">
        <v>211</v>
      </c>
      <c r="BE797" s="155">
        <f>IF(N797="základní",J797,0)</f>
        <v>0</v>
      </c>
      <c r="BF797" s="155">
        <f>IF(N797="snížená",J797,0)</f>
        <v>0</v>
      </c>
      <c r="BG797" s="155">
        <f>IF(N797="zákl. přenesená",J797,0)</f>
        <v>0</v>
      </c>
      <c r="BH797" s="155">
        <f>IF(N797="sníž. přenesená",J797,0)</f>
        <v>0</v>
      </c>
      <c r="BI797" s="155">
        <f>IF(N797="nulová",J797,0)</f>
        <v>0</v>
      </c>
      <c r="BJ797" s="18" t="s">
        <v>87</v>
      </c>
      <c r="BK797" s="155">
        <f>ROUND(I797*H797,2)</f>
        <v>0</v>
      </c>
      <c r="BL797" s="18" t="s">
        <v>526</v>
      </c>
      <c r="BM797" s="265" t="s">
        <v>2643</v>
      </c>
    </row>
    <row r="798" s="14" customFormat="1">
      <c r="A798" s="14"/>
      <c r="B798" s="277"/>
      <c r="C798" s="278"/>
      <c r="D798" s="268" t="s">
        <v>236</v>
      </c>
      <c r="E798" s="278"/>
      <c r="F798" s="280" t="s">
        <v>2644</v>
      </c>
      <c r="G798" s="278"/>
      <c r="H798" s="281">
        <v>14.300000000000001</v>
      </c>
      <c r="I798" s="282"/>
      <c r="J798" s="278"/>
      <c r="K798" s="278"/>
      <c r="L798" s="283"/>
      <c r="M798" s="284"/>
      <c r="N798" s="285"/>
      <c r="O798" s="285"/>
      <c r="P798" s="285"/>
      <c r="Q798" s="285"/>
      <c r="R798" s="285"/>
      <c r="S798" s="285"/>
      <c r="T798" s="286"/>
      <c r="U798" s="14"/>
      <c r="V798" s="14"/>
      <c r="W798" s="14"/>
      <c r="X798" s="14"/>
      <c r="Y798" s="14"/>
      <c r="Z798" s="14"/>
      <c r="AA798" s="14"/>
      <c r="AB798" s="14"/>
      <c r="AC798" s="14"/>
      <c r="AD798" s="14"/>
      <c r="AE798" s="14"/>
      <c r="AT798" s="287" t="s">
        <v>236</v>
      </c>
      <c r="AU798" s="287" t="s">
        <v>89</v>
      </c>
      <c r="AV798" s="14" t="s">
        <v>89</v>
      </c>
      <c r="AW798" s="14" t="s">
        <v>4</v>
      </c>
      <c r="AX798" s="14" t="s">
        <v>87</v>
      </c>
      <c r="AY798" s="287" t="s">
        <v>211</v>
      </c>
    </row>
    <row r="799" s="2" customFormat="1" ht="21.75" customHeight="1">
      <c r="A799" s="41"/>
      <c r="B799" s="42"/>
      <c r="C799" s="253" t="s">
        <v>1273</v>
      </c>
      <c r="D799" s="253" t="s">
        <v>214</v>
      </c>
      <c r="E799" s="254" t="s">
        <v>2645</v>
      </c>
      <c r="F799" s="255" t="s">
        <v>2646</v>
      </c>
      <c r="G799" s="256" t="s">
        <v>307</v>
      </c>
      <c r="H799" s="257">
        <v>242.19999999999999</v>
      </c>
      <c r="I799" s="258"/>
      <c r="J799" s="259">
        <f>ROUND(I799*H799,2)</f>
        <v>0</v>
      </c>
      <c r="K799" s="260"/>
      <c r="L799" s="44"/>
      <c r="M799" s="261" t="s">
        <v>1</v>
      </c>
      <c r="N799" s="262" t="s">
        <v>46</v>
      </c>
      <c r="O799" s="94"/>
      <c r="P799" s="263">
        <f>O799*H799</f>
        <v>0</v>
      </c>
      <c r="Q799" s="263">
        <v>0.00031</v>
      </c>
      <c r="R799" s="263">
        <f>Q799*H799</f>
        <v>0.075081999999999996</v>
      </c>
      <c r="S799" s="263">
        <v>0</v>
      </c>
      <c r="T799" s="264">
        <f>S799*H799</f>
        <v>0</v>
      </c>
      <c r="U799" s="41"/>
      <c r="V799" s="41"/>
      <c r="W799" s="41"/>
      <c r="X799" s="41"/>
      <c r="Y799" s="41"/>
      <c r="Z799" s="41"/>
      <c r="AA799" s="41"/>
      <c r="AB799" s="41"/>
      <c r="AC799" s="41"/>
      <c r="AD799" s="41"/>
      <c r="AE799" s="41"/>
      <c r="AR799" s="265" t="s">
        <v>526</v>
      </c>
      <c r="AT799" s="265" t="s">
        <v>214</v>
      </c>
      <c r="AU799" s="265" t="s">
        <v>89</v>
      </c>
      <c r="AY799" s="18" t="s">
        <v>211</v>
      </c>
      <c r="BE799" s="155">
        <f>IF(N799="základní",J799,0)</f>
        <v>0</v>
      </c>
      <c r="BF799" s="155">
        <f>IF(N799="snížená",J799,0)</f>
        <v>0</v>
      </c>
      <c r="BG799" s="155">
        <f>IF(N799="zákl. přenesená",J799,0)</f>
        <v>0</v>
      </c>
      <c r="BH799" s="155">
        <f>IF(N799="sníž. přenesená",J799,0)</f>
        <v>0</v>
      </c>
      <c r="BI799" s="155">
        <f>IF(N799="nulová",J799,0)</f>
        <v>0</v>
      </c>
      <c r="BJ799" s="18" t="s">
        <v>87</v>
      </c>
      <c r="BK799" s="155">
        <f>ROUND(I799*H799,2)</f>
        <v>0</v>
      </c>
      <c r="BL799" s="18" t="s">
        <v>526</v>
      </c>
      <c r="BM799" s="265" t="s">
        <v>2647</v>
      </c>
    </row>
    <row r="800" s="14" customFormat="1">
      <c r="A800" s="14"/>
      <c r="B800" s="277"/>
      <c r="C800" s="278"/>
      <c r="D800" s="268" t="s">
        <v>236</v>
      </c>
      <c r="E800" s="279" t="s">
        <v>1</v>
      </c>
      <c r="F800" s="280" t="s">
        <v>312</v>
      </c>
      <c r="G800" s="278"/>
      <c r="H800" s="281">
        <v>242.19999999999999</v>
      </c>
      <c r="I800" s="282"/>
      <c r="J800" s="278"/>
      <c r="K800" s="278"/>
      <c r="L800" s="283"/>
      <c r="M800" s="284"/>
      <c r="N800" s="285"/>
      <c r="O800" s="285"/>
      <c r="P800" s="285"/>
      <c r="Q800" s="285"/>
      <c r="R800" s="285"/>
      <c r="S800" s="285"/>
      <c r="T800" s="286"/>
      <c r="U800" s="14"/>
      <c r="V800" s="14"/>
      <c r="W800" s="14"/>
      <c r="X800" s="14"/>
      <c r="Y800" s="14"/>
      <c r="Z800" s="14"/>
      <c r="AA800" s="14"/>
      <c r="AB800" s="14"/>
      <c r="AC800" s="14"/>
      <c r="AD800" s="14"/>
      <c r="AE800" s="14"/>
      <c r="AT800" s="287" t="s">
        <v>236</v>
      </c>
      <c r="AU800" s="287" t="s">
        <v>89</v>
      </c>
      <c r="AV800" s="14" t="s">
        <v>89</v>
      </c>
      <c r="AW800" s="14" t="s">
        <v>34</v>
      </c>
      <c r="AX800" s="14" t="s">
        <v>87</v>
      </c>
      <c r="AY800" s="287" t="s">
        <v>211</v>
      </c>
    </row>
    <row r="801" s="2" customFormat="1" ht="21.75" customHeight="1">
      <c r="A801" s="41"/>
      <c r="B801" s="42"/>
      <c r="C801" s="253" t="s">
        <v>1278</v>
      </c>
      <c r="D801" s="253" t="s">
        <v>214</v>
      </c>
      <c r="E801" s="254" t="s">
        <v>2648</v>
      </c>
      <c r="F801" s="255" t="s">
        <v>2649</v>
      </c>
      <c r="G801" s="256" t="s">
        <v>307</v>
      </c>
      <c r="H801" s="257">
        <v>108.65000000000001</v>
      </c>
      <c r="I801" s="258"/>
      <c r="J801" s="259">
        <f>ROUND(I801*H801,2)</f>
        <v>0</v>
      </c>
      <c r="K801" s="260"/>
      <c r="L801" s="44"/>
      <c r="M801" s="261" t="s">
        <v>1</v>
      </c>
      <c r="N801" s="262" t="s">
        <v>46</v>
      </c>
      <c r="O801" s="94"/>
      <c r="P801" s="263">
        <f>O801*H801</f>
        <v>0</v>
      </c>
      <c r="Q801" s="263">
        <v>0.00025999999999999998</v>
      </c>
      <c r="R801" s="263">
        <f>Q801*H801</f>
        <v>0.028249</v>
      </c>
      <c r="S801" s="263">
        <v>0</v>
      </c>
      <c r="T801" s="264">
        <f>S801*H801</f>
        <v>0</v>
      </c>
      <c r="U801" s="41"/>
      <c r="V801" s="41"/>
      <c r="W801" s="41"/>
      <c r="X801" s="41"/>
      <c r="Y801" s="41"/>
      <c r="Z801" s="41"/>
      <c r="AA801" s="41"/>
      <c r="AB801" s="41"/>
      <c r="AC801" s="41"/>
      <c r="AD801" s="41"/>
      <c r="AE801" s="41"/>
      <c r="AR801" s="265" t="s">
        <v>526</v>
      </c>
      <c r="AT801" s="265" t="s">
        <v>214</v>
      </c>
      <c r="AU801" s="265" t="s">
        <v>89</v>
      </c>
      <c r="AY801" s="18" t="s">
        <v>211</v>
      </c>
      <c r="BE801" s="155">
        <f>IF(N801="základní",J801,0)</f>
        <v>0</v>
      </c>
      <c r="BF801" s="155">
        <f>IF(N801="snížená",J801,0)</f>
        <v>0</v>
      </c>
      <c r="BG801" s="155">
        <f>IF(N801="zákl. přenesená",J801,0)</f>
        <v>0</v>
      </c>
      <c r="BH801" s="155">
        <f>IF(N801="sníž. přenesená",J801,0)</f>
        <v>0</v>
      </c>
      <c r="BI801" s="155">
        <f>IF(N801="nulová",J801,0)</f>
        <v>0</v>
      </c>
      <c r="BJ801" s="18" t="s">
        <v>87</v>
      </c>
      <c r="BK801" s="155">
        <f>ROUND(I801*H801,2)</f>
        <v>0</v>
      </c>
      <c r="BL801" s="18" t="s">
        <v>526</v>
      </c>
      <c r="BM801" s="265" t="s">
        <v>2650</v>
      </c>
    </row>
    <row r="802" s="14" customFormat="1">
      <c r="A802" s="14"/>
      <c r="B802" s="277"/>
      <c r="C802" s="278"/>
      <c r="D802" s="268" t="s">
        <v>236</v>
      </c>
      <c r="E802" s="279" t="s">
        <v>1</v>
      </c>
      <c r="F802" s="280" t="s">
        <v>2651</v>
      </c>
      <c r="G802" s="278"/>
      <c r="H802" s="281">
        <v>19.600000000000001</v>
      </c>
      <c r="I802" s="282"/>
      <c r="J802" s="278"/>
      <c r="K802" s="278"/>
      <c r="L802" s="283"/>
      <c r="M802" s="284"/>
      <c r="N802" s="285"/>
      <c r="O802" s="285"/>
      <c r="P802" s="285"/>
      <c r="Q802" s="285"/>
      <c r="R802" s="285"/>
      <c r="S802" s="285"/>
      <c r="T802" s="286"/>
      <c r="U802" s="14"/>
      <c r="V802" s="14"/>
      <c r="W802" s="14"/>
      <c r="X802" s="14"/>
      <c r="Y802" s="14"/>
      <c r="Z802" s="14"/>
      <c r="AA802" s="14"/>
      <c r="AB802" s="14"/>
      <c r="AC802" s="14"/>
      <c r="AD802" s="14"/>
      <c r="AE802" s="14"/>
      <c r="AT802" s="287" t="s">
        <v>236</v>
      </c>
      <c r="AU802" s="287" t="s">
        <v>89</v>
      </c>
      <c r="AV802" s="14" t="s">
        <v>89</v>
      </c>
      <c r="AW802" s="14" t="s">
        <v>34</v>
      </c>
      <c r="AX802" s="14" t="s">
        <v>81</v>
      </c>
      <c r="AY802" s="287" t="s">
        <v>211</v>
      </c>
    </row>
    <row r="803" s="14" customFormat="1">
      <c r="A803" s="14"/>
      <c r="B803" s="277"/>
      <c r="C803" s="278"/>
      <c r="D803" s="268" t="s">
        <v>236</v>
      </c>
      <c r="E803" s="279" t="s">
        <v>1</v>
      </c>
      <c r="F803" s="280" t="s">
        <v>2652</v>
      </c>
      <c r="G803" s="278"/>
      <c r="H803" s="281">
        <v>45</v>
      </c>
      <c r="I803" s="282"/>
      <c r="J803" s="278"/>
      <c r="K803" s="278"/>
      <c r="L803" s="283"/>
      <c r="M803" s="284"/>
      <c r="N803" s="285"/>
      <c r="O803" s="285"/>
      <c r="P803" s="285"/>
      <c r="Q803" s="285"/>
      <c r="R803" s="285"/>
      <c r="S803" s="285"/>
      <c r="T803" s="286"/>
      <c r="U803" s="14"/>
      <c r="V803" s="14"/>
      <c r="W803" s="14"/>
      <c r="X803" s="14"/>
      <c r="Y803" s="14"/>
      <c r="Z803" s="14"/>
      <c r="AA803" s="14"/>
      <c r="AB803" s="14"/>
      <c r="AC803" s="14"/>
      <c r="AD803" s="14"/>
      <c r="AE803" s="14"/>
      <c r="AT803" s="287" t="s">
        <v>236</v>
      </c>
      <c r="AU803" s="287" t="s">
        <v>89</v>
      </c>
      <c r="AV803" s="14" t="s">
        <v>89</v>
      </c>
      <c r="AW803" s="14" t="s">
        <v>34</v>
      </c>
      <c r="AX803" s="14" t="s">
        <v>81</v>
      </c>
      <c r="AY803" s="287" t="s">
        <v>211</v>
      </c>
    </row>
    <row r="804" s="14" customFormat="1">
      <c r="A804" s="14"/>
      <c r="B804" s="277"/>
      <c r="C804" s="278"/>
      <c r="D804" s="268" t="s">
        <v>236</v>
      </c>
      <c r="E804" s="279" t="s">
        <v>1</v>
      </c>
      <c r="F804" s="280" t="s">
        <v>2653</v>
      </c>
      <c r="G804" s="278"/>
      <c r="H804" s="281">
        <v>44.049999999999997</v>
      </c>
      <c r="I804" s="282"/>
      <c r="J804" s="278"/>
      <c r="K804" s="278"/>
      <c r="L804" s="283"/>
      <c r="M804" s="284"/>
      <c r="N804" s="285"/>
      <c r="O804" s="285"/>
      <c r="P804" s="285"/>
      <c r="Q804" s="285"/>
      <c r="R804" s="285"/>
      <c r="S804" s="285"/>
      <c r="T804" s="286"/>
      <c r="U804" s="14"/>
      <c r="V804" s="14"/>
      <c r="W804" s="14"/>
      <c r="X804" s="14"/>
      <c r="Y804" s="14"/>
      <c r="Z804" s="14"/>
      <c r="AA804" s="14"/>
      <c r="AB804" s="14"/>
      <c r="AC804" s="14"/>
      <c r="AD804" s="14"/>
      <c r="AE804" s="14"/>
      <c r="AT804" s="287" t="s">
        <v>236</v>
      </c>
      <c r="AU804" s="287" t="s">
        <v>89</v>
      </c>
      <c r="AV804" s="14" t="s">
        <v>89</v>
      </c>
      <c r="AW804" s="14" t="s">
        <v>34</v>
      </c>
      <c r="AX804" s="14" t="s">
        <v>81</v>
      </c>
      <c r="AY804" s="287" t="s">
        <v>211</v>
      </c>
    </row>
    <row r="805" s="15" customFormat="1">
      <c r="A805" s="15"/>
      <c r="B805" s="295"/>
      <c r="C805" s="296"/>
      <c r="D805" s="268" t="s">
        <v>236</v>
      </c>
      <c r="E805" s="297" t="s">
        <v>1</v>
      </c>
      <c r="F805" s="298" t="s">
        <v>435</v>
      </c>
      <c r="G805" s="296"/>
      <c r="H805" s="299">
        <v>108.65000000000001</v>
      </c>
      <c r="I805" s="300"/>
      <c r="J805" s="296"/>
      <c r="K805" s="296"/>
      <c r="L805" s="301"/>
      <c r="M805" s="302"/>
      <c r="N805" s="303"/>
      <c r="O805" s="303"/>
      <c r="P805" s="303"/>
      <c r="Q805" s="303"/>
      <c r="R805" s="303"/>
      <c r="S805" s="303"/>
      <c r="T805" s="304"/>
      <c r="U805" s="15"/>
      <c r="V805" s="15"/>
      <c r="W805" s="15"/>
      <c r="X805" s="15"/>
      <c r="Y805" s="15"/>
      <c r="Z805" s="15"/>
      <c r="AA805" s="15"/>
      <c r="AB805" s="15"/>
      <c r="AC805" s="15"/>
      <c r="AD805" s="15"/>
      <c r="AE805" s="15"/>
      <c r="AT805" s="305" t="s">
        <v>236</v>
      </c>
      <c r="AU805" s="305" t="s">
        <v>89</v>
      </c>
      <c r="AV805" s="15" t="s">
        <v>100</v>
      </c>
      <c r="AW805" s="15" t="s">
        <v>34</v>
      </c>
      <c r="AX805" s="15" t="s">
        <v>87</v>
      </c>
      <c r="AY805" s="305" t="s">
        <v>211</v>
      </c>
    </row>
    <row r="806" s="2" customFormat="1" ht="16.5" customHeight="1">
      <c r="A806" s="41"/>
      <c r="B806" s="42"/>
      <c r="C806" s="253" t="s">
        <v>1282</v>
      </c>
      <c r="D806" s="253" t="s">
        <v>214</v>
      </c>
      <c r="E806" s="254" t="s">
        <v>2654</v>
      </c>
      <c r="F806" s="255" t="s">
        <v>2655</v>
      </c>
      <c r="G806" s="256" t="s">
        <v>269</v>
      </c>
      <c r="H806" s="257">
        <v>242.19999999999999</v>
      </c>
      <c r="I806" s="258"/>
      <c r="J806" s="259">
        <f>ROUND(I806*H806,2)</f>
        <v>0</v>
      </c>
      <c r="K806" s="260"/>
      <c r="L806" s="44"/>
      <c r="M806" s="261" t="s">
        <v>1</v>
      </c>
      <c r="N806" s="262" t="s">
        <v>46</v>
      </c>
      <c r="O806" s="94"/>
      <c r="P806" s="263">
        <f>O806*H806</f>
        <v>0</v>
      </c>
      <c r="Q806" s="263">
        <v>0.00029999999999999997</v>
      </c>
      <c r="R806" s="263">
        <f>Q806*H806</f>
        <v>0.072659999999999988</v>
      </c>
      <c r="S806" s="263">
        <v>0</v>
      </c>
      <c r="T806" s="264">
        <f>S806*H806</f>
        <v>0</v>
      </c>
      <c r="U806" s="41"/>
      <c r="V806" s="41"/>
      <c r="W806" s="41"/>
      <c r="X806" s="41"/>
      <c r="Y806" s="41"/>
      <c r="Z806" s="41"/>
      <c r="AA806" s="41"/>
      <c r="AB806" s="41"/>
      <c r="AC806" s="41"/>
      <c r="AD806" s="41"/>
      <c r="AE806" s="41"/>
      <c r="AR806" s="265" t="s">
        <v>526</v>
      </c>
      <c r="AT806" s="265" t="s">
        <v>214</v>
      </c>
      <c r="AU806" s="265" t="s">
        <v>89</v>
      </c>
      <c r="AY806" s="18" t="s">
        <v>211</v>
      </c>
      <c r="BE806" s="155">
        <f>IF(N806="základní",J806,0)</f>
        <v>0</v>
      </c>
      <c r="BF806" s="155">
        <f>IF(N806="snížená",J806,0)</f>
        <v>0</v>
      </c>
      <c r="BG806" s="155">
        <f>IF(N806="zákl. přenesená",J806,0)</f>
        <v>0</v>
      </c>
      <c r="BH806" s="155">
        <f>IF(N806="sníž. přenesená",J806,0)</f>
        <v>0</v>
      </c>
      <c r="BI806" s="155">
        <f>IF(N806="nulová",J806,0)</f>
        <v>0</v>
      </c>
      <c r="BJ806" s="18" t="s">
        <v>87</v>
      </c>
      <c r="BK806" s="155">
        <f>ROUND(I806*H806,2)</f>
        <v>0</v>
      </c>
      <c r="BL806" s="18" t="s">
        <v>526</v>
      </c>
      <c r="BM806" s="265" t="s">
        <v>2656</v>
      </c>
    </row>
    <row r="807" s="14" customFormat="1">
      <c r="A807" s="14"/>
      <c r="B807" s="277"/>
      <c r="C807" s="278"/>
      <c r="D807" s="268" t="s">
        <v>236</v>
      </c>
      <c r="E807" s="279" t="s">
        <v>1</v>
      </c>
      <c r="F807" s="280" t="s">
        <v>312</v>
      </c>
      <c r="G807" s="278"/>
      <c r="H807" s="281">
        <v>242.19999999999999</v>
      </c>
      <c r="I807" s="282"/>
      <c r="J807" s="278"/>
      <c r="K807" s="278"/>
      <c r="L807" s="283"/>
      <c r="M807" s="284"/>
      <c r="N807" s="285"/>
      <c r="O807" s="285"/>
      <c r="P807" s="285"/>
      <c r="Q807" s="285"/>
      <c r="R807" s="285"/>
      <c r="S807" s="285"/>
      <c r="T807" s="286"/>
      <c r="U807" s="14"/>
      <c r="V807" s="14"/>
      <c r="W807" s="14"/>
      <c r="X807" s="14"/>
      <c r="Y807" s="14"/>
      <c r="Z807" s="14"/>
      <c r="AA807" s="14"/>
      <c r="AB807" s="14"/>
      <c r="AC807" s="14"/>
      <c r="AD807" s="14"/>
      <c r="AE807" s="14"/>
      <c r="AT807" s="287" t="s">
        <v>236</v>
      </c>
      <c r="AU807" s="287" t="s">
        <v>89</v>
      </c>
      <c r="AV807" s="14" t="s">
        <v>89</v>
      </c>
      <c r="AW807" s="14" t="s">
        <v>34</v>
      </c>
      <c r="AX807" s="14" t="s">
        <v>87</v>
      </c>
      <c r="AY807" s="287" t="s">
        <v>211</v>
      </c>
    </row>
    <row r="808" s="2" customFormat="1" ht="24.15" customHeight="1">
      <c r="A808" s="41"/>
      <c r="B808" s="42"/>
      <c r="C808" s="317" t="s">
        <v>1286</v>
      </c>
      <c r="D808" s="317" t="s">
        <v>587</v>
      </c>
      <c r="E808" s="318" t="s">
        <v>2657</v>
      </c>
      <c r="F808" s="319" t="s">
        <v>2658</v>
      </c>
      <c r="G808" s="320" t="s">
        <v>307</v>
      </c>
      <c r="H808" s="321">
        <v>319</v>
      </c>
      <c r="I808" s="322"/>
      <c r="J808" s="323">
        <f>ROUND(I808*H808,2)</f>
        <v>0</v>
      </c>
      <c r="K808" s="324"/>
      <c r="L808" s="325"/>
      <c r="M808" s="326" t="s">
        <v>1</v>
      </c>
      <c r="N808" s="327" t="s">
        <v>46</v>
      </c>
      <c r="O808" s="94"/>
      <c r="P808" s="263">
        <f>O808*H808</f>
        <v>0</v>
      </c>
      <c r="Q808" s="263">
        <v>1.0000000000000001E-05</v>
      </c>
      <c r="R808" s="263">
        <f>Q808*H808</f>
        <v>0.0031900000000000001</v>
      </c>
      <c r="S808" s="263">
        <v>0</v>
      </c>
      <c r="T808" s="264">
        <f>S808*H808</f>
        <v>0</v>
      </c>
      <c r="U808" s="41"/>
      <c r="V808" s="41"/>
      <c r="W808" s="41"/>
      <c r="X808" s="41"/>
      <c r="Y808" s="41"/>
      <c r="Z808" s="41"/>
      <c r="AA808" s="41"/>
      <c r="AB808" s="41"/>
      <c r="AC808" s="41"/>
      <c r="AD808" s="41"/>
      <c r="AE808" s="41"/>
      <c r="AR808" s="265" t="s">
        <v>632</v>
      </c>
      <c r="AT808" s="265" t="s">
        <v>587</v>
      </c>
      <c r="AU808" s="265" t="s">
        <v>89</v>
      </c>
      <c r="AY808" s="18" t="s">
        <v>211</v>
      </c>
      <c r="BE808" s="155">
        <f>IF(N808="základní",J808,0)</f>
        <v>0</v>
      </c>
      <c r="BF808" s="155">
        <f>IF(N808="snížená",J808,0)</f>
        <v>0</v>
      </c>
      <c r="BG808" s="155">
        <f>IF(N808="zákl. přenesená",J808,0)</f>
        <v>0</v>
      </c>
      <c r="BH808" s="155">
        <f>IF(N808="sníž. přenesená",J808,0)</f>
        <v>0</v>
      </c>
      <c r="BI808" s="155">
        <f>IF(N808="nulová",J808,0)</f>
        <v>0</v>
      </c>
      <c r="BJ808" s="18" t="s">
        <v>87</v>
      </c>
      <c r="BK808" s="155">
        <f>ROUND(I808*H808,2)</f>
        <v>0</v>
      </c>
      <c r="BL808" s="18" t="s">
        <v>526</v>
      </c>
      <c r="BM808" s="265" t="s">
        <v>2659</v>
      </c>
    </row>
    <row r="809" s="14" customFormat="1">
      <c r="A809" s="14"/>
      <c r="B809" s="277"/>
      <c r="C809" s="278"/>
      <c r="D809" s="268" t="s">
        <v>236</v>
      </c>
      <c r="E809" s="278"/>
      <c r="F809" s="280" t="s">
        <v>2660</v>
      </c>
      <c r="G809" s="278"/>
      <c r="H809" s="281">
        <v>319</v>
      </c>
      <c r="I809" s="282"/>
      <c r="J809" s="278"/>
      <c r="K809" s="278"/>
      <c r="L809" s="283"/>
      <c r="M809" s="284"/>
      <c r="N809" s="285"/>
      <c r="O809" s="285"/>
      <c r="P809" s="285"/>
      <c r="Q809" s="285"/>
      <c r="R809" s="285"/>
      <c r="S809" s="285"/>
      <c r="T809" s="286"/>
      <c r="U809" s="14"/>
      <c r="V809" s="14"/>
      <c r="W809" s="14"/>
      <c r="X809" s="14"/>
      <c r="Y809" s="14"/>
      <c r="Z809" s="14"/>
      <c r="AA809" s="14"/>
      <c r="AB809" s="14"/>
      <c r="AC809" s="14"/>
      <c r="AD809" s="14"/>
      <c r="AE809" s="14"/>
      <c r="AT809" s="287" t="s">
        <v>236</v>
      </c>
      <c r="AU809" s="287" t="s">
        <v>89</v>
      </c>
      <c r="AV809" s="14" t="s">
        <v>89</v>
      </c>
      <c r="AW809" s="14" t="s">
        <v>4</v>
      </c>
      <c r="AX809" s="14" t="s">
        <v>87</v>
      </c>
      <c r="AY809" s="287" t="s">
        <v>211</v>
      </c>
    </row>
    <row r="810" s="2" customFormat="1" ht="16.5" customHeight="1">
      <c r="A810" s="41"/>
      <c r="B810" s="42"/>
      <c r="C810" s="253" t="s">
        <v>1293</v>
      </c>
      <c r="D810" s="253" t="s">
        <v>214</v>
      </c>
      <c r="E810" s="254" t="s">
        <v>2661</v>
      </c>
      <c r="F810" s="255" t="s">
        <v>2662</v>
      </c>
      <c r="G810" s="256" t="s">
        <v>307</v>
      </c>
      <c r="H810" s="257">
        <v>242.19999999999999</v>
      </c>
      <c r="I810" s="258"/>
      <c r="J810" s="259">
        <f>ROUND(I810*H810,2)</f>
        <v>0</v>
      </c>
      <c r="K810" s="260"/>
      <c r="L810" s="44"/>
      <c r="M810" s="261" t="s">
        <v>1</v>
      </c>
      <c r="N810" s="262" t="s">
        <v>46</v>
      </c>
      <c r="O810" s="94"/>
      <c r="P810" s="263">
        <f>O810*H810</f>
        <v>0</v>
      </c>
      <c r="Q810" s="263">
        <v>3.0000000000000001E-05</v>
      </c>
      <c r="R810" s="263">
        <f>Q810*H810</f>
        <v>0.0072659999999999999</v>
      </c>
      <c r="S810" s="263">
        <v>0</v>
      </c>
      <c r="T810" s="264">
        <f>S810*H810</f>
        <v>0</v>
      </c>
      <c r="U810" s="41"/>
      <c r="V810" s="41"/>
      <c r="W810" s="41"/>
      <c r="X810" s="41"/>
      <c r="Y810" s="41"/>
      <c r="Z810" s="41"/>
      <c r="AA810" s="41"/>
      <c r="AB810" s="41"/>
      <c r="AC810" s="41"/>
      <c r="AD810" s="41"/>
      <c r="AE810" s="41"/>
      <c r="AR810" s="265" t="s">
        <v>526</v>
      </c>
      <c r="AT810" s="265" t="s">
        <v>214</v>
      </c>
      <c r="AU810" s="265" t="s">
        <v>89</v>
      </c>
      <c r="AY810" s="18" t="s">
        <v>211</v>
      </c>
      <c r="BE810" s="155">
        <f>IF(N810="základní",J810,0)</f>
        <v>0</v>
      </c>
      <c r="BF810" s="155">
        <f>IF(N810="snížená",J810,0)</f>
        <v>0</v>
      </c>
      <c r="BG810" s="155">
        <f>IF(N810="zákl. přenesená",J810,0)</f>
        <v>0</v>
      </c>
      <c r="BH810" s="155">
        <f>IF(N810="sníž. přenesená",J810,0)</f>
        <v>0</v>
      </c>
      <c r="BI810" s="155">
        <f>IF(N810="nulová",J810,0)</f>
        <v>0</v>
      </c>
      <c r="BJ810" s="18" t="s">
        <v>87</v>
      </c>
      <c r="BK810" s="155">
        <f>ROUND(I810*H810,2)</f>
        <v>0</v>
      </c>
      <c r="BL810" s="18" t="s">
        <v>526</v>
      </c>
      <c r="BM810" s="265" t="s">
        <v>2663</v>
      </c>
    </row>
    <row r="811" s="14" customFormat="1">
      <c r="A811" s="14"/>
      <c r="B811" s="277"/>
      <c r="C811" s="278"/>
      <c r="D811" s="268" t="s">
        <v>236</v>
      </c>
      <c r="E811" s="279" t="s">
        <v>1</v>
      </c>
      <c r="F811" s="280" t="s">
        <v>312</v>
      </c>
      <c r="G811" s="278"/>
      <c r="H811" s="281">
        <v>242.19999999999999</v>
      </c>
      <c r="I811" s="282"/>
      <c r="J811" s="278"/>
      <c r="K811" s="278"/>
      <c r="L811" s="283"/>
      <c r="M811" s="284"/>
      <c r="N811" s="285"/>
      <c r="O811" s="285"/>
      <c r="P811" s="285"/>
      <c r="Q811" s="285"/>
      <c r="R811" s="285"/>
      <c r="S811" s="285"/>
      <c r="T811" s="286"/>
      <c r="U811" s="14"/>
      <c r="V811" s="14"/>
      <c r="W811" s="14"/>
      <c r="X811" s="14"/>
      <c r="Y811" s="14"/>
      <c r="Z811" s="14"/>
      <c r="AA811" s="14"/>
      <c r="AB811" s="14"/>
      <c r="AC811" s="14"/>
      <c r="AD811" s="14"/>
      <c r="AE811" s="14"/>
      <c r="AT811" s="287" t="s">
        <v>236</v>
      </c>
      <c r="AU811" s="287" t="s">
        <v>89</v>
      </c>
      <c r="AV811" s="14" t="s">
        <v>89</v>
      </c>
      <c r="AW811" s="14" t="s">
        <v>34</v>
      </c>
      <c r="AX811" s="14" t="s">
        <v>87</v>
      </c>
      <c r="AY811" s="287" t="s">
        <v>211</v>
      </c>
    </row>
    <row r="812" s="2" customFormat="1" ht="16.5" customHeight="1">
      <c r="A812" s="41"/>
      <c r="B812" s="42"/>
      <c r="C812" s="253" t="s">
        <v>1299</v>
      </c>
      <c r="D812" s="253" t="s">
        <v>214</v>
      </c>
      <c r="E812" s="254" t="s">
        <v>2664</v>
      </c>
      <c r="F812" s="255" t="s">
        <v>2665</v>
      </c>
      <c r="G812" s="256" t="s">
        <v>695</v>
      </c>
      <c r="H812" s="257">
        <v>205</v>
      </c>
      <c r="I812" s="258"/>
      <c r="J812" s="259">
        <f>ROUND(I812*H812,2)</f>
        <v>0</v>
      </c>
      <c r="K812" s="260"/>
      <c r="L812" s="44"/>
      <c r="M812" s="261" t="s">
        <v>1</v>
      </c>
      <c r="N812" s="262" t="s">
        <v>46</v>
      </c>
      <c r="O812" s="94"/>
      <c r="P812" s="263">
        <f>O812*H812</f>
        <v>0</v>
      </c>
      <c r="Q812" s="263">
        <v>9.0000000000000006E-05</v>
      </c>
      <c r="R812" s="263">
        <f>Q812*H812</f>
        <v>0.018450000000000001</v>
      </c>
      <c r="S812" s="263">
        <v>0</v>
      </c>
      <c r="T812" s="264">
        <f>S812*H812</f>
        <v>0</v>
      </c>
      <c r="U812" s="41"/>
      <c r="V812" s="41"/>
      <c r="W812" s="41"/>
      <c r="X812" s="41"/>
      <c r="Y812" s="41"/>
      <c r="Z812" s="41"/>
      <c r="AA812" s="41"/>
      <c r="AB812" s="41"/>
      <c r="AC812" s="41"/>
      <c r="AD812" s="41"/>
      <c r="AE812" s="41"/>
      <c r="AR812" s="265" t="s">
        <v>526</v>
      </c>
      <c r="AT812" s="265" t="s">
        <v>214</v>
      </c>
      <c r="AU812" s="265" t="s">
        <v>89</v>
      </c>
      <c r="AY812" s="18" t="s">
        <v>211</v>
      </c>
      <c r="BE812" s="155">
        <f>IF(N812="základní",J812,0)</f>
        <v>0</v>
      </c>
      <c r="BF812" s="155">
        <f>IF(N812="snížená",J812,0)</f>
        <v>0</v>
      </c>
      <c r="BG812" s="155">
        <f>IF(N812="zákl. přenesená",J812,0)</f>
        <v>0</v>
      </c>
      <c r="BH812" s="155">
        <f>IF(N812="sníž. přenesená",J812,0)</f>
        <v>0</v>
      </c>
      <c r="BI812" s="155">
        <f>IF(N812="nulová",J812,0)</f>
        <v>0</v>
      </c>
      <c r="BJ812" s="18" t="s">
        <v>87</v>
      </c>
      <c r="BK812" s="155">
        <f>ROUND(I812*H812,2)</f>
        <v>0</v>
      </c>
      <c r="BL812" s="18" t="s">
        <v>526</v>
      </c>
      <c r="BM812" s="265" t="s">
        <v>2666</v>
      </c>
    </row>
    <row r="813" s="14" customFormat="1">
      <c r="A813" s="14"/>
      <c r="B813" s="277"/>
      <c r="C813" s="278"/>
      <c r="D813" s="268" t="s">
        <v>236</v>
      </c>
      <c r="E813" s="279" t="s">
        <v>1</v>
      </c>
      <c r="F813" s="280" t="s">
        <v>2667</v>
      </c>
      <c r="G813" s="278"/>
      <c r="H813" s="281">
        <v>205</v>
      </c>
      <c r="I813" s="282"/>
      <c r="J813" s="278"/>
      <c r="K813" s="278"/>
      <c r="L813" s="283"/>
      <c r="M813" s="284"/>
      <c r="N813" s="285"/>
      <c r="O813" s="285"/>
      <c r="P813" s="285"/>
      <c r="Q813" s="285"/>
      <c r="R813" s="285"/>
      <c r="S813" s="285"/>
      <c r="T813" s="286"/>
      <c r="U813" s="14"/>
      <c r="V813" s="14"/>
      <c r="W813" s="14"/>
      <c r="X813" s="14"/>
      <c r="Y813" s="14"/>
      <c r="Z813" s="14"/>
      <c r="AA813" s="14"/>
      <c r="AB813" s="14"/>
      <c r="AC813" s="14"/>
      <c r="AD813" s="14"/>
      <c r="AE813" s="14"/>
      <c r="AT813" s="287" t="s">
        <v>236</v>
      </c>
      <c r="AU813" s="287" t="s">
        <v>89</v>
      </c>
      <c r="AV813" s="14" t="s">
        <v>89</v>
      </c>
      <c r="AW813" s="14" t="s">
        <v>34</v>
      </c>
      <c r="AX813" s="14" t="s">
        <v>87</v>
      </c>
      <c r="AY813" s="287" t="s">
        <v>211</v>
      </c>
    </row>
    <row r="814" s="2" customFormat="1" ht="16.5" customHeight="1">
      <c r="A814" s="41"/>
      <c r="B814" s="42"/>
      <c r="C814" s="253" t="s">
        <v>1305</v>
      </c>
      <c r="D814" s="253" t="s">
        <v>214</v>
      </c>
      <c r="E814" s="254" t="s">
        <v>2668</v>
      </c>
      <c r="F814" s="255" t="s">
        <v>2669</v>
      </c>
      <c r="G814" s="256" t="s">
        <v>695</v>
      </c>
      <c r="H814" s="257">
        <v>968.79999999999995</v>
      </c>
      <c r="I814" s="258"/>
      <c r="J814" s="259">
        <f>ROUND(I814*H814,2)</f>
        <v>0</v>
      </c>
      <c r="K814" s="260"/>
      <c r="L814" s="44"/>
      <c r="M814" s="261" t="s">
        <v>1</v>
      </c>
      <c r="N814" s="262" t="s">
        <v>46</v>
      </c>
      <c r="O814" s="94"/>
      <c r="P814" s="263">
        <f>O814*H814</f>
        <v>0</v>
      </c>
      <c r="Q814" s="263">
        <v>0</v>
      </c>
      <c r="R814" s="263">
        <f>Q814*H814</f>
        <v>0</v>
      </c>
      <c r="S814" s="263">
        <v>0</v>
      </c>
      <c r="T814" s="264">
        <f>S814*H814</f>
        <v>0</v>
      </c>
      <c r="U814" s="41"/>
      <c r="V814" s="41"/>
      <c r="W814" s="41"/>
      <c r="X814" s="41"/>
      <c r="Y814" s="41"/>
      <c r="Z814" s="41"/>
      <c r="AA814" s="41"/>
      <c r="AB814" s="41"/>
      <c r="AC814" s="41"/>
      <c r="AD814" s="41"/>
      <c r="AE814" s="41"/>
      <c r="AR814" s="265" t="s">
        <v>526</v>
      </c>
      <c r="AT814" s="265" t="s">
        <v>214</v>
      </c>
      <c r="AU814" s="265" t="s">
        <v>89</v>
      </c>
      <c r="AY814" s="18" t="s">
        <v>211</v>
      </c>
      <c r="BE814" s="155">
        <f>IF(N814="základní",J814,0)</f>
        <v>0</v>
      </c>
      <c r="BF814" s="155">
        <f>IF(N814="snížená",J814,0)</f>
        <v>0</v>
      </c>
      <c r="BG814" s="155">
        <f>IF(N814="zákl. přenesená",J814,0)</f>
        <v>0</v>
      </c>
      <c r="BH814" s="155">
        <f>IF(N814="sníž. přenesená",J814,0)</f>
        <v>0</v>
      </c>
      <c r="BI814" s="155">
        <f>IF(N814="nulová",J814,0)</f>
        <v>0</v>
      </c>
      <c r="BJ814" s="18" t="s">
        <v>87</v>
      </c>
      <c r="BK814" s="155">
        <f>ROUND(I814*H814,2)</f>
        <v>0</v>
      </c>
      <c r="BL814" s="18" t="s">
        <v>526</v>
      </c>
      <c r="BM814" s="265" t="s">
        <v>2670</v>
      </c>
    </row>
    <row r="815" s="14" customFormat="1">
      <c r="A815" s="14"/>
      <c r="B815" s="277"/>
      <c r="C815" s="278"/>
      <c r="D815" s="268" t="s">
        <v>236</v>
      </c>
      <c r="E815" s="279" t="s">
        <v>1</v>
      </c>
      <c r="F815" s="280" t="s">
        <v>2671</v>
      </c>
      <c r="G815" s="278"/>
      <c r="H815" s="281">
        <v>968.79999999999995</v>
      </c>
      <c r="I815" s="282"/>
      <c r="J815" s="278"/>
      <c r="K815" s="278"/>
      <c r="L815" s="283"/>
      <c r="M815" s="284"/>
      <c r="N815" s="285"/>
      <c r="O815" s="285"/>
      <c r="P815" s="285"/>
      <c r="Q815" s="285"/>
      <c r="R815" s="285"/>
      <c r="S815" s="285"/>
      <c r="T815" s="286"/>
      <c r="U815" s="14"/>
      <c r="V815" s="14"/>
      <c r="W815" s="14"/>
      <c r="X815" s="14"/>
      <c r="Y815" s="14"/>
      <c r="Z815" s="14"/>
      <c r="AA815" s="14"/>
      <c r="AB815" s="14"/>
      <c r="AC815" s="14"/>
      <c r="AD815" s="14"/>
      <c r="AE815" s="14"/>
      <c r="AT815" s="287" t="s">
        <v>236</v>
      </c>
      <c r="AU815" s="287" t="s">
        <v>89</v>
      </c>
      <c r="AV815" s="14" t="s">
        <v>89</v>
      </c>
      <c r="AW815" s="14" t="s">
        <v>34</v>
      </c>
      <c r="AX815" s="14" t="s">
        <v>87</v>
      </c>
      <c r="AY815" s="287" t="s">
        <v>211</v>
      </c>
    </row>
    <row r="816" s="2" customFormat="1" ht="24.15" customHeight="1">
      <c r="A816" s="41"/>
      <c r="B816" s="42"/>
      <c r="C816" s="253" t="s">
        <v>1311</v>
      </c>
      <c r="D816" s="253" t="s">
        <v>214</v>
      </c>
      <c r="E816" s="254" t="s">
        <v>2672</v>
      </c>
      <c r="F816" s="255" t="s">
        <v>2673</v>
      </c>
      <c r="G816" s="256" t="s">
        <v>505</v>
      </c>
      <c r="H816" s="257">
        <v>4.1660000000000004</v>
      </c>
      <c r="I816" s="258"/>
      <c r="J816" s="259">
        <f>ROUND(I816*H816,2)</f>
        <v>0</v>
      </c>
      <c r="K816" s="260"/>
      <c r="L816" s="44"/>
      <c r="M816" s="261" t="s">
        <v>1</v>
      </c>
      <c r="N816" s="262" t="s">
        <v>46</v>
      </c>
      <c r="O816" s="94"/>
      <c r="P816" s="263">
        <f>O816*H816</f>
        <v>0</v>
      </c>
      <c r="Q816" s="263">
        <v>0</v>
      </c>
      <c r="R816" s="263">
        <f>Q816*H816</f>
        <v>0</v>
      </c>
      <c r="S816" s="263">
        <v>0</v>
      </c>
      <c r="T816" s="264">
        <f>S816*H816</f>
        <v>0</v>
      </c>
      <c r="U816" s="41"/>
      <c r="V816" s="41"/>
      <c r="W816" s="41"/>
      <c r="X816" s="41"/>
      <c r="Y816" s="41"/>
      <c r="Z816" s="41"/>
      <c r="AA816" s="41"/>
      <c r="AB816" s="41"/>
      <c r="AC816" s="41"/>
      <c r="AD816" s="41"/>
      <c r="AE816" s="41"/>
      <c r="AR816" s="265" t="s">
        <v>526</v>
      </c>
      <c r="AT816" s="265" t="s">
        <v>214</v>
      </c>
      <c r="AU816" s="265" t="s">
        <v>89</v>
      </c>
      <c r="AY816" s="18" t="s">
        <v>211</v>
      </c>
      <c r="BE816" s="155">
        <f>IF(N816="základní",J816,0)</f>
        <v>0</v>
      </c>
      <c r="BF816" s="155">
        <f>IF(N816="snížená",J816,0)</f>
        <v>0</v>
      </c>
      <c r="BG816" s="155">
        <f>IF(N816="zákl. přenesená",J816,0)</f>
        <v>0</v>
      </c>
      <c r="BH816" s="155">
        <f>IF(N816="sníž. přenesená",J816,0)</f>
        <v>0</v>
      </c>
      <c r="BI816" s="155">
        <f>IF(N816="nulová",J816,0)</f>
        <v>0</v>
      </c>
      <c r="BJ816" s="18" t="s">
        <v>87</v>
      </c>
      <c r="BK816" s="155">
        <f>ROUND(I816*H816,2)</f>
        <v>0</v>
      </c>
      <c r="BL816" s="18" t="s">
        <v>526</v>
      </c>
      <c r="BM816" s="265" t="s">
        <v>2674</v>
      </c>
    </row>
    <row r="817" s="2" customFormat="1" ht="24.15" customHeight="1">
      <c r="A817" s="41"/>
      <c r="B817" s="42"/>
      <c r="C817" s="253" t="s">
        <v>1318</v>
      </c>
      <c r="D817" s="253" t="s">
        <v>214</v>
      </c>
      <c r="E817" s="254" t="s">
        <v>2675</v>
      </c>
      <c r="F817" s="255" t="s">
        <v>2676</v>
      </c>
      <c r="G817" s="256" t="s">
        <v>505</v>
      </c>
      <c r="H817" s="257">
        <v>4.1660000000000004</v>
      </c>
      <c r="I817" s="258"/>
      <c r="J817" s="259">
        <f>ROUND(I817*H817,2)</f>
        <v>0</v>
      </c>
      <c r="K817" s="260"/>
      <c r="L817" s="44"/>
      <c r="M817" s="261" t="s">
        <v>1</v>
      </c>
      <c r="N817" s="262" t="s">
        <v>46</v>
      </c>
      <c r="O817" s="94"/>
      <c r="P817" s="263">
        <f>O817*H817</f>
        <v>0</v>
      </c>
      <c r="Q817" s="263">
        <v>0</v>
      </c>
      <c r="R817" s="263">
        <f>Q817*H817</f>
        <v>0</v>
      </c>
      <c r="S817" s="263">
        <v>0</v>
      </c>
      <c r="T817" s="264">
        <f>S817*H817</f>
        <v>0</v>
      </c>
      <c r="U817" s="41"/>
      <c r="V817" s="41"/>
      <c r="W817" s="41"/>
      <c r="X817" s="41"/>
      <c r="Y817" s="41"/>
      <c r="Z817" s="41"/>
      <c r="AA817" s="41"/>
      <c r="AB817" s="41"/>
      <c r="AC817" s="41"/>
      <c r="AD817" s="41"/>
      <c r="AE817" s="41"/>
      <c r="AR817" s="265" t="s">
        <v>526</v>
      </c>
      <c r="AT817" s="265" t="s">
        <v>214</v>
      </c>
      <c r="AU817" s="265" t="s">
        <v>89</v>
      </c>
      <c r="AY817" s="18" t="s">
        <v>211</v>
      </c>
      <c r="BE817" s="155">
        <f>IF(N817="základní",J817,0)</f>
        <v>0</v>
      </c>
      <c r="BF817" s="155">
        <f>IF(N817="snížená",J817,0)</f>
        <v>0</v>
      </c>
      <c r="BG817" s="155">
        <f>IF(N817="zákl. přenesená",J817,0)</f>
        <v>0</v>
      </c>
      <c r="BH817" s="155">
        <f>IF(N817="sníž. přenesená",J817,0)</f>
        <v>0</v>
      </c>
      <c r="BI817" s="155">
        <f>IF(N817="nulová",J817,0)</f>
        <v>0</v>
      </c>
      <c r="BJ817" s="18" t="s">
        <v>87</v>
      </c>
      <c r="BK817" s="155">
        <f>ROUND(I817*H817,2)</f>
        <v>0</v>
      </c>
      <c r="BL817" s="18" t="s">
        <v>526</v>
      </c>
      <c r="BM817" s="265" t="s">
        <v>2677</v>
      </c>
    </row>
    <row r="818" s="12" customFormat="1" ht="22.8" customHeight="1">
      <c r="A818" s="12"/>
      <c r="B818" s="237"/>
      <c r="C818" s="238"/>
      <c r="D818" s="239" t="s">
        <v>80</v>
      </c>
      <c r="E818" s="251" t="s">
        <v>2678</v>
      </c>
      <c r="F818" s="251" t="s">
        <v>2679</v>
      </c>
      <c r="G818" s="238"/>
      <c r="H818" s="238"/>
      <c r="I818" s="241"/>
      <c r="J818" s="252">
        <f>BK818</f>
        <v>0</v>
      </c>
      <c r="K818" s="238"/>
      <c r="L818" s="243"/>
      <c r="M818" s="244"/>
      <c r="N818" s="245"/>
      <c r="O818" s="245"/>
      <c r="P818" s="246">
        <f>SUM(P819:P832)</f>
        <v>0</v>
      </c>
      <c r="Q818" s="245"/>
      <c r="R818" s="246">
        <f>SUM(R819:R832)</f>
        <v>0.19491640000000002</v>
      </c>
      <c r="S818" s="245"/>
      <c r="T818" s="247">
        <f>SUM(T819:T832)</f>
        <v>0</v>
      </c>
      <c r="U818" s="12"/>
      <c r="V818" s="12"/>
      <c r="W818" s="12"/>
      <c r="X818" s="12"/>
      <c r="Y818" s="12"/>
      <c r="Z818" s="12"/>
      <c r="AA818" s="12"/>
      <c r="AB818" s="12"/>
      <c r="AC818" s="12"/>
      <c r="AD818" s="12"/>
      <c r="AE818" s="12"/>
      <c r="AR818" s="248" t="s">
        <v>89</v>
      </c>
      <c r="AT818" s="249" t="s">
        <v>80</v>
      </c>
      <c r="AU818" s="249" t="s">
        <v>87</v>
      </c>
      <c r="AY818" s="248" t="s">
        <v>211</v>
      </c>
      <c r="BK818" s="250">
        <f>SUM(BK819:BK832)</f>
        <v>0</v>
      </c>
    </row>
    <row r="819" s="2" customFormat="1" ht="16.5" customHeight="1">
      <c r="A819" s="41"/>
      <c r="B819" s="42"/>
      <c r="C819" s="253" t="s">
        <v>1323</v>
      </c>
      <c r="D819" s="253" t="s">
        <v>214</v>
      </c>
      <c r="E819" s="254" t="s">
        <v>2680</v>
      </c>
      <c r="F819" s="255" t="s">
        <v>2681</v>
      </c>
      <c r="G819" s="256" t="s">
        <v>269</v>
      </c>
      <c r="H819" s="257">
        <v>290.92000000000002</v>
      </c>
      <c r="I819" s="258"/>
      <c r="J819" s="259">
        <f>ROUND(I819*H819,2)</f>
        <v>0</v>
      </c>
      <c r="K819" s="260"/>
      <c r="L819" s="44"/>
      <c r="M819" s="261" t="s">
        <v>1</v>
      </c>
      <c r="N819" s="262" t="s">
        <v>46</v>
      </c>
      <c r="O819" s="94"/>
      <c r="P819" s="263">
        <f>O819*H819</f>
        <v>0</v>
      </c>
      <c r="Q819" s="263">
        <v>0</v>
      </c>
      <c r="R819" s="263">
        <f>Q819*H819</f>
        <v>0</v>
      </c>
      <c r="S819" s="263">
        <v>0</v>
      </c>
      <c r="T819" s="264">
        <f>S819*H819</f>
        <v>0</v>
      </c>
      <c r="U819" s="41"/>
      <c r="V819" s="41"/>
      <c r="W819" s="41"/>
      <c r="X819" s="41"/>
      <c r="Y819" s="41"/>
      <c r="Z819" s="41"/>
      <c r="AA819" s="41"/>
      <c r="AB819" s="41"/>
      <c r="AC819" s="41"/>
      <c r="AD819" s="41"/>
      <c r="AE819" s="41"/>
      <c r="AR819" s="265" t="s">
        <v>526</v>
      </c>
      <c r="AT819" s="265" t="s">
        <v>214</v>
      </c>
      <c r="AU819" s="265" t="s">
        <v>89</v>
      </c>
      <c r="AY819" s="18" t="s">
        <v>211</v>
      </c>
      <c r="BE819" s="155">
        <f>IF(N819="základní",J819,0)</f>
        <v>0</v>
      </c>
      <c r="BF819" s="155">
        <f>IF(N819="snížená",J819,0)</f>
        <v>0</v>
      </c>
      <c r="BG819" s="155">
        <f>IF(N819="zákl. přenesená",J819,0)</f>
        <v>0</v>
      </c>
      <c r="BH819" s="155">
        <f>IF(N819="sníž. přenesená",J819,0)</f>
        <v>0</v>
      </c>
      <c r="BI819" s="155">
        <f>IF(N819="nulová",J819,0)</f>
        <v>0</v>
      </c>
      <c r="BJ819" s="18" t="s">
        <v>87</v>
      </c>
      <c r="BK819" s="155">
        <f>ROUND(I819*H819,2)</f>
        <v>0</v>
      </c>
      <c r="BL819" s="18" t="s">
        <v>526</v>
      </c>
      <c r="BM819" s="265" t="s">
        <v>2682</v>
      </c>
    </row>
    <row r="820" s="13" customFormat="1">
      <c r="A820" s="13"/>
      <c r="B820" s="266"/>
      <c r="C820" s="267"/>
      <c r="D820" s="268" t="s">
        <v>236</v>
      </c>
      <c r="E820" s="269" t="s">
        <v>1</v>
      </c>
      <c r="F820" s="270" t="s">
        <v>2683</v>
      </c>
      <c r="G820" s="267"/>
      <c r="H820" s="269" t="s">
        <v>1</v>
      </c>
      <c r="I820" s="271"/>
      <c r="J820" s="267"/>
      <c r="K820" s="267"/>
      <c r="L820" s="272"/>
      <c r="M820" s="273"/>
      <c r="N820" s="274"/>
      <c r="O820" s="274"/>
      <c r="P820" s="274"/>
      <c r="Q820" s="274"/>
      <c r="R820" s="274"/>
      <c r="S820" s="274"/>
      <c r="T820" s="275"/>
      <c r="U820" s="13"/>
      <c r="V820" s="13"/>
      <c r="W820" s="13"/>
      <c r="X820" s="13"/>
      <c r="Y820" s="13"/>
      <c r="Z820" s="13"/>
      <c r="AA820" s="13"/>
      <c r="AB820" s="13"/>
      <c r="AC820" s="13"/>
      <c r="AD820" s="13"/>
      <c r="AE820" s="13"/>
      <c r="AT820" s="276" t="s">
        <v>236</v>
      </c>
      <c r="AU820" s="276" t="s">
        <v>89</v>
      </c>
      <c r="AV820" s="13" t="s">
        <v>87</v>
      </c>
      <c r="AW820" s="13" t="s">
        <v>34</v>
      </c>
      <c r="AX820" s="13" t="s">
        <v>81</v>
      </c>
      <c r="AY820" s="276" t="s">
        <v>211</v>
      </c>
    </row>
    <row r="821" s="14" customFormat="1">
      <c r="A821" s="14"/>
      <c r="B821" s="277"/>
      <c r="C821" s="278"/>
      <c r="D821" s="268" t="s">
        <v>236</v>
      </c>
      <c r="E821" s="279" t="s">
        <v>1936</v>
      </c>
      <c r="F821" s="280" t="s">
        <v>1938</v>
      </c>
      <c r="G821" s="278"/>
      <c r="H821" s="281">
        <v>415.60000000000002</v>
      </c>
      <c r="I821" s="282"/>
      <c r="J821" s="278"/>
      <c r="K821" s="278"/>
      <c r="L821" s="283"/>
      <c r="M821" s="284"/>
      <c r="N821" s="285"/>
      <c r="O821" s="285"/>
      <c r="P821" s="285"/>
      <c r="Q821" s="285"/>
      <c r="R821" s="285"/>
      <c r="S821" s="285"/>
      <c r="T821" s="286"/>
      <c r="U821" s="14"/>
      <c r="V821" s="14"/>
      <c r="W821" s="14"/>
      <c r="X821" s="14"/>
      <c r="Y821" s="14"/>
      <c r="Z821" s="14"/>
      <c r="AA821" s="14"/>
      <c r="AB821" s="14"/>
      <c r="AC821" s="14"/>
      <c r="AD821" s="14"/>
      <c r="AE821" s="14"/>
      <c r="AT821" s="287" t="s">
        <v>236</v>
      </c>
      <c r="AU821" s="287" t="s">
        <v>89</v>
      </c>
      <c r="AV821" s="14" t="s">
        <v>89</v>
      </c>
      <c r="AW821" s="14" t="s">
        <v>34</v>
      </c>
      <c r="AX821" s="14" t="s">
        <v>87</v>
      </c>
      <c r="AY821" s="287" t="s">
        <v>211</v>
      </c>
    </row>
    <row r="822" s="14" customFormat="1">
      <c r="A822" s="14"/>
      <c r="B822" s="277"/>
      <c r="C822" s="278"/>
      <c r="D822" s="268" t="s">
        <v>236</v>
      </c>
      <c r="E822" s="278"/>
      <c r="F822" s="280" t="s">
        <v>2684</v>
      </c>
      <c r="G822" s="278"/>
      <c r="H822" s="281">
        <v>290.92000000000002</v>
      </c>
      <c r="I822" s="282"/>
      <c r="J822" s="278"/>
      <c r="K822" s="278"/>
      <c r="L822" s="283"/>
      <c r="M822" s="284"/>
      <c r="N822" s="285"/>
      <c r="O822" s="285"/>
      <c r="P822" s="285"/>
      <c r="Q822" s="285"/>
      <c r="R822" s="285"/>
      <c r="S822" s="285"/>
      <c r="T822" s="286"/>
      <c r="U822" s="14"/>
      <c r="V822" s="14"/>
      <c r="W822" s="14"/>
      <c r="X822" s="14"/>
      <c r="Y822" s="14"/>
      <c r="Z822" s="14"/>
      <c r="AA822" s="14"/>
      <c r="AB822" s="14"/>
      <c r="AC822" s="14"/>
      <c r="AD822" s="14"/>
      <c r="AE822" s="14"/>
      <c r="AT822" s="287" t="s">
        <v>236</v>
      </c>
      <c r="AU822" s="287" t="s">
        <v>89</v>
      </c>
      <c r="AV822" s="14" t="s">
        <v>89</v>
      </c>
      <c r="AW822" s="14" t="s">
        <v>4</v>
      </c>
      <c r="AX822" s="14" t="s">
        <v>87</v>
      </c>
      <c r="AY822" s="287" t="s">
        <v>211</v>
      </c>
    </row>
    <row r="823" s="2" customFormat="1" ht="33" customHeight="1">
      <c r="A823" s="41"/>
      <c r="B823" s="42"/>
      <c r="C823" s="253" t="s">
        <v>1330</v>
      </c>
      <c r="D823" s="253" t="s">
        <v>214</v>
      </c>
      <c r="E823" s="254" t="s">
        <v>2685</v>
      </c>
      <c r="F823" s="255" t="s">
        <v>2686</v>
      </c>
      <c r="G823" s="256" t="s">
        <v>269</v>
      </c>
      <c r="H823" s="257">
        <v>290.92000000000002</v>
      </c>
      <c r="I823" s="258"/>
      <c r="J823" s="259">
        <f>ROUND(I823*H823,2)</f>
        <v>0</v>
      </c>
      <c r="K823" s="260"/>
      <c r="L823" s="44"/>
      <c r="M823" s="261" t="s">
        <v>1</v>
      </c>
      <c r="N823" s="262" t="s">
        <v>46</v>
      </c>
      <c r="O823" s="94"/>
      <c r="P823" s="263">
        <f>O823*H823</f>
        <v>0</v>
      </c>
      <c r="Q823" s="263">
        <v>0.00017000000000000001</v>
      </c>
      <c r="R823" s="263">
        <f>Q823*H823</f>
        <v>0.049456400000000005</v>
      </c>
      <c r="S823" s="263">
        <v>0</v>
      </c>
      <c r="T823" s="264">
        <f>S823*H823</f>
        <v>0</v>
      </c>
      <c r="U823" s="41"/>
      <c r="V823" s="41"/>
      <c r="W823" s="41"/>
      <c r="X823" s="41"/>
      <c r="Y823" s="41"/>
      <c r="Z823" s="41"/>
      <c r="AA823" s="41"/>
      <c r="AB823" s="41"/>
      <c r="AC823" s="41"/>
      <c r="AD823" s="41"/>
      <c r="AE823" s="41"/>
      <c r="AR823" s="265" t="s">
        <v>526</v>
      </c>
      <c r="AT823" s="265" t="s">
        <v>214</v>
      </c>
      <c r="AU823" s="265" t="s">
        <v>89</v>
      </c>
      <c r="AY823" s="18" t="s">
        <v>211</v>
      </c>
      <c r="BE823" s="155">
        <f>IF(N823="základní",J823,0)</f>
        <v>0</v>
      </c>
      <c r="BF823" s="155">
        <f>IF(N823="snížená",J823,0)</f>
        <v>0</v>
      </c>
      <c r="BG823" s="155">
        <f>IF(N823="zákl. přenesená",J823,0)</f>
        <v>0</v>
      </c>
      <c r="BH823" s="155">
        <f>IF(N823="sníž. přenesená",J823,0)</f>
        <v>0</v>
      </c>
      <c r="BI823" s="155">
        <f>IF(N823="nulová",J823,0)</f>
        <v>0</v>
      </c>
      <c r="BJ823" s="18" t="s">
        <v>87</v>
      </c>
      <c r="BK823" s="155">
        <f>ROUND(I823*H823,2)</f>
        <v>0</v>
      </c>
      <c r="BL823" s="18" t="s">
        <v>526</v>
      </c>
      <c r="BM823" s="265" t="s">
        <v>2687</v>
      </c>
    </row>
    <row r="824" s="13" customFormat="1">
      <c r="A824" s="13"/>
      <c r="B824" s="266"/>
      <c r="C824" s="267"/>
      <c r="D824" s="268" t="s">
        <v>236</v>
      </c>
      <c r="E824" s="269" t="s">
        <v>1</v>
      </c>
      <c r="F824" s="270" t="s">
        <v>2688</v>
      </c>
      <c r="G824" s="267"/>
      <c r="H824" s="269" t="s">
        <v>1</v>
      </c>
      <c r="I824" s="271"/>
      <c r="J824" s="267"/>
      <c r="K824" s="267"/>
      <c r="L824" s="272"/>
      <c r="M824" s="273"/>
      <c r="N824" s="274"/>
      <c r="O824" s="274"/>
      <c r="P824" s="274"/>
      <c r="Q824" s="274"/>
      <c r="R824" s="274"/>
      <c r="S824" s="274"/>
      <c r="T824" s="275"/>
      <c r="U824" s="13"/>
      <c r="V824" s="13"/>
      <c r="W824" s="13"/>
      <c r="X824" s="13"/>
      <c r="Y824" s="13"/>
      <c r="Z824" s="13"/>
      <c r="AA824" s="13"/>
      <c r="AB824" s="13"/>
      <c r="AC824" s="13"/>
      <c r="AD824" s="13"/>
      <c r="AE824" s="13"/>
      <c r="AT824" s="276" t="s">
        <v>236</v>
      </c>
      <c r="AU824" s="276" t="s">
        <v>89</v>
      </c>
      <c r="AV824" s="13" t="s">
        <v>87</v>
      </c>
      <c r="AW824" s="13" t="s">
        <v>34</v>
      </c>
      <c r="AX824" s="13" t="s">
        <v>81</v>
      </c>
      <c r="AY824" s="276" t="s">
        <v>211</v>
      </c>
    </row>
    <row r="825" s="14" customFormat="1">
      <c r="A825" s="14"/>
      <c r="B825" s="277"/>
      <c r="C825" s="278"/>
      <c r="D825" s="268" t="s">
        <v>236</v>
      </c>
      <c r="E825" s="279" t="s">
        <v>1</v>
      </c>
      <c r="F825" s="280" t="s">
        <v>1936</v>
      </c>
      <c r="G825" s="278"/>
      <c r="H825" s="281">
        <v>415.60000000000002</v>
      </c>
      <c r="I825" s="282"/>
      <c r="J825" s="278"/>
      <c r="K825" s="278"/>
      <c r="L825" s="283"/>
      <c r="M825" s="284"/>
      <c r="N825" s="285"/>
      <c r="O825" s="285"/>
      <c r="P825" s="285"/>
      <c r="Q825" s="285"/>
      <c r="R825" s="285"/>
      <c r="S825" s="285"/>
      <c r="T825" s="286"/>
      <c r="U825" s="14"/>
      <c r="V825" s="14"/>
      <c r="W825" s="14"/>
      <c r="X825" s="14"/>
      <c r="Y825" s="14"/>
      <c r="Z825" s="14"/>
      <c r="AA825" s="14"/>
      <c r="AB825" s="14"/>
      <c r="AC825" s="14"/>
      <c r="AD825" s="14"/>
      <c r="AE825" s="14"/>
      <c r="AT825" s="287" t="s">
        <v>236</v>
      </c>
      <c r="AU825" s="287" t="s">
        <v>89</v>
      </c>
      <c r="AV825" s="14" t="s">
        <v>89</v>
      </c>
      <c r="AW825" s="14" t="s">
        <v>34</v>
      </c>
      <c r="AX825" s="14" t="s">
        <v>87</v>
      </c>
      <c r="AY825" s="287" t="s">
        <v>211</v>
      </c>
    </row>
    <row r="826" s="14" customFormat="1">
      <c r="A826" s="14"/>
      <c r="B826" s="277"/>
      <c r="C826" s="278"/>
      <c r="D826" s="268" t="s">
        <v>236</v>
      </c>
      <c r="E826" s="278"/>
      <c r="F826" s="280" t="s">
        <v>2684</v>
      </c>
      <c r="G826" s="278"/>
      <c r="H826" s="281">
        <v>290.92000000000002</v>
      </c>
      <c r="I826" s="282"/>
      <c r="J826" s="278"/>
      <c r="K826" s="278"/>
      <c r="L826" s="283"/>
      <c r="M826" s="284"/>
      <c r="N826" s="285"/>
      <c r="O826" s="285"/>
      <c r="P826" s="285"/>
      <c r="Q826" s="285"/>
      <c r="R826" s="285"/>
      <c r="S826" s="285"/>
      <c r="T826" s="286"/>
      <c r="U826" s="14"/>
      <c r="V826" s="14"/>
      <c r="W826" s="14"/>
      <c r="X826" s="14"/>
      <c r="Y826" s="14"/>
      <c r="Z826" s="14"/>
      <c r="AA826" s="14"/>
      <c r="AB826" s="14"/>
      <c r="AC826" s="14"/>
      <c r="AD826" s="14"/>
      <c r="AE826" s="14"/>
      <c r="AT826" s="287" t="s">
        <v>236</v>
      </c>
      <c r="AU826" s="287" t="s">
        <v>89</v>
      </c>
      <c r="AV826" s="14" t="s">
        <v>89</v>
      </c>
      <c r="AW826" s="14" t="s">
        <v>4</v>
      </c>
      <c r="AX826" s="14" t="s">
        <v>87</v>
      </c>
      <c r="AY826" s="287" t="s">
        <v>211</v>
      </c>
    </row>
    <row r="827" s="2" customFormat="1" ht="24.15" customHeight="1">
      <c r="A827" s="41"/>
      <c r="B827" s="42"/>
      <c r="C827" s="253" t="s">
        <v>1336</v>
      </c>
      <c r="D827" s="253" t="s">
        <v>214</v>
      </c>
      <c r="E827" s="254" t="s">
        <v>2689</v>
      </c>
      <c r="F827" s="255" t="s">
        <v>2690</v>
      </c>
      <c r="G827" s="256" t="s">
        <v>269</v>
      </c>
      <c r="H827" s="257">
        <v>290.92000000000002</v>
      </c>
      <c r="I827" s="258"/>
      <c r="J827" s="259">
        <f>ROUND(I827*H827,2)</f>
        <v>0</v>
      </c>
      <c r="K827" s="260"/>
      <c r="L827" s="44"/>
      <c r="M827" s="261" t="s">
        <v>1</v>
      </c>
      <c r="N827" s="262" t="s">
        <v>46</v>
      </c>
      <c r="O827" s="94"/>
      <c r="P827" s="263">
        <f>O827*H827</f>
        <v>0</v>
      </c>
      <c r="Q827" s="263">
        <v>0.00050000000000000001</v>
      </c>
      <c r="R827" s="263">
        <f>Q827*H827</f>
        <v>0.14546000000000001</v>
      </c>
      <c r="S827" s="263">
        <v>0</v>
      </c>
      <c r="T827" s="264">
        <f>S827*H827</f>
        <v>0</v>
      </c>
      <c r="U827" s="41"/>
      <c r="V827" s="41"/>
      <c r="W827" s="41"/>
      <c r="X827" s="41"/>
      <c r="Y827" s="41"/>
      <c r="Z827" s="41"/>
      <c r="AA827" s="41"/>
      <c r="AB827" s="41"/>
      <c r="AC827" s="41"/>
      <c r="AD827" s="41"/>
      <c r="AE827" s="41"/>
      <c r="AR827" s="265" t="s">
        <v>526</v>
      </c>
      <c r="AT827" s="265" t="s">
        <v>214</v>
      </c>
      <c r="AU827" s="265" t="s">
        <v>89</v>
      </c>
      <c r="AY827" s="18" t="s">
        <v>211</v>
      </c>
      <c r="BE827" s="155">
        <f>IF(N827="základní",J827,0)</f>
        <v>0</v>
      </c>
      <c r="BF827" s="155">
        <f>IF(N827="snížená",J827,0)</f>
        <v>0</v>
      </c>
      <c r="BG827" s="155">
        <f>IF(N827="zákl. přenesená",J827,0)</f>
        <v>0</v>
      </c>
      <c r="BH827" s="155">
        <f>IF(N827="sníž. přenesená",J827,0)</f>
        <v>0</v>
      </c>
      <c r="BI827" s="155">
        <f>IF(N827="nulová",J827,0)</f>
        <v>0</v>
      </c>
      <c r="BJ827" s="18" t="s">
        <v>87</v>
      </c>
      <c r="BK827" s="155">
        <f>ROUND(I827*H827,2)</f>
        <v>0</v>
      </c>
      <c r="BL827" s="18" t="s">
        <v>526</v>
      </c>
      <c r="BM827" s="265" t="s">
        <v>2691</v>
      </c>
    </row>
    <row r="828" s="13" customFormat="1">
      <c r="A828" s="13"/>
      <c r="B828" s="266"/>
      <c r="C828" s="267"/>
      <c r="D828" s="268" t="s">
        <v>236</v>
      </c>
      <c r="E828" s="269" t="s">
        <v>1</v>
      </c>
      <c r="F828" s="270" t="s">
        <v>2692</v>
      </c>
      <c r="G828" s="267"/>
      <c r="H828" s="269" t="s">
        <v>1</v>
      </c>
      <c r="I828" s="271"/>
      <c r="J828" s="267"/>
      <c r="K828" s="267"/>
      <c r="L828" s="272"/>
      <c r="M828" s="273"/>
      <c r="N828" s="274"/>
      <c r="O828" s="274"/>
      <c r="P828" s="274"/>
      <c r="Q828" s="274"/>
      <c r="R828" s="274"/>
      <c r="S828" s="274"/>
      <c r="T828" s="275"/>
      <c r="U828" s="13"/>
      <c r="V828" s="13"/>
      <c r="W828" s="13"/>
      <c r="X828" s="13"/>
      <c r="Y828" s="13"/>
      <c r="Z828" s="13"/>
      <c r="AA828" s="13"/>
      <c r="AB828" s="13"/>
      <c r="AC828" s="13"/>
      <c r="AD828" s="13"/>
      <c r="AE828" s="13"/>
      <c r="AT828" s="276" t="s">
        <v>236</v>
      </c>
      <c r="AU828" s="276" t="s">
        <v>89</v>
      </c>
      <c r="AV828" s="13" t="s">
        <v>87</v>
      </c>
      <c r="AW828" s="13" t="s">
        <v>34</v>
      </c>
      <c r="AX828" s="13" t="s">
        <v>81</v>
      </c>
      <c r="AY828" s="276" t="s">
        <v>211</v>
      </c>
    </row>
    <row r="829" s="13" customFormat="1">
      <c r="A829" s="13"/>
      <c r="B829" s="266"/>
      <c r="C829" s="267"/>
      <c r="D829" s="268" t="s">
        <v>236</v>
      </c>
      <c r="E829" s="269" t="s">
        <v>1</v>
      </c>
      <c r="F829" s="270" t="s">
        <v>2693</v>
      </c>
      <c r="G829" s="267"/>
      <c r="H829" s="269" t="s">
        <v>1</v>
      </c>
      <c r="I829" s="271"/>
      <c r="J829" s="267"/>
      <c r="K829" s="267"/>
      <c r="L829" s="272"/>
      <c r="M829" s="273"/>
      <c r="N829" s="274"/>
      <c r="O829" s="274"/>
      <c r="P829" s="274"/>
      <c r="Q829" s="274"/>
      <c r="R829" s="274"/>
      <c r="S829" s="274"/>
      <c r="T829" s="275"/>
      <c r="U829" s="13"/>
      <c r="V829" s="13"/>
      <c r="W829" s="13"/>
      <c r="X829" s="13"/>
      <c r="Y829" s="13"/>
      <c r="Z829" s="13"/>
      <c r="AA829" s="13"/>
      <c r="AB829" s="13"/>
      <c r="AC829" s="13"/>
      <c r="AD829" s="13"/>
      <c r="AE829" s="13"/>
      <c r="AT829" s="276" t="s">
        <v>236</v>
      </c>
      <c r="AU829" s="276" t="s">
        <v>89</v>
      </c>
      <c r="AV829" s="13" t="s">
        <v>87</v>
      </c>
      <c r="AW829" s="13" t="s">
        <v>34</v>
      </c>
      <c r="AX829" s="13" t="s">
        <v>81</v>
      </c>
      <c r="AY829" s="276" t="s">
        <v>211</v>
      </c>
    </row>
    <row r="830" s="13" customFormat="1">
      <c r="A830" s="13"/>
      <c r="B830" s="266"/>
      <c r="C830" s="267"/>
      <c r="D830" s="268" t="s">
        <v>236</v>
      </c>
      <c r="E830" s="269" t="s">
        <v>1</v>
      </c>
      <c r="F830" s="270" t="s">
        <v>2694</v>
      </c>
      <c r="G830" s="267"/>
      <c r="H830" s="269" t="s">
        <v>1</v>
      </c>
      <c r="I830" s="271"/>
      <c r="J830" s="267"/>
      <c r="K830" s="267"/>
      <c r="L830" s="272"/>
      <c r="M830" s="273"/>
      <c r="N830" s="274"/>
      <c r="O830" s="274"/>
      <c r="P830" s="274"/>
      <c r="Q830" s="274"/>
      <c r="R830" s="274"/>
      <c r="S830" s="274"/>
      <c r="T830" s="275"/>
      <c r="U830" s="13"/>
      <c r="V830" s="13"/>
      <c r="W830" s="13"/>
      <c r="X830" s="13"/>
      <c r="Y830" s="13"/>
      <c r="Z830" s="13"/>
      <c r="AA830" s="13"/>
      <c r="AB830" s="13"/>
      <c r="AC830" s="13"/>
      <c r="AD830" s="13"/>
      <c r="AE830" s="13"/>
      <c r="AT830" s="276" t="s">
        <v>236</v>
      </c>
      <c r="AU830" s="276" t="s">
        <v>89</v>
      </c>
      <c r="AV830" s="13" t="s">
        <v>87</v>
      </c>
      <c r="AW830" s="13" t="s">
        <v>34</v>
      </c>
      <c r="AX830" s="13" t="s">
        <v>81</v>
      </c>
      <c r="AY830" s="276" t="s">
        <v>211</v>
      </c>
    </row>
    <row r="831" s="14" customFormat="1">
      <c r="A831" s="14"/>
      <c r="B831" s="277"/>
      <c r="C831" s="278"/>
      <c r="D831" s="268" t="s">
        <v>236</v>
      </c>
      <c r="E831" s="279" t="s">
        <v>1</v>
      </c>
      <c r="F831" s="280" t="s">
        <v>2695</v>
      </c>
      <c r="G831" s="278"/>
      <c r="H831" s="281">
        <v>415.60000000000002</v>
      </c>
      <c r="I831" s="282"/>
      <c r="J831" s="278"/>
      <c r="K831" s="278"/>
      <c r="L831" s="283"/>
      <c r="M831" s="284"/>
      <c r="N831" s="285"/>
      <c r="O831" s="285"/>
      <c r="P831" s="285"/>
      <c r="Q831" s="285"/>
      <c r="R831" s="285"/>
      <c r="S831" s="285"/>
      <c r="T831" s="286"/>
      <c r="U831" s="14"/>
      <c r="V831" s="14"/>
      <c r="W831" s="14"/>
      <c r="X831" s="14"/>
      <c r="Y831" s="14"/>
      <c r="Z831" s="14"/>
      <c r="AA831" s="14"/>
      <c r="AB831" s="14"/>
      <c r="AC831" s="14"/>
      <c r="AD831" s="14"/>
      <c r="AE831" s="14"/>
      <c r="AT831" s="287" t="s">
        <v>236</v>
      </c>
      <c r="AU831" s="287" t="s">
        <v>89</v>
      </c>
      <c r="AV831" s="14" t="s">
        <v>89</v>
      </c>
      <c r="AW831" s="14" t="s">
        <v>34</v>
      </c>
      <c r="AX831" s="14" t="s">
        <v>87</v>
      </c>
      <c r="AY831" s="287" t="s">
        <v>211</v>
      </c>
    </row>
    <row r="832" s="14" customFormat="1">
      <c r="A832" s="14"/>
      <c r="B832" s="277"/>
      <c r="C832" s="278"/>
      <c r="D832" s="268" t="s">
        <v>236</v>
      </c>
      <c r="E832" s="278"/>
      <c r="F832" s="280" t="s">
        <v>2684</v>
      </c>
      <c r="G832" s="278"/>
      <c r="H832" s="281">
        <v>290.92000000000002</v>
      </c>
      <c r="I832" s="282"/>
      <c r="J832" s="278"/>
      <c r="K832" s="278"/>
      <c r="L832" s="283"/>
      <c r="M832" s="284"/>
      <c r="N832" s="285"/>
      <c r="O832" s="285"/>
      <c r="P832" s="285"/>
      <c r="Q832" s="285"/>
      <c r="R832" s="285"/>
      <c r="S832" s="285"/>
      <c r="T832" s="286"/>
      <c r="U832" s="14"/>
      <c r="V832" s="14"/>
      <c r="W832" s="14"/>
      <c r="X832" s="14"/>
      <c r="Y832" s="14"/>
      <c r="Z832" s="14"/>
      <c r="AA832" s="14"/>
      <c r="AB832" s="14"/>
      <c r="AC832" s="14"/>
      <c r="AD832" s="14"/>
      <c r="AE832" s="14"/>
      <c r="AT832" s="287" t="s">
        <v>236</v>
      </c>
      <c r="AU832" s="287" t="s">
        <v>89</v>
      </c>
      <c r="AV832" s="14" t="s">
        <v>89</v>
      </c>
      <c r="AW832" s="14" t="s">
        <v>4</v>
      </c>
      <c r="AX832" s="14" t="s">
        <v>87</v>
      </c>
      <c r="AY832" s="287" t="s">
        <v>211</v>
      </c>
    </row>
    <row r="833" s="12" customFormat="1" ht="22.8" customHeight="1">
      <c r="A833" s="12"/>
      <c r="B833" s="237"/>
      <c r="C833" s="238"/>
      <c r="D833" s="239" t="s">
        <v>80</v>
      </c>
      <c r="E833" s="251" t="s">
        <v>2696</v>
      </c>
      <c r="F833" s="251" t="s">
        <v>2697</v>
      </c>
      <c r="G833" s="238"/>
      <c r="H833" s="238"/>
      <c r="I833" s="241"/>
      <c r="J833" s="252">
        <f>BK833</f>
        <v>0</v>
      </c>
      <c r="K833" s="238"/>
      <c r="L833" s="243"/>
      <c r="M833" s="244"/>
      <c r="N833" s="245"/>
      <c r="O833" s="245"/>
      <c r="P833" s="246">
        <f>SUM(P834:P845)</f>
        <v>0</v>
      </c>
      <c r="Q833" s="245"/>
      <c r="R833" s="246">
        <f>SUM(R834:R845)</f>
        <v>0.59016820000000003</v>
      </c>
      <c r="S833" s="245"/>
      <c r="T833" s="247">
        <f>SUM(T834:T845)</f>
        <v>0</v>
      </c>
      <c r="U833" s="12"/>
      <c r="V833" s="12"/>
      <c r="W833" s="12"/>
      <c r="X833" s="12"/>
      <c r="Y833" s="12"/>
      <c r="Z833" s="12"/>
      <c r="AA833" s="12"/>
      <c r="AB833" s="12"/>
      <c r="AC833" s="12"/>
      <c r="AD833" s="12"/>
      <c r="AE833" s="12"/>
      <c r="AR833" s="248" t="s">
        <v>89</v>
      </c>
      <c r="AT833" s="249" t="s">
        <v>80</v>
      </c>
      <c r="AU833" s="249" t="s">
        <v>87</v>
      </c>
      <c r="AY833" s="248" t="s">
        <v>211</v>
      </c>
      <c r="BK833" s="250">
        <f>SUM(BK834:BK845)</f>
        <v>0</v>
      </c>
    </row>
    <row r="834" s="2" customFormat="1" ht="24.15" customHeight="1">
      <c r="A834" s="41"/>
      <c r="B834" s="42"/>
      <c r="C834" s="253" t="s">
        <v>1341</v>
      </c>
      <c r="D834" s="253" t="s">
        <v>214</v>
      </c>
      <c r="E834" s="254" t="s">
        <v>2698</v>
      </c>
      <c r="F834" s="255" t="s">
        <v>2699</v>
      </c>
      <c r="G834" s="256" t="s">
        <v>269</v>
      </c>
      <c r="H834" s="257">
        <v>1211.3920000000001</v>
      </c>
      <c r="I834" s="258"/>
      <c r="J834" s="259">
        <f>ROUND(I834*H834,2)</f>
        <v>0</v>
      </c>
      <c r="K834" s="260"/>
      <c r="L834" s="44"/>
      <c r="M834" s="261" t="s">
        <v>1</v>
      </c>
      <c r="N834" s="262" t="s">
        <v>46</v>
      </c>
      <c r="O834" s="94"/>
      <c r="P834" s="263">
        <f>O834*H834</f>
        <v>0</v>
      </c>
      <c r="Q834" s="263">
        <v>0.00020000000000000001</v>
      </c>
      <c r="R834" s="263">
        <f>Q834*H834</f>
        <v>0.24227840000000003</v>
      </c>
      <c r="S834" s="263">
        <v>0</v>
      </c>
      <c r="T834" s="264">
        <f>S834*H834</f>
        <v>0</v>
      </c>
      <c r="U834" s="41"/>
      <c r="V834" s="41"/>
      <c r="W834" s="41"/>
      <c r="X834" s="41"/>
      <c r="Y834" s="41"/>
      <c r="Z834" s="41"/>
      <c r="AA834" s="41"/>
      <c r="AB834" s="41"/>
      <c r="AC834" s="41"/>
      <c r="AD834" s="41"/>
      <c r="AE834" s="41"/>
      <c r="AR834" s="265" t="s">
        <v>526</v>
      </c>
      <c r="AT834" s="265" t="s">
        <v>214</v>
      </c>
      <c r="AU834" s="265" t="s">
        <v>89</v>
      </c>
      <c r="AY834" s="18" t="s">
        <v>211</v>
      </c>
      <c r="BE834" s="155">
        <f>IF(N834="základní",J834,0)</f>
        <v>0</v>
      </c>
      <c r="BF834" s="155">
        <f>IF(N834="snížená",J834,0)</f>
        <v>0</v>
      </c>
      <c r="BG834" s="155">
        <f>IF(N834="zákl. přenesená",J834,0)</f>
        <v>0</v>
      </c>
      <c r="BH834" s="155">
        <f>IF(N834="sníž. přenesená",J834,0)</f>
        <v>0</v>
      </c>
      <c r="BI834" s="155">
        <f>IF(N834="nulová",J834,0)</f>
        <v>0</v>
      </c>
      <c r="BJ834" s="18" t="s">
        <v>87</v>
      </c>
      <c r="BK834" s="155">
        <f>ROUND(I834*H834,2)</f>
        <v>0</v>
      </c>
      <c r="BL834" s="18" t="s">
        <v>526</v>
      </c>
      <c r="BM834" s="265" t="s">
        <v>2700</v>
      </c>
    </row>
    <row r="835" s="13" customFormat="1">
      <c r="A835" s="13"/>
      <c r="B835" s="266"/>
      <c r="C835" s="267"/>
      <c r="D835" s="268" t="s">
        <v>236</v>
      </c>
      <c r="E835" s="269" t="s">
        <v>1</v>
      </c>
      <c r="F835" s="270" t="s">
        <v>2701</v>
      </c>
      <c r="G835" s="267"/>
      <c r="H835" s="269" t="s">
        <v>1</v>
      </c>
      <c r="I835" s="271"/>
      <c r="J835" s="267"/>
      <c r="K835" s="267"/>
      <c r="L835" s="272"/>
      <c r="M835" s="273"/>
      <c r="N835" s="274"/>
      <c r="O835" s="274"/>
      <c r="P835" s="274"/>
      <c r="Q835" s="274"/>
      <c r="R835" s="274"/>
      <c r="S835" s="274"/>
      <c r="T835" s="275"/>
      <c r="U835" s="13"/>
      <c r="V835" s="13"/>
      <c r="W835" s="13"/>
      <c r="X835" s="13"/>
      <c r="Y835" s="13"/>
      <c r="Z835" s="13"/>
      <c r="AA835" s="13"/>
      <c r="AB835" s="13"/>
      <c r="AC835" s="13"/>
      <c r="AD835" s="13"/>
      <c r="AE835" s="13"/>
      <c r="AT835" s="276" t="s">
        <v>236</v>
      </c>
      <c r="AU835" s="276" t="s">
        <v>89</v>
      </c>
      <c r="AV835" s="13" t="s">
        <v>87</v>
      </c>
      <c r="AW835" s="13" t="s">
        <v>34</v>
      </c>
      <c r="AX835" s="13" t="s">
        <v>81</v>
      </c>
      <c r="AY835" s="276" t="s">
        <v>211</v>
      </c>
    </row>
    <row r="836" s="13" customFormat="1">
      <c r="A836" s="13"/>
      <c r="B836" s="266"/>
      <c r="C836" s="267"/>
      <c r="D836" s="268" t="s">
        <v>236</v>
      </c>
      <c r="E836" s="269" t="s">
        <v>1</v>
      </c>
      <c r="F836" s="270" t="s">
        <v>2702</v>
      </c>
      <c r="G836" s="267"/>
      <c r="H836" s="269" t="s">
        <v>1</v>
      </c>
      <c r="I836" s="271"/>
      <c r="J836" s="267"/>
      <c r="K836" s="267"/>
      <c r="L836" s="272"/>
      <c r="M836" s="273"/>
      <c r="N836" s="274"/>
      <c r="O836" s="274"/>
      <c r="P836" s="274"/>
      <c r="Q836" s="274"/>
      <c r="R836" s="274"/>
      <c r="S836" s="274"/>
      <c r="T836" s="275"/>
      <c r="U836" s="13"/>
      <c r="V836" s="13"/>
      <c r="W836" s="13"/>
      <c r="X836" s="13"/>
      <c r="Y836" s="13"/>
      <c r="Z836" s="13"/>
      <c r="AA836" s="13"/>
      <c r="AB836" s="13"/>
      <c r="AC836" s="13"/>
      <c r="AD836" s="13"/>
      <c r="AE836" s="13"/>
      <c r="AT836" s="276" t="s">
        <v>236</v>
      </c>
      <c r="AU836" s="276" t="s">
        <v>89</v>
      </c>
      <c r="AV836" s="13" t="s">
        <v>87</v>
      </c>
      <c r="AW836" s="13" t="s">
        <v>34</v>
      </c>
      <c r="AX836" s="13" t="s">
        <v>81</v>
      </c>
      <c r="AY836" s="276" t="s">
        <v>211</v>
      </c>
    </row>
    <row r="837" s="14" customFormat="1">
      <c r="A837" s="14"/>
      <c r="B837" s="277"/>
      <c r="C837" s="278"/>
      <c r="D837" s="268" t="s">
        <v>236</v>
      </c>
      <c r="E837" s="279" t="s">
        <v>1933</v>
      </c>
      <c r="F837" s="280" t="s">
        <v>1935</v>
      </c>
      <c r="G837" s="278"/>
      <c r="H837" s="281">
        <v>2999.0500000000002</v>
      </c>
      <c r="I837" s="282"/>
      <c r="J837" s="278"/>
      <c r="K837" s="278"/>
      <c r="L837" s="283"/>
      <c r="M837" s="284"/>
      <c r="N837" s="285"/>
      <c r="O837" s="285"/>
      <c r="P837" s="285"/>
      <c r="Q837" s="285"/>
      <c r="R837" s="285"/>
      <c r="S837" s="285"/>
      <c r="T837" s="286"/>
      <c r="U837" s="14"/>
      <c r="V837" s="14"/>
      <c r="W837" s="14"/>
      <c r="X837" s="14"/>
      <c r="Y837" s="14"/>
      <c r="Z837" s="14"/>
      <c r="AA837" s="14"/>
      <c r="AB837" s="14"/>
      <c r="AC837" s="14"/>
      <c r="AD837" s="14"/>
      <c r="AE837" s="14"/>
      <c r="AT837" s="287" t="s">
        <v>236</v>
      </c>
      <c r="AU837" s="287" t="s">
        <v>89</v>
      </c>
      <c r="AV837" s="14" t="s">
        <v>89</v>
      </c>
      <c r="AW837" s="14" t="s">
        <v>34</v>
      </c>
      <c r="AX837" s="14" t="s">
        <v>81</v>
      </c>
      <c r="AY837" s="287" t="s">
        <v>211</v>
      </c>
    </row>
    <row r="838" s="13" customFormat="1">
      <c r="A838" s="13"/>
      <c r="B838" s="266"/>
      <c r="C838" s="267"/>
      <c r="D838" s="268" t="s">
        <v>236</v>
      </c>
      <c r="E838" s="269" t="s">
        <v>1</v>
      </c>
      <c r="F838" s="270" t="s">
        <v>2703</v>
      </c>
      <c r="G838" s="267"/>
      <c r="H838" s="269" t="s">
        <v>1</v>
      </c>
      <c r="I838" s="271"/>
      <c r="J838" s="267"/>
      <c r="K838" s="267"/>
      <c r="L838" s="272"/>
      <c r="M838" s="273"/>
      <c r="N838" s="274"/>
      <c r="O838" s="274"/>
      <c r="P838" s="274"/>
      <c r="Q838" s="274"/>
      <c r="R838" s="274"/>
      <c r="S838" s="274"/>
      <c r="T838" s="275"/>
      <c r="U838" s="13"/>
      <c r="V838" s="13"/>
      <c r="W838" s="13"/>
      <c r="X838" s="13"/>
      <c r="Y838" s="13"/>
      <c r="Z838" s="13"/>
      <c r="AA838" s="13"/>
      <c r="AB838" s="13"/>
      <c r="AC838" s="13"/>
      <c r="AD838" s="13"/>
      <c r="AE838" s="13"/>
      <c r="AT838" s="276" t="s">
        <v>236</v>
      </c>
      <c r="AU838" s="276" t="s">
        <v>89</v>
      </c>
      <c r="AV838" s="13" t="s">
        <v>87</v>
      </c>
      <c r="AW838" s="13" t="s">
        <v>34</v>
      </c>
      <c r="AX838" s="13" t="s">
        <v>81</v>
      </c>
      <c r="AY838" s="276" t="s">
        <v>211</v>
      </c>
    </row>
    <row r="839" s="14" customFormat="1">
      <c r="A839" s="14"/>
      <c r="B839" s="277"/>
      <c r="C839" s="278"/>
      <c r="D839" s="268" t="s">
        <v>236</v>
      </c>
      <c r="E839" s="279" t="s">
        <v>2704</v>
      </c>
      <c r="F839" s="280" t="s">
        <v>2705</v>
      </c>
      <c r="G839" s="278"/>
      <c r="H839" s="281">
        <v>29.43</v>
      </c>
      <c r="I839" s="282"/>
      <c r="J839" s="278"/>
      <c r="K839" s="278"/>
      <c r="L839" s="283"/>
      <c r="M839" s="284"/>
      <c r="N839" s="285"/>
      <c r="O839" s="285"/>
      <c r="P839" s="285"/>
      <c r="Q839" s="285"/>
      <c r="R839" s="285"/>
      <c r="S839" s="285"/>
      <c r="T839" s="286"/>
      <c r="U839" s="14"/>
      <c r="V839" s="14"/>
      <c r="W839" s="14"/>
      <c r="X839" s="14"/>
      <c r="Y839" s="14"/>
      <c r="Z839" s="14"/>
      <c r="AA839" s="14"/>
      <c r="AB839" s="14"/>
      <c r="AC839" s="14"/>
      <c r="AD839" s="14"/>
      <c r="AE839" s="14"/>
      <c r="AT839" s="287" t="s">
        <v>236</v>
      </c>
      <c r="AU839" s="287" t="s">
        <v>89</v>
      </c>
      <c r="AV839" s="14" t="s">
        <v>89</v>
      </c>
      <c r="AW839" s="14" t="s">
        <v>34</v>
      </c>
      <c r="AX839" s="14" t="s">
        <v>81</v>
      </c>
      <c r="AY839" s="287" t="s">
        <v>211</v>
      </c>
    </row>
    <row r="840" s="15" customFormat="1">
      <c r="A840" s="15"/>
      <c r="B840" s="295"/>
      <c r="C840" s="296"/>
      <c r="D840" s="268" t="s">
        <v>236</v>
      </c>
      <c r="E840" s="297" t="s">
        <v>2706</v>
      </c>
      <c r="F840" s="298" t="s">
        <v>435</v>
      </c>
      <c r="G840" s="296"/>
      <c r="H840" s="299">
        <v>3028.48</v>
      </c>
      <c r="I840" s="300"/>
      <c r="J840" s="296"/>
      <c r="K840" s="296"/>
      <c r="L840" s="301"/>
      <c r="M840" s="302"/>
      <c r="N840" s="303"/>
      <c r="O840" s="303"/>
      <c r="P840" s="303"/>
      <c r="Q840" s="303"/>
      <c r="R840" s="303"/>
      <c r="S840" s="303"/>
      <c r="T840" s="304"/>
      <c r="U840" s="15"/>
      <c r="V840" s="15"/>
      <c r="W840" s="15"/>
      <c r="X840" s="15"/>
      <c r="Y840" s="15"/>
      <c r="Z840" s="15"/>
      <c r="AA840" s="15"/>
      <c r="AB840" s="15"/>
      <c r="AC840" s="15"/>
      <c r="AD840" s="15"/>
      <c r="AE840" s="15"/>
      <c r="AT840" s="305" t="s">
        <v>236</v>
      </c>
      <c r="AU840" s="305" t="s">
        <v>89</v>
      </c>
      <c r="AV840" s="15" t="s">
        <v>100</v>
      </c>
      <c r="AW840" s="15" t="s">
        <v>34</v>
      </c>
      <c r="AX840" s="15" t="s">
        <v>87</v>
      </c>
      <c r="AY840" s="305" t="s">
        <v>211</v>
      </c>
    </row>
    <row r="841" s="14" customFormat="1">
      <c r="A841" s="14"/>
      <c r="B841" s="277"/>
      <c r="C841" s="278"/>
      <c r="D841" s="268" t="s">
        <v>236</v>
      </c>
      <c r="E841" s="278"/>
      <c r="F841" s="280" t="s">
        <v>2707</v>
      </c>
      <c r="G841" s="278"/>
      <c r="H841" s="281">
        <v>1211.3920000000001</v>
      </c>
      <c r="I841" s="282"/>
      <c r="J841" s="278"/>
      <c r="K841" s="278"/>
      <c r="L841" s="283"/>
      <c r="M841" s="284"/>
      <c r="N841" s="285"/>
      <c r="O841" s="285"/>
      <c r="P841" s="285"/>
      <c r="Q841" s="285"/>
      <c r="R841" s="285"/>
      <c r="S841" s="285"/>
      <c r="T841" s="286"/>
      <c r="U841" s="14"/>
      <c r="V841" s="14"/>
      <c r="W841" s="14"/>
      <c r="X841" s="14"/>
      <c r="Y841" s="14"/>
      <c r="Z841" s="14"/>
      <c r="AA841" s="14"/>
      <c r="AB841" s="14"/>
      <c r="AC841" s="14"/>
      <c r="AD841" s="14"/>
      <c r="AE841" s="14"/>
      <c r="AT841" s="287" t="s">
        <v>236</v>
      </c>
      <c r="AU841" s="287" t="s">
        <v>89</v>
      </c>
      <c r="AV841" s="14" t="s">
        <v>89</v>
      </c>
      <c r="AW841" s="14" t="s">
        <v>4</v>
      </c>
      <c r="AX841" s="14" t="s">
        <v>87</v>
      </c>
      <c r="AY841" s="287" t="s">
        <v>211</v>
      </c>
    </row>
    <row r="842" s="2" customFormat="1" ht="24.15" customHeight="1">
      <c r="A842" s="41"/>
      <c r="B842" s="42"/>
      <c r="C842" s="253" t="s">
        <v>1346</v>
      </c>
      <c r="D842" s="253" t="s">
        <v>214</v>
      </c>
      <c r="E842" s="254" t="s">
        <v>2708</v>
      </c>
      <c r="F842" s="255" t="s">
        <v>2709</v>
      </c>
      <c r="G842" s="256" t="s">
        <v>269</v>
      </c>
      <c r="H842" s="257">
        <v>1199.6199999999999</v>
      </c>
      <c r="I842" s="258"/>
      <c r="J842" s="259">
        <f>ROUND(I842*H842,2)</f>
        <v>0</v>
      </c>
      <c r="K842" s="260"/>
      <c r="L842" s="44"/>
      <c r="M842" s="261" t="s">
        <v>1</v>
      </c>
      <c r="N842" s="262" t="s">
        <v>46</v>
      </c>
      <c r="O842" s="94"/>
      <c r="P842" s="263">
        <f>O842*H842</f>
        <v>0</v>
      </c>
      <c r="Q842" s="263">
        <v>0.00029</v>
      </c>
      <c r="R842" s="263">
        <f>Q842*H842</f>
        <v>0.34788979999999997</v>
      </c>
      <c r="S842" s="263">
        <v>0</v>
      </c>
      <c r="T842" s="264">
        <f>S842*H842</f>
        <v>0</v>
      </c>
      <c r="U842" s="41"/>
      <c r="V842" s="41"/>
      <c r="W842" s="41"/>
      <c r="X842" s="41"/>
      <c r="Y842" s="41"/>
      <c r="Z842" s="41"/>
      <c r="AA842" s="41"/>
      <c r="AB842" s="41"/>
      <c r="AC842" s="41"/>
      <c r="AD842" s="41"/>
      <c r="AE842" s="41"/>
      <c r="AR842" s="265" t="s">
        <v>526</v>
      </c>
      <c r="AT842" s="265" t="s">
        <v>214</v>
      </c>
      <c r="AU842" s="265" t="s">
        <v>89</v>
      </c>
      <c r="AY842" s="18" t="s">
        <v>211</v>
      </c>
      <c r="BE842" s="155">
        <f>IF(N842="základní",J842,0)</f>
        <v>0</v>
      </c>
      <c r="BF842" s="155">
        <f>IF(N842="snížená",J842,0)</f>
        <v>0</v>
      </c>
      <c r="BG842" s="155">
        <f>IF(N842="zákl. přenesená",J842,0)</f>
        <v>0</v>
      </c>
      <c r="BH842" s="155">
        <f>IF(N842="sníž. přenesená",J842,0)</f>
        <v>0</v>
      </c>
      <c r="BI842" s="155">
        <f>IF(N842="nulová",J842,0)</f>
        <v>0</v>
      </c>
      <c r="BJ842" s="18" t="s">
        <v>87</v>
      </c>
      <c r="BK842" s="155">
        <f>ROUND(I842*H842,2)</f>
        <v>0</v>
      </c>
      <c r="BL842" s="18" t="s">
        <v>526</v>
      </c>
      <c r="BM842" s="265" t="s">
        <v>2710</v>
      </c>
    </row>
    <row r="843" s="13" customFormat="1">
      <c r="A843" s="13"/>
      <c r="B843" s="266"/>
      <c r="C843" s="267"/>
      <c r="D843" s="268" t="s">
        <v>236</v>
      </c>
      <c r="E843" s="269" t="s">
        <v>1</v>
      </c>
      <c r="F843" s="270" t="s">
        <v>2701</v>
      </c>
      <c r="G843" s="267"/>
      <c r="H843" s="269" t="s">
        <v>1</v>
      </c>
      <c r="I843" s="271"/>
      <c r="J843" s="267"/>
      <c r="K843" s="267"/>
      <c r="L843" s="272"/>
      <c r="M843" s="273"/>
      <c r="N843" s="274"/>
      <c r="O843" s="274"/>
      <c r="P843" s="274"/>
      <c r="Q843" s="274"/>
      <c r="R843" s="274"/>
      <c r="S843" s="274"/>
      <c r="T843" s="275"/>
      <c r="U843" s="13"/>
      <c r="V843" s="13"/>
      <c r="W843" s="13"/>
      <c r="X843" s="13"/>
      <c r="Y843" s="13"/>
      <c r="Z843" s="13"/>
      <c r="AA843" s="13"/>
      <c r="AB843" s="13"/>
      <c r="AC843" s="13"/>
      <c r="AD843" s="13"/>
      <c r="AE843" s="13"/>
      <c r="AT843" s="276" t="s">
        <v>236</v>
      </c>
      <c r="AU843" s="276" t="s">
        <v>89</v>
      </c>
      <c r="AV843" s="13" t="s">
        <v>87</v>
      </c>
      <c r="AW843" s="13" t="s">
        <v>34</v>
      </c>
      <c r="AX843" s="13" t="s">
        <v>81</v>
      </c>
      <c r="AY843" s="276" t="s">
        <v>211</v>
      </c>
    </row>
    <row r="844" s="14" customFormat="1">
      <c r="A844" s="14"/>
      <c r="B844" s="277"/>
      <c r="C844" s="278"/>
      <c r="D844" s="268" t="s">
        <v>236</v>
      </c>
      <c r="E844" s="279" t="s">
        <v>1</v>
      </c>
      <c r="F844" s="280" t="s">
        <v>1933</v>
      </c>
      <c r="G844" s="278"/>
      <c r="H844" s="281">
        <v>2999.0500000000002</v>
      </c>
      <c r="I844" s="282"/>
      <c r="J844" s="278"/>
      <c r="K844" s="278"/>
      <c r="L844" s="283"/>
      <c r="M844" s="284"/>
      <c r="N844" s="285"/>
      <c r="O844" s="285"/>
      <c r="P844" s="285"/>
      <c r="Q844" s="285"/>
      <c r="R844" s="285"/>
      <c r="S844" s="285"/>
      <c r="T844" s="286"/>
      <c r="U844" s="14"/>
      <c r="V844" s="14"/>
      <c r="W844" s="14"/>
      <c r="X844" s="14"/>
      <c r="Y844" s="14"/>
      <c r="Z844" s="14"/>
      <c r="AA844" s="14"/>
      <c r="AB844" s="14"/>
      <c r="AC844" s="14"/>
      <c r="AD844" s="14"/>
      <c r="AE844" s="14"/>
      <c r="AT844" s="287" t="s">
        <v>236</v>
      </c>
      <c r="AU844" s="287" t="s">
        <v>89</v>
      </c>
      <c r="AV844" s="14" t="s">
        <v>89</v>
      </c>
      <c r="AW844" s="14" t="s">
        <v>34</v>
      </c>
      <c r="AX844" s="14" t="s">
        <v>87</v>
      </c>
      <c r="AY844" s="287" t="s">
        <v>211</v>
      </c>
    </row>
    <row r="845" s="14" customFormat="1">
      <c r="A845" s="14"/>
      <c r="B845" s="277"/>
      <c r="C845" s="278"/>
      <c r="D845" s="268" t="s">
        <v>236</v>
      </c>
      <c r="E845" s="278"/>
      <c r="F845" s="280" t="s">
        <v>2711</v>
      </c>
      <c r="G845" s="278"/>
      <c r="H845" s="281">
        <v>1199.6199999999999</v>
      </c>
      <c r="I845" s="282"/>
      <c r="J845" s="278"/>
      <c r="K845" s="278"/>
      <c r="L845" s="283"/>
      <c r="M845" s="328"/>
      <c r="N845" s="329"/>
      <c r="O845" s="329"/>
      <c r="P845" s="329"/>
      <c r="Q845" s="329"/>
      <c r="R845" s="329"/>
      <c r="S845" s="329"/>
      <c r="T845" s="330"/>
      <c r="U845" s="14"/>
      <c r="V845" s="14"/>
      <c r="W845" s="14"/>
      <c r="X845" s="14"/>
      <c r="Y845" s="14"/>
      <c r="Z845" s="14"/>
      <c r="AA845" s="14"/>
      <c r="AB845" s="14"/>
      <c r="AC845" s="14"/>
      <c r="AD845" s="14"/>
      <c r="AE845" s="14"/>
      <c r="AT845" s="287" t="s">
        <v>236</v>
      </c>
      <c r="AU845" s="287" t="s">
        <v>89</v>
      </c>
      <c r="AV845" s="14" t="s">
        <v>89</v>
      </c>
      <c r="AW845" s="14" t="s">
        <v>4</v>
      </c>
      <c r="AX845" s="14" t="s">
        <v>87</v>
      </c>
      <c r="AY845" s="287" t="s">
        <v>211</v>
      </c>
    </row>
    <row r="846" s="2" customFormat="1" ht="6.96" customHeight="1">
      <c r="A846" s="41"/>
      <c r="B846" s="69"/>
      <c r="C846" s="70"/>
      <c r="D846" s="70"/>
      <c r="E846" s="70"/>
      <c r="F846" s="70"/>
      <c r="G846" s="70"/>
      <c r="H846" s="70"/>
      <c r="I846" s="70"/>
      <c r="J846" s="70"/>
      <c r="K846" s="70"/>
      <c r="L846" s="44"/>
      <c r="M846" s="41"/>
      <c r="O846" s="41"/>
      <c r="P846" s="41"/>
      <c r="Q846" s="41"/>
      <c r="R846" s="41"/>
      <c r="S846" s="41"/>
      <c r="T846" s="41"/>
      <c r="U846" s="41"/>
      <c r="V846" s="41"/>
      <c r="W846" s="41"/>
      <c r="X846" s="41"/>
      <c r="Y846" s="41"/>
      <c r="Z846" s="41"/>
      <c r="AA846" s="41"/>
      <c r="AB846" s="41"/>
      <c r="AC846" s="41"/>
      <c r="AD846" s="41"/>
      <c r="AE846" s="41"/>
    </row>
  </sheetData>
  <sheetProtection sheet="1" autoFilter="0" formatColumns="0" formatRows="0" objects="1" scenarios="1" spinCount="100000" saltValue="qpYIlsj58/l82YR3/FI9eJ/qJXgRbgR4n+iGKdTs7KwiJHs/eMIaFuQ96IzCn4KXVAf+kgar8VQIuNBJbSItww==" hashValue="7SZd/u7tIbAtPCQ1ASd6egBNlMIFFMXlR16vMCHvRsJsAi6nkdG5R8yX9o/EOUN7a4YnobZCZAebH6sOyWdmTQ==" algorithmName="SHA-512" password="CC35"/>
  <autoFilter ref="C145:K845"/>
  <mergeCells count="20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D116:F116"/>
    <mergeCell ref="D117:F117"/>
    <mergeCell ref="D118:F118"/>
    <mergeCell ref="D119:F119"/>
    <mergeCell ref="D120:F120"/>
    <mergeCell ref="E132:H132"/>
    <mergeCell ref="E136:H136"/>
    <mergeCell ref="E134:H134"/>
    <mergeCell ref="E138:H13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115</v>
      </c>
    </row>
    <row r="3" s="1" customFormat="1" ht="6.96" customHeight="1">
      <c r="B3" s="162"/>
      <c r="C3" s="163"/>
      <c r="D3" s="163"/>
      <c r="E3" s="163"/>
      <c r="F3" s="163"/>
      <c r="G3" s="163"/>
      <c r="H3" s="163"/>
      <c r="I3" s="163"/>
      <c r="J3" s="163"/>
      <c r="K3" s="163"/>
      <c r="L3" s="21"/>
      <c r="AT3" s="18" t="s">
        <v>89</v>
      </c>
    </row>
    <row r="4" s="1" customFormat="1" ht="24.96" customHeight="1">
      <c r="B4" s="21"/>
      <c r="D4" s="164" t="s">
        <v>170</v>
      </c>
      <c r="L4" s="21"/>
      <c r="M4" s="165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66" t="s">
        <v>16</v>
      </c>
      <c r="L6" s="21"/>
    </row>
    <row r="7" s="1" customFormat="1" ht="16.5" customHeight="1">
      <c r="B7" s="21"/>
      <c r="E7" s="167" t="str">
        <f>'Rekapitulace stavby'!K6</f>
        <v>Komunitní centrum Jahodnice - rozdělení do etap .I.etapa</v>
      </c>
      <c r="F7" s="166"/>
      <c r="G7" s="166"/>
      <c r="H7" s="166"/>
      <c r="L7" s="21"/>
    </row>
    <row r="8">
      <c r="B8" s="21"/>
      <c r="D8" s="166" t="s">
        <v>171</v>
      </c>
      <c r="L8" s="21"/>
    </row>
    <row r="9" s="1" customFormat="1" ht="23.25" customHeight="1">
      <c r="B9" s="21"/>
      <c r="E9" s="167" t="s">
        <v>172</v>
      </c>
      <c r="F9" s="1"/>
      <c r="G9" s="1"/>
      <c r="H9" s="1"/>
      <c r="L9" s="21"/>
    </row>
    <row r="10" s="1" customFormat="1" ht="12" customHeight="1">
      <c r="B10" s="21"/>
      <c r="D10" s="166" t="s">
        <v>173</v>
      </c>
      <c r="L10" s="21"/>
    </row>
    <row r="11" s="2" customFormat="1" ht="16.5" customHeight="1">
      <c r="A11" s="41"/>
      <c r="B11" s="44"/>
      <c r="C11" s="41"/>
      <c r="D11" s="41"/>
      <c r="E11" s="168" t="s">
        <v>174</v>
      </c>
      <c r="F11" s="41"/>
      <c r="G11" s="41"/>
      <c r="H11" s="41"/>
      <c r="I11" s="41"/>
      <c r="J11" s="41"/>
      <c r="K11" s="41"/>
      <c r="L11" s="66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4"/>
      <c r="C12" s="41"/>
      <c r="D12" s="166" t="s">
        <v>175</v>
      </c>
      <c r="E12" s="41"/>
      <c r="F12" s="41"/>
      <c r="G12" s="41"/>
      <c r="H12" s="41"/>
      <c r="I12" s="41"/>
      <c r="J12" s="41"/>
      <c r="K12" s="41"/>
      <c r="L12" s="66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6.5" customHeight="1">
      <c r="A13" s="41"/>
      <c r="B13" s="44"/>
      <c r="C13" s="41"/>
      <c r="D13" s="41"/>
      <c r="E13" s="169" t="s">
        <v>2712</v>
      </c>
      <c r="F13" s="41"/>
      <c r="G13" s="41"/>
      <c r="H13" s="41"/>
      <c r="I13" s="41"/>
      <c r="J13" s="41"/>
      <c r="K13" s="41"/>
      <c r="L13" s="66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>
      <c r="A14" s="41"/>
      <c r="B14" s="44"/>
      <c r="C14" s="41"/>
      <c r="D14" s="41"/>
      <c r="E14" s="41"/>
      <c r="F14" s="41"/>
      <c r="G14" s="41"/>
      <c r="H14" s="41"/>
      <c r="I14" s="41"/>
      <c r="J14" s="41"/>
      <c r="K14" s="41"/>
      <c r="L14" s="66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2" customHeight="1">
      <c r="A15" s="41"/>
      <c r="B15" s="44"/>
      <c r="C15" s="41"/>
      <c r="D15" s="166" t="s">
        <v>18</v>
      </c>
      <c r="E15" s="41"/>
      <c r="F15" s="144" t="s">
        <v>1</v>
      </c>
      <c r="G15" s="41"/>
      <c r="H15" s="41"/>
      <c r="I15" s="166" t="s">
        <v>19</v>
      </c>
      <c r="J15" s="144" t="s">
        <v>1</v>
      </c>
      <c r="K15" s="41"/>
      <c r="L15" s="66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4"/>
      <c r="C16" s="41"/>
      <c r="D16" s="166" t="s">
        <v>20</v>
      </c>
      <c r="E16" s="41"/>
      <c r="F16" s="144" t="s">
        <v>21</v>
      </c>
      <c r="G16" s="41"/>
      <c r="H16" s="41"/>
      <c r="I16" s="166" t="s">
        <v>22</v>
      </c>
      <c r="J16" s="170" t="str">
        <f>'Rekapitulace stavby'!AN8</f>
        <v>14. 7. 2021</v>
      </c>
      <c r="K16" s="41"/>
      <c r="L16" s="66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0.8" customHeight="1">
      <c r="A17" s="41"/>
      <c r="B17" s="44"/>
      <c r="C17" s="41"/>
      <c r="D17" s="41"/>
      <c r="E17" s="41"/>
      <c r="F17" s="41"/>
      <c r="G17" s="41"/>
      <c r="H17" s="41"/>
      <c r="I17" s="41"/>
      <c r="J17" s="41"/>
      <c r="K17" s="41"/>
      <c r="L17" s="66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2" customHeight="1">
      <c r="A18" s="41"/>
      <c r="B18" s="44"/>
      <c r="C18" s="41"/>
      <c r="D18" s="166" t="s">
        <v>24</v>
      </c>
      <c r="E18" s="41"/>
      <c r="F18" s="41"/>
      <c r="G18" s="41"/>
      <c r="H18" s="41"/>
      <c r="I18" s="166" t="s">
        <v>25</v>
      </c>
      <c r="J18" s="144" t="s">
        <v>26</v>
      </c>
      <c r="K18" s="41"/>
      <c r="L18" s="66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8" customHeight="1">
      <c r="A19" s="41"/>
      <c r="B19" s="44"/>
      <c r="C19" s="41"/>
      <c r="D19" s="41"/>
      <c r="E19" s="144" t="s">
        <v>27</v>
      </c>
      <c r="F19" s="41"/>
      <c r="G19" s="41"/>
      <c r="H19" s="41"/>
      <c r="I19" s="166" t="s">
        <v>28</v>
      </c>
      <c r="J19" s="144" t="s">
        <v>1</v>
      </c>
      <c r="K19" s="41"/>
      <c r="L19" s="66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6.96" customHeight="1">
      <c r="A20" s="41"/>
      <c r="B20" s="44"/>
      <c r="C20" s="41"/>
      <c r="D20" s="41"/>
      <c r="E20" s="41"/>
      <c r="F20" s="41"/>
      <c r="G20" s="41"/>
      <c r="H20" s="41"/>
      <c r="I20" s="41"/>
      <c r="J20" s="41"/>
      <c r="K20" s="41"/>
      <c r="L20" s="66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2" customHeight="1">
      <c r="A21" s="41"/>
      <c r="B21" s="44"/>
      <c r="C21" s="41"/>
      <c r="D21" s="166" t="s">
        <v>29</v>
      </c>
      <c r="E21" s="41"/>
      <c r="F21" s="41"/>
      <c r="G21" s="41"/>
      <c r="H21" s="41"/>
      <c r="I21" s="166" t="s">
        <v>25</v>
      </c>
      <c r="J21" s="34" t="str">
        <f>'Rekapitulace stavby'!AN13</f>
        <v>Vyplň údaj</v>
      </c>
      <c r="K21" s="41"/>
      <c r="L21" s="66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8" customHeight="1">
      <c r="A22" s="41"/>
      <c r="B22" s="44"/>
      <c r="C22" s="41"/>
      <c r="D22" s="41"/>
      <c r="E22" s="34" t="str">
        <f>'Rekapitulace stavby'!E14</f>
        <v>Vyplň údaj</v>
      </c>
      <c r="F22" s="144"/>
      <c r="G22" s="144"/>
      <c r="H22" s="144"/>
      <c r="I22" s="166" t="s">
        <v>28</v>
      </c>
      <c r="J22" s="34" t="str">
        <f>'Rekapitulace stavby'!AN14</f>
        <v>Vyplň údaj</v>
      </c>
      <c r="K22" s="41"/>
      <c r="L22" s="66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6.96" customHeight="1">
      <c r="A23" s="41"/>
      <c r="B23" s="44"/>
      <c r="C23" s="41"/>
      <c r="D23" s="41"/>
      <c r="E23" s="41"/>
      <c r="F23" s="41"/>
      <c r="G23" s="41"/>
      <c r="H23" s="41"/>
      <c r="I23" s="41"/>
      <c r="J23" s="41"/>
      <c r="K23" s="41"/>
      <c r="L23" s="66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2" customHeight="1">
      <c r="A24" s="41"/>
      <c r="B24" s="44"/>
      <c r="C24" s="41"/>
      <c r="D24" s="166" t="s">
        <v>31</v>
      </c>
      <c r="E24" s="41"/>
      <c r="F24" s="41"/>
      <c r="G24" s="41"/>
      <c r="H24" s="41"/>
      <c r="I24" s="166" t="s">
        <v>25</v>
      </c>
      <c r="J24" s="144" t="s">
        <v>32</v>
      </c>
      <c r="K24" s="41"/>
      <c r="L24" s="66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8" customHeight="1">
      <c r="A25" s="41"/>
      <c r="B25" s="44"/>
      <c r="C25" s="41"/>
      <c r="D25" s="41"/>
      <c r="E25" s="144" t="s">
        <v>33</v>
      </c>
      <c r="F25" s="41"/>
      <c r="G25" s="41"/>
      <c r="H25" s="41"/>
      <c r="I25" s="166" t="s">
        <v>28</v>
      </c>
      <c r="J25" s="144" t="s">
        <v>1</v>
      </c>
      <c r="K25" s="41"/>
      <c r="L25" s="66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6.96" customHeight="1">
      <c r="A26" s="41"/>
      <c r="B26" s="44"/>
      <c r="C26" s="41"/>
      <c r="D26" s="41"/>
      <c r="E26" s="41"/>
      <c r="F26" s="41"/>
      <c r="G26" s="41"/>
      <c r="H26" s="41"/>
      <c r="I26" s="41"/>
      <c r="J26" s="41"/>
      <c r="K26" s="41"/>
      <c r="L26" s="66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12" customHeight="1">
      <c r="A27" s="41"/>
      <c r="B27" s="44"/>
      <c r="C27" s="41"/>
      <c r="D27" s="166" t="s">
        <v>35</v>
      </c>
      <c r="E27" s="41"/>
      <c r="F27" s="41"/>
      <c r="G27" s="41"/>
      <c r="H27" s="41"/>
      <c r="I27" s="166" t="s">
        <v>25</v>
      </c>
      <c r="J27" s="144" t="s">
        <v>36</v>
      </c>
      <c r="K27" s="41"/>
      <c r="L27" s="66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8" customHeight="1">
      <c r="A28" s="41"/>
      <c r="B28" s="44"/>
      <c r="C28" s="41"/>
      <c r="D28" s="41"/>
      <c r="E28" s="144" t="s">
        <v>37</v>
      </c>
      <c r="F28" s="41"/>
      <c r="G28" s="41"/>
      <c r="H28" s="41"/>
      <c r="I28" s="166" t="s">
        <v>28</v>
      </c>
      <c r="J28" s="144" t="s">
        <v>1</v>
      </c>
      <c r="K28" s="41"/>
      <c r="L28" s="66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4"/>
      <c r="C29" s="41"/>
      <c r="D29" s="41"/>
      <c r="E29" s="41"/>
      <c r="F29" s="41"/>
      <c r="G29" s="41"/>
      <c r="H29" s="41"/>
      <c r="I29" s="41"/>
      <c r="J29" s="41"/>
      <c r="K29" s="41"/>
      <c r="L29" s="66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12" customHeight="1">
      <c r="A30" s="41"/>
      <c r="B30" s="44"/>
      <c r="C30" s="41"/>
      <c r="D30" s="166" t="s">
        <v>38</v>
      </c>
      <c r="E30" s="41"/>
      <c r="F30" s="41"/>
      <c r="G30" s="41"/>
      <c r="H30" s="41"/>
      <c r="I30" s="41"/>
      <c r="J30" s="41"/>
      <c r="K30" s="41"/>
      <c r="L30" s="66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8" customFormat="1" ht="71.25" customHeight="1">
      <c r="A31" s="171"/>
      <c r="B31" s="172"/>
      <c r="C31" s="171"/>
      <c r="D31" s="171"/>
      <c r="E31" s="173" t="s">
        <v>177</v>
      </c>
      <c r="F31" s="173"/>
      <c r="G31" s="173"/>
      <c r="H31" s="173"/>
      <c r="I31" s="171"/>
      <c r="J31" s="171"/>
      <c r="K31" s="171"/>
      <c r="L31" s="174"/>
      <c r="S31" s="171"/>
      <c r="T31" s="171"/>
      <c r="U31" s="171"/>
      <c r="V31" s="171"/>
      <c r="W31" s="171"/>
      <c r="X31" s="171"/>
      <c r="Y31" s="171"/>
      <c r="Z31" s="171"/>
      <c r="AA31" s="171"/>
      <c r="AB31" s="171"/>
      <c r="AC31" s="171"/>
      <c r="AD31" s="171"/>
      <c r="AE31" s="171"/>
    </row>
    <row r="32" s="2" customFormat="1" ht="6.96" customHeight="1">
      <c r="A32" s="41"/>
      <c r="B32" s="44"/>
      <c r="C32" s="41"/>
      <c r="D32" s="41"/>
      <c r="E32" s="41"/>
      <c r="F32" s="41"/>
      <c r="G32" s="41"/>
      <c r="H32" s="41"/>
      <c r="I32" s="41"/>
      <c r="J32" s="41"/>
      <c r="K32" s="41"/>
      <c r="L32" s="66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4"/>
      <c r="C33" s="41"/>
      <c r="D33" s="175"/>
      <c r="E33" s="175"/>
      <c r="F33" s="175"/>
      <c r="G33" s="175"/>
      <c r="H33" s="175"/>
      <c r="I33" s="175"/>
      <c r="J33" s="175"/>
      <c r="K33" s="175"/>
      <c r="L33" s="66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4"/>
      <c r="C34" s="41"/>
      <c r="D34" s="144" t="s">
        <v>178</v>
      </c>
      <c r="E34" s="41"/>
      <c r="F34" s="41"/>
      <c r="G34" s="41"/>
      <c r="H34" s="41"/>
      <c r="I34" s="41"/>
      <c r="J34" s="176">
        <f>J100</f>
        <v>0</v>
      </c>
      <c r="K34" s="41"/>
      <c r="L34" s="66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4"/>
      <c r="C35" s="41"/>
      <c r="D35" s="177" t="s">
        <v>164</v>
      </c>
      <c r="E35" s="41"/>
      <c r="F35" s="41"/>
      <c r="G35" s="41"/>
      <c r="H35" s="41"/>
      <c r="I35" s="41"/>
      <c r="J35" s="176">
        <f>J118</f>
        <v>0</v>
      </c>
      <c r="K35" s="41"/>
      <c r="L35" s="66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25.44" customHeight="1">
      <c r="A36" s="41"/>
      <c r="B36" s="44"/>
      <c r="C36" s="41"/>
      <c r="D36" s="178" t="s">
        <v>41</v>
      </c>
      <c r="E36" s="41"/>
      <c r="F36" s="41"/>
      <c r="G36" s="41"/>
      <c r="H36" s="41"/>
      <c r="I36" s="41"/>
      <c r="J36" s="179">
        <f>ROUND(J34 + J35, 2)</f>
        <v>0</v>
      </c>
      <c r="K36" s="41"/>
      <c r="L36" s="66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s="2" customFormat="1" ht="6.96" customHeight="1">
      <c r="A37" s="41"/>
      <c r="B37" s="44"/>
      <c r="C37" s="41"/>
      <c r="D37" s="175"/>
      <c r="E37" s="175"/>
      <c r="F37" s="175"/>
      <c r="G37" s="175"/>
      <c r="H37" s="175"/>
      <c r="I37" s="175"/>
      <c r="J37" s="175"/>
      <c r="K37" s="175"/>
      <c r="L37" s="66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14.4" customHeight="1">
      <c r="A38" s="41"/>
      <c r="B38" s="44"/>
      <c r="C38" s="41"/>
      <c r="D38" s="41"/>
      <c r="E38" s="41"/>
      <c r="F38" s="180" t="s">
        <v>43</v>
      </c>
      <c r="G38" s="41"/>
      <c r="H38" s="41"/>
      <c r="I38" s="180" t="s">
        <v>42</v>
      </c>
      <c r="J38" s="180" t="s">
        <v>44</v>
      </c>
      <c r="K38" s="41"/>
      <c r="L38" s="66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14.4" customHeight="1">
      <c r="A39" s="41"/>
      <c r="B39" s="44"/>
      <c r="C39" s="41"/>
      <c r="D39" s="168" t="s">
        <v>45</v>
      </c>
      <c r="E39" s="166" t="s">
        <v>46</v>
      </c>
      <c r="F39" s="181">
        <f>ROUND((SUM(BE118:BE125) + SUM(BE149:BE303)),  2)</f>
        <v>0</v>
      </c>
      <c r="G39" s="41"/>
      <c r="H39" s="41"/>
      <c r="I39" s="182">
        <v>0.20999999999999999</v>
      </c>
      <c r="J39" s="181">
        <f>ROUND(((SUM(BE118:BE125) + SUM(BE149:BE303))*I39),  2)</f>
        <v>0</v>
      </c>
      <c r="K39" s="41"/>
      <c r="L39" s="66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44"/>
      <c r="C40" s="41"/>
      <c r="D40" s="41"/>
      <c r="E40" s="166" t="s">
        <v>47</v>
      </c>
      <c r="F40" s="181">
        <f>ROUND((SUM(BF118:BF125) + SUM(BF149:BF303)),  2)</f>
        <v>0</v>
      </c>
      <c r="G40" s="41"/>
      <c r="H40" s="41"/>
      <c r="I40" s="182">
        <v>0.14999999999999999</v>
      </c>
      <c r="J40" s="181">
        <f>ROUND(((SUM(BF118:BF125) + SUM(BF149:BF303))*I40),  2)</f>
        <v>0</v>
      </c>
      <c r="K40" s="41"/>
      <c r="L40" s="66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hidden="1" s="2" customFormat="1" ht="14.4" customHeight="1">
      <c r="A41" s="41"/>
      <c r="B41" s="44"/>
      <c r="C41" s="41"/>
      <c r="D41" s="41"/>
      <c r="E41" s="166" t="s">
        <v>48</v>
      </c>
      <c r="F41" s="181">
        <f>ROUND((SUM(BG118:BG125) + SUM(BG149:BG303)),  2)</f>
        <v>0</v>
      </c>
      <c r="G41" s="41"/>
      <c r="H41" s="41"/>
      <c r="I41" s="182">
        <v>0.20999999999999999</v>
      </c>
      <c r="J41" s="181">
        <f>0</f>
        <v>0</v>
      </c>
      <c r="K41" s="41"/>
      <c r="L41" s="66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hidden="1" s="2" customFormat="1" ht="14.4" customHeight="1">
      <c r="A42" s="41"/>
      <c r="B42" s="44"/>
      <c r="C42" s="41"/>
      <c r="D42" s="41"/>
      <c r="E42" s="166" t="s">
        <v>49</v>
      </c>
      <c r="F42" s="181">
        <f>ROUND((SUM(BH118:BH125) + SUM(BH149:BH303)),  2)</f>
        <v>0</v>
      </c>
      <c r="G42" s="41"/>
      <c r="H42" s="41"/>
      <c r="I42" s="182">
        <v>0.14999999999999999</v>
      </c>
      <c r="J42" s="181">
        <f>0</f>
        <v>0</v>
      </c>
      <c r="K42" s="41"/>
      <c r="L42" s="66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hidden="1" s="2" customFormat="1" ht="14.4" customHeight="1">
      <c r="A43" s="41"/>
      <c r="B43" s="44"/>
      <c r="C43" s="41"/>
      <c r="D43" s="41"/>
      <c r="E43" s="166" t="s">
        <v>50</v>
      </c>
      <c r="F43" s="181">
        <f>ROUND((SUM(BI118:BI125) + SUM(BI149:BI303)),  2)</f>
        <v>0</v>
      </c>
      <c r="G43" s="41"/>
      <c r="H43" s="41"/>
      <c r="I43" s="182">
        <v>0</v>
      </c>
      <c r="J43" s="181">
        <f>0</f>
        <v>0</v>
      </c>
      <c r="K43" s="41"/>
      <c r="L43" s="66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</row>
    <row r="44" s="2" customFormat="1" ht="6.96" customHeight="1">
      <c r="A44" s="41"/>
      <c r="B44" s="44"/>
      <c r="C44" s="41"/>
      <c r="D44" s="41"/>
      <c r="E44" s="41"/>
      <c r="F44" s="41"/>
      <c r="G44" s="41"/>
      <c r="H44" s="41"/>
      <c r="I44" s="41"/>
      <c r="J44" s="41"/>
      <c r="K44" s="41"/>
      <c r="L44" s="66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5.44" customHeight="1">
      <c r="A45" s="41"/>
      <c r="B45" s="44"/>
      <c r="C45" s="183"/>
      <c r="D45" s="184" t="s">
        <v>51</v>
      </c>
      <c r="E45" s="185"/>
      <c r="F45" s="185"/>
      <c r="G45" s="186" t="s">
        <v>52</v>
      </c>
      <c r="H45" s="187" t="s">
        <v>53</v>
      </c>
      <c r="I45" s="185"/>
      <c r="J45" s="188">
        <f>SUM(J36:J43)</f>
        <v>0</v>
      </c>
      <c r="K45" s="189"/>
      <c r="L45" s="66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14.4" customHeight="1">
      <c r="A46" s="41"/>
      <c r="B46" s="44"/>
      <c r="C46" s="41"/>
      <c r="D46" s="41"/>
      <c r="E46" s="41"/>
      <c r="F46" s="41"/>
      <c r="G46" s="41"/>
      <c r="H46" s="41"/>
      <c r="I46" s="41"/>
      <c r="J46" s="41"/>
      <c r="K46" s="41"/>
      <c r="L46" s="66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6"/>
      <c r="D50" s="190" t="s">
        <v>54</v>
      </c>
      <c r="E50" s="191"/>
      <c r="F50" s="191"/>
      <c r="G50" s="190" t="s">
        <v>55</v>
      </c>
      <c r="H50" s="191"/>
      <c r="I50" s="191"/>
      <c r="J50" s="191"/>
      <c r="K50" s="191"/>
      <c r="L50" s="66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1"/>
      <c r="B61" s="44"/>
      <c r="C61" s="41"/>
      <c r="D61" s="192" t="s">
        <v>56</v>
      </c>
      <c r="E61" s="193"/>
      <c r="F61" s="194" t="s">
        <v>57</v>
      </c>
      <c r="G61" s="192" t="s">
        <v>56</v>
      </c>
      <c r="H61" s="193"/>
      <c r="I61" s="193"/>
      <c r="J61" s="195" t="s">
        <v>57</v>
      </c>
      <c r="K61" s="193"/>
      <c r="L61" s="66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1"/>
      <c r="B65" s="44"/>
      <c r="C65" s="41"/>
      <c r="D65" s="190" t="s">
        <v>58</v>
      </c>
      <c r="E65" s="196"/>
      <c r="F65" s="196"/>
      <c r="G65" s="190" t="s">
        <v>59</v>
      </c>
      <c r="H65" s="196"/>
      <c r="I65" s="196"/>
      <c r="J65" s="196"/>
      <c r="K65" s="196"/>
      <c r="L65" s="66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1"/>
      <c r="B76" s="44"/>
      <c r="C76" s="41"/>
      <c r="D76" s="192" t="s">
        <v>56</v>
      </c>
      <c r="E76" s="193"/>
      <c r="F76" s="194" t="s">
        <v>57</v>
      </c>
      <c r="G76" s="192" t="s">
        <v>56</v>
      </c>
      <c r="H76" s="193"/>
      <c r="I76" s="193"/>
      <c r="J76" s="195" t="s">
        <v>57</v>
      </c>
      <c r="K76" s="193"/>
      <c r="L76" s="66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4.4" customHeight="1">
      <c r="A77" s="41"/>
      <c r="B77" s="197"/>
      <c r="C77" s="198"/>
      <c r="D77" s="198"/>
      <c r="E77" s="198"/>
      <c r="F77" s="198"/>
      <c r="G77" s="198"/>
      <c r="H77" s="198"/>
      <c r="I77" s="198"/>
      <c r="J77" s="198"/>
      <c r="K77" s="198"/>
      <c r="L77" s="66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81" s="2" customFormat="1" ht="6.96" customHeight="1">
      <c r="A81" s="41"/>
      <c r="B81" s="199"/>
      <c r="C81" s="200"/>
      <c r="D81" s="200"/>
      <c r="E81" s="200"/>
      <c r="F81" s="200"/>
      <c r="G81" s="200"/>
      <c r="H81" s="200"/>
      <c r="I81" s="200"/>
      <c r="J81" s="200"/>
      <c r="K81" s="200"/>
      <c r="L81" s="66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24.96" customHeight="1">
      <c r="A82" s="41"/>
      <c r="B82" s="42"/>
      <c r="C82" s="24" t="s">
        <v>179</v>
      </c>
      <c r="D82" s="43"/>
      <c r="E82" s="43"/>
      <c r="F82" s="43"/>
      <c r="G82" s="43"/>
      <c r="H82" s="43"/>
      <c r="I82" s="43"/>
      <c r="J82" s="43"/>
      <c r="K82" s="43"/>
      <c r="L82" s="66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66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3" t="s">
        <v>16</v>
      </c>
      <c r="D84" s="43"/>
      <c r="E84" s="43"/>
      <c r="F84" s="43"/>
      <c r="G84" s="43"/>
      <c r="H84" s="43"/>
      <c r="I84" s="43"/>
      <c r="J84" s="43"/>
      <c r="K84" s="43"/>
      <c r="L84" s="66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6.5" customHeight="1">
      <c r="A85" s="41"/>
      <c r="B85" s="42"/>
      <c r="C85" s="43"/>
      <c r="D85" s="43"/>
      <c r="E85" s="201" t="str">
        <f>E7</f>
        <v>Komunitní centrum Jahodnice - rozdělení do etap .I.etapa</v>
      </c>
      <c r="F85" s="33"/>
      <c r="G85" s="33"/>
      <c r="H85" s="33"/>
      <c r="I85" s="43"/>
      <c r="J85" s="43"/>
      <c r="K85" s="43"/>
      <c r="L85" s="66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1" customFormat="1" ht="12" customHeight="1">
      <c r="B86" s="22"/>
      <c r="C86" s="33" t="s">
        <v>171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23.25" customHeight="1">
      <c r="B87" s="22"/>
      <c r="C87" s="23"/>
      <c r="D87" s="23"/>
      <c r="E87" s="201" t="s">
        <v>172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173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41"/>
      <c r="B89" s="42"/>
      <c r="C89" s="43"/>
      <c r="D89" s="43"/>
      <c r="E89" s="202" t="s">
        <v>174</v>
      </c>
      <c r="F89" s="43"/>
      <c r="G89" s="43"/>
      <c r="H89" s="43"/>
      <c r="I89" s="43"/>
      <c r="J89" s="43"/>
      <c r="K89" s="43"/>
      <c r="L89" s="66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12" customHeight="1">
      <c r="A90" s="41"/>
      <c r="B90" s="42"/>
      <c r="C90" s="33" t="s">
        <v>175</v>
      </c>
      <c r="D90" s="43"/>
      <c r="E90" s="43"/>
      <c r="F90" s="43"/>
      <c r="G90" s="43"/>
      <c r="H90" s="43"/>
      <c r="I90" s="43"/>
      <c r="J90" s="43"/>
      <c r="K90" s="43"/>
      <c r="L90" s="66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6.5" customHeight="1">
      <c r="A91" s="41"/>
      <c r="B91" s="42"/>
      <c r="C91" s="43"/>
      <c r="D91" s="43"/>
      <c r="E91" s="79" t="str">
        <f>E13</f>
        <v>222/2021/KCVod - Domovní vodovod,zařizovací předměty</v>
      </c>
      <c r="F91" s="43"/>
      <c r="G91" s="43"/>
      <c r="H91" s="43"/>
      <c r="I91" s="43"/>
      <c r="J91" s="43"/>
      <c r="K91" s="43"/>
      <c r="L91" s="66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6.96" customHeight="1">
      <c r="A92" s="41"/>
      <c r="B92" s="42"/>
      <c r="C92" s="43"/>
      <c r="D92" s="43"/>
      <c r="E92" s="43"/>
      <c r="F92" s="43"/>
      <c r="G92" s="43"/>
      <c r="H92" s="43"/>
      <c r="I92" s="43"/>
      <c r="J92" s="43"/>
      <c r="K92" s="43"/>
      <c r="L92" s="66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2" customHeight="1">
      <c r="A93" s="41"/>
      <c r="B93" s="42"/>
      <c r="C93" s="33" t="s">
        <v>20</v>
      </c>
      <c r="D93" s="43"/>
      <c r="E93" s="43"/>
      <c r="F93" s="28" t="str">
        <f>F16</f>
        <v>Baštýřská 67/2,19800 Praha 14</v>
      </c>
      <c r="G93" s="43"/>
      <c r="H93" s="43"/>
      <c r="I93" s="33" t="s">
        <v>22</v>
      </c>
      <c r="J93" s="82" t="str">
        <f>IF(J16="","",J16)</f>
        <v>14. 7. 2021</v>
      </c>
      <c r="K93" s="43"/>
      <c r="L93" s="66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6.96" customHeight="1">
      <c r="A94" s="41"/>
      <c r="B94" s="42"/>
      <c r="C94" s="43"/>
      <c r="D94" s="43"/>
      <c r="E94" s="43"/>
      <c r="F94" s="43"/>
      <c r="G94" s="43"/>
      <c r="H94" s="43"/>
      <c r="I94" s="43"/>
      <c r="J94" s="43"/>
      <c r="K94" s="43"/>
      <c r="L94" s="66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25.65" customHeight="1">
      <c r="A95" s="41"/>
      <c r="B95" s="42"/>
      <c r="C95" s="33" t="s">
        <v>24</v>
      </c>
      <c r="D95" s="43"/>
      <c r="E95" s="43"/>
      <c r="F95" s="28" t="str">
        <f>E19</f>
        <v>Městská část Praha 14,Br.Venclíků 1073,Praha 14</v>
      </c>
      <c r="G95" s="43"/>
      <c r="H95" s="43"/>
      <c r="I95" s="33" t="s">
        <v>31</v>
      </c>
      <c r="J95" s="37" t="str">
        <f>E25</f>
        <v>a3atelier s.r.o.,Praha 1</v>
      </c>
      <c r="K95" s="43"/>
      <c r="L95" s="66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15.15" customHeight="1">
      <c r="A96" s="41"/>
      <c r="B96" s="42"/>
      <c r="C96" s="33" t="s">
        <v>29</v>
      </c>
      <c r="D96" s="43"/>
      <c r="E96" s="43"/>
      <c r="F96" s="28" t="str">
        <f>IF(E22="","",E22)</f>
        <v>Vyplň údaj</v>
      </c>
      <c r="G96" s="43"/>
      <c r="H96" s="43"/>
      <c r="I96" s="33" t="s">
        <v>35</v>
      </c>
      <c r="J96" s="37" t="str">
        <f>E28</f>
        <v>Ing.Myšík Petr</v>
      </c>
      <c r="K96" s="43"/>
      <c r="L96" s="66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97" s="2" customFormat="1" ht="10.32" customHeight="1">
      <c r="A97" s="41"/>
      <c r="B97" s="42"/>
      <c r="C97" s="43"/>
      <c r="D97" s="43"/>
      <c r="E97" s="43"/>
      <c r="F97" s="43"/>
      <c r="G97" s="43"/>
      <c r="H97" s="43"/>
      <c r="I97" s="43"/>
      <c r="J97" s="43"/>
      <c r="K97" s="43"/>
      <c r="L97" s="66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</row>
    <row r="98" s="2" customFormat="1" ht="29.28" customHeight="1">
      <c r="A98" s="41"/>
      <c r="B98" s="42"/>
      <c r="C98" s="203" t="s">
        <v>180</v>
      </c>
      <c r="D98" s="160"/>
      <c r="E98" s="160"/>
      <c r="F98" s="160"/>
      <c r="G98" s="160"/>
      <c r="H98" s="160"/>
      <c r="I98" s="160"/>
      <c r="J98" s="204" t="s">
        <v>181</v>
      </c>
      <c r="K98" s="160"/>
      <c r="L98" s="66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</row>
    <row r="99" s="2" customFormat="1" ht="10.32" customHeight="1">
      <c r="A99" s="41"/>
      <c r="B99" s="42"/>
      <c r="C99" s="43"/>
      <c r="D99" s="43"/>
      <c r="E99" s="43"/>
      <c r="F99" s="43"/>
      <c r="G99" s="43"/>
      <c r="H99" s="43"/>
      <c r="I99" s="43"/>
      <c r="J99" s="43"/>
      <c r="K99" s="43"/>
      <c r="L99" s="66"/>
      <c r="S99" s="41"/>
      <c r="T99" s="41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</row>
    <row r="100" s="2" customFormat="1" ht="22.8" customHeight="1">
      <c r="A100" s="41"/>
      <c r="B100" s="42"/>
      <c r="C100" s="205" t="s">
        <v>182</v>
      </c>
      <c r="D100" s="43"/>
      <c r="E100" s="43"/>
      <c r="F100" s="43"/>
      <c r="G100" s="43"/>
      <c r="H100" s="43"/>
      <c r="I100" s="43"/>
      <c r="J100" s="113">
        <f>J149</f>
        <v>0</v>
      </c>
      <c r="K100" s="43"/>
      <c r="L100" s="66"/>
      <c r="S100" s="41"/>
      <c r="T100" s="41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U100" s="18" t="s">
        <v>183</v>
      </c>
    </row>
    <row r="101" s="9" customFormat="1" ht="24.96" customHeight="1">
      <c r="A101" s="9"/>
      <c r="B101" s="206"/>
      <c r="C101" s="207"/>
      <c r="D101" s="208" t="s">
        <v>2713</v>
      </c>
      <c r="E101" s="209"/>
      <c r="F101" s="209"/>
      <c r="G101" s="209"/>
      <c r="H101" s="209"/>
      <c r="I101" s="209"/>
      <c r="J101" s="210">
        <f>J150</f>
        <v>0</v>
      </c>
      <c r="K101" s="207"/>
      <c r="L101" s="211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206"/>
      <c r="C102" s="207"/>
      <c r="D102" s="208" t="s">
        <v>2714</v>
      </c>
      <c r="E102" s="209"/>
      <c r="F102" s="209"/>
      <c r="G102" s="209"/>
      <c r="H102" s="209"/>
      <c r="I102" s="209"/>
      <c r="J102" s="210">
        <f>J159</f>
        <v>0</v>
      </c>
      <c r="K102" s="207"/>
      <c r="L102" s="211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206"/>
      <c r="C103" s="207"/>
      <c r="D103" s="208" t="s">
        <v>2715</v>
      </c>
      <c r="E103" s="209"/>
      <c r="F103" s="209"/>
      <c r="G103" s="209"/>
      <c r="H103" s="209"/>
      <c r="I103" s="209"/>
      <c r="J103" s="210">
        <f>J169</f>
        <v>0</v>
      </c>
      <c r="K103" s="207"/>
      <c r="L103" s="211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10" customFormat="1" ht="19.92" customHeight="1">
      <c r="A104" s="10"/>
      <c r="B104" s="212"/>
      <c r="C104" s="135"/>
      <c r="D104" s="213" t="s">
        <v>2716</v>
      </c>
      <c r="E104" s="214"/>
      <c r="F104" s="214"/>
      <c r="G104" s="214"/>
      <c r="H104" s="214"/>
      <c r="I104" s="214"/>
      <c r="J104" s="215">
        <f>J170</f>
        <v>0</v>
      </c>
      <c r="K104" s="135"/>
      <c r="L104" s="216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212"/>
      <c r="C105" s="135"/>
      <c r="D105" s="213" t="s">
        <v>2717</v>
      </c>
      <c r="E105" s="214"/>
      <c r="F105" s="214"/>
      <c r="G105" s="214"/>
      <c r="H105" s="214"/>
      <c r="I105" s="214"/>
      <c r="J105" s="215">
        <f>J180</f>
        <v>0</v>
      </c>
      <c r="K105" s="135"/>
      <c r="L105" s="216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212"/>
      <c r="C106" s="135"/>
      <c r="D106" s="213" t="s">
        <v>2718</v>
      </c>
      <c r="E106" s="214"/>
      <c r="F106" s="214"/>
      <c r="G106" s="214"/>
      <c r="H106" s="214"/>
      <c r="I106" s="214"/>
      <c r="J106" s="215">
        <f>J199</f>
        <v>0</v>
      </c>
      <c r="K106" s="135"/>
      <c r="L106" s="216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212"/>
      <c r="C107" s="135"/>
      <c r="D107" s="213" t="s">
        <v>2719</v>
      </c>
      <c r="E107" s="214"/>
      <c r="F107" s="214"/>
      <c r="G107" s="214"/>
      <c r="H107" s="214"/>
      <c r="I107" s="214"/>
      <c r="J107" s="215">
        <f>J208</f>
        <v>0</v>
      </c>
      <c r="K107" s="135"/>
      <c r="L107" s="216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212"/>
      <c r="C108" s="135"/>
      <c r="D108" s="213" t="s">
        <v>2720</v>
      </c>
      <c r="E108" s="214"/>
      <c r="F108" s="214"/>
      <c r="G108" s="214"/>
      <c r="H108" s="214"/>
      <c r="I108" s="214"/>
      <c r="J108" s="215">
        <f>J215</f>
        <v>0</v>
      </c>
      <c r="K108" s="135"/>
      <c r="L108" s="216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9" customFormat="1" ht="24.96" customHeight="1">
      <c r="A109" s="9"/>
      <c r="B109" s="206"/>
      <c r="C109" s="207"/>
      <c r="D109" s="208" t="s">
        <v>2721</v>
      </c>
      <c r="E109" s="209"/>
      <c r="F109" s="209"/>
      <c r="G109" s="209"/>
      <c r="H109" s="209"/>
      <c r="I109" s="209"/>
      <c r="J109" s="210">
        <f>J222</f>
        <v>0</v>
      </c>
      <c r="K109" s="207"/>
      <c r="L109" s="211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</row>
    <row r="110" s="10" customFormat="1" ht="19.92" customHeight="1">
      <c r="A110" s="10"/>
      <c r="B110" s="212"/>
      <c r="C110" s="135"/>
      <c r="D110" s="213" t="s">
        <v>2722</v>
      </c>
      <c r="E110" s="214"/>
      <c r="F110" s="214"/>
      <c r="G110" s="214"/>
      <c r="H110" s="214"/>
      <c r="I110" s="214"/>
      <c r="J110" s="215">
        <f>J223</f>
        <v>0</v>
      </c>
      <c r="K110" s="135"/>
      <c r="L110" s="216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212"/>
      <c r="C111" s="135"/>
      <c r="D111" s="213" t="s">
        <v>2723</v>
      </c>
      <c r="E111" s="214"/>
      <c r="F111" s="214"/>
      <c r="G111" s="214"/>
      <c r="H111" s="214"/>
      <c r="I111" s="214"/>
      <c r="J111" s="215">
        <f>J229</f>
        <v>0</v>
      </c>
      <c r="K111" s="135"/>
      <c r="L111" s="216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212"/>
      <c r="C112" s="135"/>
      <c r="D112" s="213" t="s">
        <v>2724</v>
      </c>
      <c r="E112" s="214"/>
      <c r="F112" s="214"/>
      <c r="G112" s="214"/>
      <c r="H112" s="214"/>
      <c r="I112" s="214"/>
      <c r="J112" s="215">
        <f>J245</f>
        <v>0</v>
      </c>
      <c r="K112" s="135"/>
      <c r="L112" s="216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212"/>
      <c r="C113" s="135"/>
      <c r="D113" s="213" t="s">
        <v>2725</v>
      </c>
      <c r="E113" s="214"/>
      <c r="F113" s="214"/>
      <c r="G113" s="214"/>
      <c r="H113" s="214"/>
      <c r="I113" s="214"/>
      <c r="J113" s="215">
        <f>J254</f>
        <v>0</v>
      </c>
      <c r="K113" s="135"/>
      <c r="L113" s="216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212"/>
      <c r="C114" s="135"/>
      <c r="D114" s="213" t="s">
        <v>2726</v>
      </c>
      <c r="E114" s="214"/>
      <c r="F114" s="214"/>
      <c r="G114" s="214"/>
      <c r="H114" s="214"/>
      <c r="I114" s="214"/>
      <c r="J114" s="215">
        <f>J290</f>
        <v>0</v>
      </c>
      <c r="K114" s="135"/>
      <c r="L114" s="216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212"/>
      <c r="C115" s="135"/>
      <c r="D115" s="213" t="s">
        <v>2727</v>
      </c>
      <c r="E115" s="214"/>
      <c r="F115" s="214"/>
      <c r="G115" s="214"/>
      <c r="H115" s="214"/>
      <c r="I115" s="214"/>
      <c r="J115" s="215">
        <f>J297</f>
        <v>0</v>
      </c>
      <c r="K115" s="135"/>
      <c r="L115" s="216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2" customFormat="1" ht="21.84" customHeight="1">
      <c r="A116" s="41"/>
      <c r="B116" s="42"/>
      <c r="C116" s="43"/>
      <c r="D116" s="43"/>
      <c r="E116" s="43"/>
      <c r="F116" s="43"/>
      <c r="G116" s="43"/>
      <c r="H116" s="43"/>
      <c r="I116" s="43"/>
      <c r="J116" s="43"/>
      <c r="K116" s="43"/>
      <c r="L116" s="66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</row>
    <row r="117" s="2" customFormat="1" ht="6.96" customHeight="1">
      <c r="A117" s="41"/>
      <c r="B117" s="42"/>
      <c r="C117" s="43"/>
      <c r="D117" s="43"/>
      <c r="E117" s="43"/>
      <c r="F117" s="43"/>
      <c r="G117" s="43"/>
      <c r="H117" s="43"/>
      <c r="I117" s="43"/>
      <c r="J117" s="43"/>
      <c r="K117" s="43"/>
      <c r="L117" s="66"/>
      <c r="S117" s="41"/>
      <c r="T117" s="41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</row>
    <row r="118" s="2" customFormat="1" ht="29.28" customHeight="1">
      <c r="A118" s="41"/>
      <c r="B118" s="42"/>
      <c r="C118" s="205" t="s">
        <v>189</v>
      </c>
      <c r="D118" s="43"/>
      <c r="E118" s="43"/>
      <c r="F118" s="43"/>
      <c r="G118" s="43"/>
      <c r="H118" s="43"/>
      <c r="I118" s="43"/>
      <c r="J118" s="217">
        <f>ROUND(J119 + J120 + J121 + J122 + J123 + J124,2)</f>
        <v>0</v>
      </c>
      <c r="K118" s="43"/>
      <c r="L118" s="66"/>
      <c r="N118" s="218" t="s">
        <v>45</v>
      </c>
      <c r="S118" s="41"/>
      <c r="T118" s="41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</row>
    <row r="119" s="2" customFormat="1" ht="18" customHeight="1">
      <c r="A119" s="41"/>
      <c r="B119" s="42"/>
      <c r="C119" s="43"/>
      <c r="D119" s="156" t="s">
        <v>190</v>
      </c>
      <c r="E119" s="151"/>
      <c r="F119" s="151"/>
      <c r="G119" s="43"/>
      <c r="H119" s="43"/>
      <c r="I119" s="43"/>
      <c r="J119" s="152">
        <v>0</v>
      </c>
      <c r="K119" s="43"/>
      <c r="L119" s="219"/>
      <c r="M119" s="220"/>
      <c r="N119" s="221" t="s">
        <v>46</v>
      </c>
      <c r="O119" s="220"/>
      <c r="P119" s="220"/>
      <c r="Q119" s="220"/>
      <c r="R119" s="220"/>
      <c r="S119" s="222"/>
      <c r="T119" s="222"/>
      <c r="U119" s="222"/>
      <c r="V119" s="222"/>
      <c r="W119" s="222"/>
      <c r="X119" s="222"/>
      <c r="Y119" s="222"/>
      <c r="Z119" s="222"/>
      <c r="AA119" s="222"/>
      <c r="AB119" s="222"/>
      <c r="AC119" s="222"/>
      <c r="AD119" s="222"/>
      <c r="AE119" s="222"/>
      <c r="AF119" s="220"/>
      <c r="AG119" s="220"/>
      <c r="AH119" s="220"/>
      <c r="AI119" s="220"/>
      <c r="AJ119" s="220"/>
      <c r="AK119" s="220"/>
      <c r="AL119" s="220"/>
      <c r="AM119" s="220"/>
      <c r="AN119" s="220"/>
      <c r="AO119" s="220"/>
      <c r="AP119" s="220"/>
      <c r="AQ119" s="220"/>
      <c r="AR119" s="220"/>
      <c r="AS119" s="220"/>
      <c r="AT119" s="220"/>
      <c r="AU119" s="220"/>
      <c r="AV119" s="220"/>
      <c r="AW119" s="220"/>
      <c r="AX119" s="220"/>
      <c r="AY119" s="223" t="s">
        <v>104</v>
      </c>
      <c r="AZ119" s="220"/>
      <c r="BA119" s="220"/>
      <c r="BB119" s="220"/>
      <c r="BC119" s="220"/>
      <c r="BD119" s="220"/>
      <c r="BE119" s="224">
        <f>IF(N119="základní",J119,0)</f>
        <v>0</v>
      </c>
      <c r="BF119" s="224">
        <f>IF(N119="snížená",J119,0)</f>
        <v>0</v>
      </c>
      <c r="BG119" s="224">
        <f>IF(N119="zákl. přenesená",J119,0)</f>
        <v>0</v>
      </c>
      <c r="BH119" s="224">
        <f>IF(N119="sníž. přenesená",J119,0)</f>
        <v>0</v>
      </c>
      <c r="BI119" s="224">
        <f>IF(N119="nulová",J119,0)</f>
        <v>0</v>
      </c>
      <c r="BJ119" s="223" t="s">
        <v>87</v>
      </c>
      <c r="BK119" s="220"/>
      <c r="BL119" s="220"/>
      <c r="BM119" s="220"/>
    </row>
    <row r="120" s="2" customFormat="1" ht="18" customHeight="1">
      <c r="A120" s="41"/>
      <c r="B120" s="42"/>
      <c r="C120" s="43"/>
      <c r="D120" s="156" t="s">
        <v>191</v>
      </c>
      <c r="E120" s="151"/>
      <c r="F120" s="151"/>
      <c r="G120" s="43"/>
      <c r="H120" s="43"/>
      <c r="I120" s="43"/>
      <c r="J120" s="152">
        <v>0</v>
      </c>
      <c r="K120" s="43"/>
      <c r="L120" s="219"/>
      <c r="M120" s="220"/>
      <c r="N120" s="221" t="s">
        <v>46</v>
      </c>
      <c r="O120" s="220"/>
      <c r="P120" s="220"/>
      <c r="Q120" s="220"/>
      <c r="R120" s="220"/>
      <c r="S120" s="222"/>
      <c r="T120" s="222"/>
      <c r="U120" s="222"/>
      <c r="V120" s="222"/>
      <c r="W120" s="222"/>
      <c r="X120" s="222"/>
      <c r="Y120" s="222"/>
      <c r="Z120" s="222"/>
      <c r="AA120" s="222"/>
      <c r="AB120" s="222"/>
      <c r="AC120" s="222"/>
      <c r="AD120" s="222"/>
      <c r="AE120" s="222"/>
      <c r="AF120" s="220"/>
      <c r="AG120" s="220"/>
      <c r="AH120" s="220"/>
      <c r="AI120" s="220"/>
      <c r="AJ120" s="220"/>
      <c r="AK120" s="220"/>
      <c r="AL120" s="220"/>
      <c r="AM120" s="220"/>
      <c r="AN120" s="220"/>
      <c r="AO120" s="220"/>
      <c r="AP120" s="220"/>
      <c r="AQ120" s="220"/>
      <c r="AR120" s="220"/>
      <c r="AS120" s="220"/>
      <c r="AT120" s="220"/>
      <c r="AU120" s="220"/>
      <c r="AV120" s="220"/>
      <c r="AW120" s="220"/>
      <c r="AX120" s="220"/>
      <c r="AY120" s="223" t="s">
        <v>104</v>
      </c>
      <c r="AZ120" s="220"/>
      <c r="BA120" s="220"/>
      <c r="BB120" s="220"/>
      <c r="BC120" s="220"/>
      <c r="BD120" s="220"/>
      <c r="BE120" s="224">
        <f>IF(N120="základní",J120,0)</f>
        <v>0</v>
      </c>
      <c r="BF120" s="224">
        <f>IF(N120="snížená",J120,0)</f>
        <v>0</v>
      </c>
      <c r="BG120" s="224">
        <f>IF(N120="zákl. přenesená",J120,0)</f>
        <v>0</v>
      </c>
      <c r="BH120" s="224">
        <f>IF(N120="sníž. přenesená",J120,0)</f>
        <v>0</v>
      </c>
      <c r="BI120" s="224">
        <f>IF(N120="nulová",J120,0)</f>
        <v>0</v>
      </c>
      <c r="BJ120" s="223" t="s">
        <v>87</v>
      </c>
      <c r="BK120" s="220"/>
      <c r="BL120" s="220"/>
      <c r="BM120" s="220"/>
    </row>
    <row r="121" s="2" customFormat="1" ht="18" customHeight="1">
      <c r="A121" s="41"/>
      <c r="B121" s="42"/>
      <c r="C121" s="43"/>
      <c r="D121" s="156" t="s">
        <v>192</v>
      </c>
      <c r="E121" s="151"/>
      <c r="F121" s="151"/>
      <c r="G121" s="43"/>
      <c r="H121" s="43"/>
      <c r="I121" s="43"/>
      <c r="J121" s="152">
        <v>0</v>
      </c>
      <c r="K121" s="43"/>
      <c r="L121" s="219"/>
      <c r="M121" s="220"/>
      <c r="N121" s="221" t="s">
        <v>46</v>
      </c>
      <c r="O121" s="220"/>
      <c r="P121" s="220"/>
      <c r="Q121" s="220"/>
      <c r="R121" s="220"/>
      <c r="S121" s="222"/>
      <c r="T121" s="222"/>
      <c r="U121" s="222"/>
      <c r="V121" s="222"/>
      <c r="W121" s="222"/>
      <c r="X121" s="222"/>
      <c r="Y121" s="222"/>
      <c r="Z121" s="222"/>
      <c r="AA121" s="222"/>
      <c r="AB121" s="222"/>
      <c r="AC121" s="222"/>
      <c r="AD121" s="222"/>
      <c r="AE121" s="222"/>
      <c r="AF121" s="220"/>
      <c r="AG121" s="220"/>
      <c r="AH121" s="220"/>
      <c r="AI121" s="220"/>
      <c r="AJ121" s="220"/>
      <c r="AK121" s="220"/>
      <c r="AL121" s="220"/>
      <c r="AM121" s="220"/>
      <c r="AN121" s="220"/>
      <c r="AO121" s="220"/>
      <c r="AP121" s="220"/>
      <c r="AQ121" s="220"/>
      <c r="AR121" s="220"/>
      <c r="AS121" s="220"/>
      <c r="AT121" s="220"/>
      <c r="AU121" s="220"/>
      <c r="AV121" s="220"/>
      <c r="AW121" s="220"/>
      <c r="AX121" s="220"/>
      <c r="AY121" s="223" t="s">
        <v>104</v>
      </c>
      <c r="AZ121" s="220"/>
      <c r="BA121" s="220"/>
      <c r="BB121" s="220"/>
      <c r="BC121" s="220"/>
      <c r="BD121" s="220"/>
      <c r="BE121" s="224">
        <f>IF(N121="základní",J121,0)</f>
        <v>0</v>
      </c>
      <c r="BF121" s="224">
        <f>IF(N121="snížená",J121,0)</f>
        <v>0</v>
      </c>
      <c r="BG121" s="224">
        <f>IF(N121="zákl. přenesená",J121,0)</f>
        <v>0</v>
      </c>
      <c r="BH121" s="224">
        <f>IF(N121="sníž. přenesená",J121,0)</f>
        <v>0</v>
      </c>
      <c r="BI121" s="224">
        <f>IF(N121="nulová",J121,0)</f>
        <v>0</v>
      </c>
      <c r="BJ121" s="223" t="s">
        <v>87</v>
      </c>
      <c r="BK121" s="220"/>
      <c r="BL121" s="220"/>
      <c r="BM121" s="220"/>
    </row>
    <row r="122" s="2" customFormat="1" ht="18" customHeight="1">
      <c r="A122" s="41"/>
      <c r="B122" s="42"/>
      <c r="C122" s="43"/>
      <c r="D122" s="156" t="s">
        <v>193</v>
      </c>
      <c r="E122" s="151"/>
      <c r="F122" s="151"/>
      <c r="G122" s="43"/>
      <c r="H122" s="43"/>
      <c r="I122" s="43"/>
      <c r="J122" s="152">
        <v>0</v>
      </c>
      <c r="K122" s="43"/>
      <c r="L122" s="219"/>
      <c r="M122" s="220"/>
      <c r="N122" s="221" t="s">
        <v>46</v>
      </c>
      <c r="O122" s="220"/>
      <c r="P122" s="220"/>
      <c r="Q122" s="220"/>
      <c r="R122" s="220"/>
      <c r="S122" s="222"/>
      <c r="T122" s="222"/>
      <c r="U122" s="222"/>
      <c r="V122" s="222"/>
      <c r="W122" s="222"/>
      <c r="X122" s="222"/>
      <c r="Y122" s="222"/>
      <c r="Z122" s="222"/>
      <c r="AA122" s="222"/>
      <c r="AB122" s="222"/>
      <c r="AC122" s="222"/>
      <c r="AD122" s="222"/>
      <c r="AE122" s="222"/>
      <c r="AF122" s="220"/>
      <c r="AG122" s="220"/>
      <c r="AH122" s="220"/>
      <c r="AI122" s="220"/>
      <c r="AJ122" s="220"/>
      <c r="AK122" s="220"/>
      <c r="AL122" s="220"/>
      <c r="AM122" s="220"/>
      <c r="AN122" s="220"/>
      <c r="AO122" s="220"/>
      <c r="AP122" s="220"/>
      <c r="AQ122" s="220"/>
      <c r="AR122" s="220"/>
      <c r="AS122" s="220"/>
      <c r="AT122" s="220"/>
      <c r="AU122" s="220"/>
      <c r="AV122" s="220"/>
      <c r="AW122" s="220"/>
      <c r="AX122" s="220"/>
      <c r="AY122" s="223" t="s">
        <v>104</v>
      </c>
      <c r="AZ122" s="220"/>
      <c r="BA122" s="220"/>
      <c r="BB122" s="220"/>
      <c r="BC122" s="220"/>
      <c r="BD122" s="220"/>
      <c r="BE122" s="224">
        <f>IF(N122="základní",J122,0)</f>
        <v>0</v>
      </c>
      <c r="BF122" s="224">
        <f>IF(N122="snížená",J122,0)</f>
        <v>0</v>
      </c>
      <c r="BG122" s="224">
        <f>IF(N122="zákl. přenesená",J122,0)</f>
        <v>0</v>
      </c>
      <c r="BH122" s="224">
        <f>IF(N122="sníž. přenesená",J122,0)</f>
        <v>0</v>
      </c>
      <c r="BI122" s="224">
        <f>IF(N122="nulová",J122,0)</f>
        <v>0</v>
      </c>
      <c r="BJ122" s="223" t="s">
        <v>87</v>
      </c>
      <c r="BK122" s="220"/>
      <c r="BL122" s="220"/>
      <c r="BM122" s="220"/>
    </row>
    <row r="123" s="2" customFormat="1" ht="18" customHeight="1">
      <c r="A123" s="41"/>
      <c r="B123" s="42"/>
      <c r="C123" s="43"/>
      <c r="D123" s="156" t="s">
        <v>194</v>
      </c>
      <c r="E123" s="151"/>
      <c r="F123" s="151"/>
      <c r="G123" s="43"/>
      <c r="H123" s="43"/>
      <c r="I123" s="43"/>
      <c r="J123" s="152">
        <v>0</v>
      </c>
      <c r="K123" s="43"/>
      <c r="L123" s="219"/>
      <c r="M123" s="220"/>
      <c r="N123" s="221" t="s">
        <v>46</v>
      </c>
      <c r="O123" s="220"/>
      <c r="P123" s="220"/>
      <c r="Q123" s="220"/>
      <c r="R123" s="220"/>
      <c r="S123" s="222"/>
      <c r="T123" s="222"/>
      <c r="U123" s="222"/>
      <c r="V123" s="222"/>
      <c r="W123" s="222"/>
      <c r="X123" s="222"/>
      <c r="Y123" s="222"/>
      <c r="Z123" s="222"/>
      <c r="AA123" s="222"/>
      <c r="AB123" s="222"/>
      <c r="AC123" s="222"/>
      <c r="AD123" s="222"/>
      <c r="AE123" s="222"/>
      <c r="AF123" s="220"/>
      <c r="AG123" s="220"/>
      <c r="AH123" s="220"/>
      <c r="AI123" s="220"/>
      <c r="AJ123" s="220"/>
      <c r="AK123" s="220"/>
      <c r="AL123" s="220"/>
      <c r="AM123" s="220"/>
      <c r="AN123" s="220"/>
      <c r="AO123" s="220"/>
      <c r="AP123" s="220"/>
      <c r="AQ123" s="220"/>
      <c r="AR123" s="220"/>
      <c r="AS123" s="220"/>
      <c r="AT123" s="220"/>
      <c r="AU123" s="220"/>
      <c r="AV123" s="220"/>
      <c r="AW123" s="220"/>
      <c r="AX123" s="220"/>
      <c r="AY123" s="223" t="s">
        <v>104</v>
      </c>
      <c r="AZ123" s="220"/>
      <c r="BA123" s="220"/>
      <c r="BB123" s="220"/>
      <c r="BC123" s="220"/>
      <c r="BD123" s="220"/>
      <c r="BE123" s="224">
        <f>IF(N123="základní",J123,0)</f>
        <v>0</v>
      </c>
      <c r="BF123" s="224">
        <f>IF(N123="snížená",J123,0)</f>
        <v>0</v>
      </c>
      <c r="BG123" s="224">
        <f>IF(N123="zákl. přenesená",J123,0)</f>
        <v>0</v>
      </c>
      <c r="BH123" s="224">
        <f>IF(N123="sníž. přenesená",J123,0)</f>
        <v>0</v>
      </c>
      <c r="BI123" s="224">
        <f>IF(N123="nulová",J123,0)</f>
        <v>0</v>
      </c>
      <c r="BJ123" s="223" t="s">
        <v>87</v>
      </c>
      <c r="BK123" s="220"/>
      <c r="BL123" s="220"/>
      <c r="BM123" s="220"/>
    </row>
    <row r="124" s="2" customFormat="1" ht="18" customHeight="1">
      <c r="A124" s="41"/>
      <c r="B124" s="42"/>
      <c r="C124" s="43"/>
      <c r="D124" s="151" t="s">
        <v>195</v>
      </c>
      <c r="E124" s="43"/>
      <c r="F124" s="43"/>
      <c r="G124" s="43"/>
      <c r="H124" s="43"/>
      <c r="I124" s="43"/>
      <c r="J124" s="152">
        <f>ROUND(J34*T124,2)</f>
        <v>0</v>
      </c>
      <c r="K124" s="43"/>
      <c r="L124" s="219"/>
      <c r="M124" s="220"/>
      <c r="N124" s="221" t="s">
        <v>46</v>
      </c>
      <c r="O124" s="220"/>
      <c r="P124" s="220"/>
      <c r="Q124" s="220"/>
      <c r="R124" s="220"/>
      <c r="S124" s="222"/>
      <c r="T124" s="222"/>
      <c r="U124" s="222"/>
      <c r="V124" s="222"/>
      <c r="W124" s="222"/>
      <c r="X124" s="222"/>
      <c r="Y124" s="222"/>
      <c r="Z124" s="222"/>
      <c r="AA124" s="222"/>
      <c r="AB124" s="222"/>
      <c r="AC124" s="222"/>
      <c r="AD124" s="222"/>
      <c r="AE124" s="222"/>
      <c r="AF124" s="220"/>
      <c r="AG124" s="220"/>
      <c r="AH124" s="220"/>
      <c r="AI124" s="220"/>
      <c r="AJ124" s="220"/>
      <c r="AK124" s="220"/>
      <c r="AL124" s="220"/>
      <c r="AM124" s="220"/>
      <c r="AN124" s="220"/>
      <c r="AO124" s="220"/>
      <c r="AP124" s="220"/>
      <c r="AQ124" s="220"/>
      <c r="AR124" s="220"/>
      <c r="AS124" s="220"/>
      <c r="AT124" s="220"/>
      <c r="AU124" s="220"/>
      <c r="AV124" s="220"/>
      <c r="AW124" s="220"/>
      <c r="AX124" s="220"/>
      <c r="AY124" s="223" t="s">
        <v>196</v>
      </c>
      <c r="AZ124" s="220"/>
      <c r="BA124" s="220"/>
      <c r="BB124" s="220"/>
      <c r="BC124" s="220"/>
      <c r="BD124" s="220"/>
      <c r="BE124" s="224">
        <f>IF(N124="základní",J124,0)</f>
        <v>0</v>
      </c>
      <c r="BF124" s="224">
        <f>IF(N124="snížená",J124,0)</f>
        <v>0</v>
      </c>
      <c r="BG124" s="224">
        <f>IF(N124="zákl. přenesená",J124,0)</f>
        <v>0</v>
      </c>
      <c r="BH124" s="224">
        <f>IF(N124="sníž. přenesená",J124,0)</f>
        <v>0</v>
      </c>
      <c r="BI124" s="224">
        <f>IF(N124="nulová",J124,0)</f>
        <v>0</v>
      </c>
      <c r="BJ124" s="223" t="s">
        <v>87</v>
      </c>
      <c r="BK124" s="220"/>
      <c r="BL124" s="220"/>
      <c r="BM124" s="220"/>
    </row>
    <row r="125" s="2" customFormat="1">
      <c r="A125" s="41"/>
      <c r="B125" s="42"/>
      <c r="C125" s="43"/>
      <c r="D125" s="43"/>
      <c r="E125" s="43"/>
      <c r="F125" s="43"/>
      <c r="G125" s="43"/>
      <c r="H125" s="43"/>
      <c r="I125" s="43"/>
      <c r="J125" s="43"/>
      <c r="K125" s="43"/>
      <c r="L125" s="66"/>
      <c r="S125" s="41"/>
      <c r="T125" s="41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</row>
    <row r="126" s="2" customFormat="1" ht="29.28" customHeight="1">
      <c r="A126" s="41"/>
      <c r="B126" s="42"/>
      <c r="C126" s="159" t="s">
        <v>169</v>
      </c>
      <c r="D126" s="160"/>
      <c r="E126" s="160"/>
      <c r="F126" s="160"/>
      <c r="G126" s="160"/>
      <c r="H126" s="160"/>
      <c r="I126" s="160"/>
      <c r="J126" s="161">
        <f>ROUND(J100+J118,2)</f>
        <v>0</v>
      </c>
      <c r="K126" s="160"/>
      <c r="L126" s="66"/>
      <c r="S126" s="41"/>
      <c r="T126" s="41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</row>
    <row r="127" s="2" customFormat="1" ht="6.96" customHeight="1">
      <c r="A127" s="41"/>
      <c r="B127" s="69"/>
      <c r="C127" s="70"/>
      <c r="D127" s="70"/>
      <c r="E127" s="70"/>
      <c r="F127" s="70"/>
      <c r="G127" s="70"/>
      <c r="H127" s="70"/>
      <c r="I127" s="70"/>
      <c r="J127" s="70"/>
      <c r="K127" s="70"/>
      <c r="L127" s="66"/>
      <c r="S127" s="41"/>
      <c r="T127" s="41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</row>
    <row r="131" s="2" customFormat="1" ht="6.96" customHeight="1">
      <c r="A131" s="41"/>
      <c r="B131" s="71"/>
      <c r="C131" s="72"/>
      <c r="D131" s="72"/>
      <c r="E131" s="72"/>
      <c r="F131" s="72"/>
      <c r="G131" s="72"/>
      <c r="H131" s="72"/>
      <c r="I131" s="72"/>
      <c r="J131" s="72"/>
      <c r="K131" s="72"/>
      <c r="L131" s="66"/>
      <c r="S131" s="41"/>
      <c r="T131" s="41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</row>
    <row r="132" s="2" customFormat="1" ht="24.96" customHeight="1">
      <c r="A132" s="41"/>
      <c r="B132" s="42"/>
      <c r="C132" s="24" t="s">
        <v>197</v>
      </c>
      <c r="D132" s="43"/>
      <c r="E132" s="43"/>
      <c r="F132" s="43"/>
      <c r="G132" s="43"/>
      <c r="H132" s="43"/>
      <c r="I132" s="43"/>
      <c r="J132" s="43"/>
      <c r="K132" s="43"/>
      <c r="L132" s="66"/>
      <c r="S132" s="41"/>
      <c r="T132" s="41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</row>
    <row r="133" s="2" customFormat="1" ht="6.96" customHeight="1">
      <c r="A133" s="41"/>
      <c r="B133" s="42"/>
      <c r="C133" s="43"/>
      <c r="D133" s="43"/>
      <c r="E133" s="43"/>
      <c r="F133" s="43"/>
      <c r="G133" s="43"/>
      <c r="H133" s="43"/>
      <c r="I133" s="43"/>
      <c r="J133" s="43"/>
      <c r="K133" s="43"/>
      <c r="L133" s="66"/>
      <c r="S133" s="41"/>
      <c r="T133" s="41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</row>
    <row r="134" s="2" customFormat="1" ht="12" customHeight="1">
      <c r="A134" s="41"/>
      <c r="B134" s="42"/>
      <c r="C134" s="33" t="s">
        <v>16</v>
      </c>
      <c r="D134" s="43"/>
      <c r="E134" s="43"/>
      <c r="F134" s="43"/>
      <c r="G134" s="43"/>
      <c r="H134" s="43"/>
      <c r="I134" s="43"/>
      <c r="J134" s="43"/>
      <c r="K134" s="43"/>
      <c r="L134" s="66"/>
      <c r="S134" s="41"/>
      <c r="T134" s="41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</row>
    <row r="135" s="2" customFormat="1" ht="16.5" customHeight="1">
      <c r="A135" s="41"/>
      <c r="B135" s="42"/>
      <c r="C135" s="43"/>
      <c r="D135" s="43"/>
      <c r="E135" s="201" t="str">
        <f>E7</f>
        <v>Komunitní centrum Jahodnice - rozdělení do etap .I.etapa</v>
      </c>
      <c r="F135" s="33"/>
      <c r="G135" s="33"/>
      <c r="H135" s="33"/>
      <c r="I135" s="43"/>
      <c r="J135" s="43"/>
      <c r="K135" s="43"/>
      <c r="L135" s="66"/>
      <c r="S135" s="41"/>
      <c r="T135" s="41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</row>
    <row r="136" s="1" customFormat="1" ht="12" customHeight="1">
      <c r="B136" s="22"/>
      <c r="C136" s="33" t="s">
        <v>171</v>
      </c>
      <c r="D136" s="23"/>
      <c r="E136" s="23"/>
      <c r="F136" s="23"/>
      <c r="G136" s="23"/>
      <c r="H136" s="23"/>
      <c r="I136" s="23"/>
      <c r="J136" s="23"/>
      <c r="K136" s="23"/>
      <c r="L136" s="21"/>
    </row>
    <row r="137" s="1" customFormat="1" ht="23.25" customHeight="1">
      <c r="B137" s="22"/>
      <c r="C137" s="23"/>
      <c r="D137" s="23"/>
      <c r="E137" s="201" t="s">
        <v>172</v>
      </c>
      <c r="F137" s="23"/>
      <c r="G137" s="23"/>
      <c r="H137" s="23"/>
      <c r="I137" s="23"/>
      <c r="J137" s="23"/>
      <c r="K137" s="23"/>
      <c r="L137" s="21"/>
    </row>
    <row r="138" s="1" customFormat="1" ht="12" customHeight="1">
      <c r="B138" s="22"/>
      <c r="C138" s="33" t="s">
        <v>173</v>
      </c>
      <c r="D138" s="23"/>
      <c r="E138" s="23"/>
      <c r="F138" s="23"/>
      <c r="G138" s="23"/>
      <c r="H138" s="23"/>
      <c r="I138" s="23"/>
      <c r="J138" s="23"/>
      <c r="K138" s="23"/>
      <c r="L138" s="21"/>
    </row>
    <row r="139" s="2" customFormat="1" ht="16.5" customHeight="1">
      <c r="A139" s="41"/>
      <c r="B139" s="42"/>
      <c r="C139" s="43"/>
      <c r="D139" s="43"/>
      <c r="E139" s="202" t="s">
        <v>174</v>
      </c>
      <c r="F139" s="43"/>
      <c r="G139" s="43"/>
      <c r="H139" s="43"/>
      <c r="I139" s="43"/>
      <c r="J139" s="43"/>
      <c r="K139" s="43"/>
      <c r="L139" s="66"/>
      <c r="S139" s="41"/>
      <c r="T139" s="41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</row>
    <row r="140" s="2" customFormat="1" ht="12" customHeight="1">
      <c r="A140" s="41"/>
      <c r="B140" s="42"/>
      <c r="C140" s="33" t="s">
        <v>175</v>
      </c>
      <c r="D140" s="43"/>
      <c r="E140" s="43"/>
      <c r="F140" s="43"/>
      <c r="G140" s="43"/>
      <c r="H140" s="43"/>
      <c r="I140" s="43"/>
      <c r="J140" s="43"/>
      <c r="K140" s="43"/>
      <c r="L140" s="66"/>
      <c r="S140" s="41"/>
      <c r="T140" s="41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</row>
    <row r="141" s="2" customFormat="1" ht="16.5" customHeight="1">
      <c r="A141" s="41"/>
      <c r="B141" s="42"/>
      <c r="C141" s="43"/>
      <c r="D141" s="43"/>
      <c r="E141" s="79" t="str">
        <f>E13</f>
        <v>222/2021/KCVod - Domovní vodovod,zařizovací předměty</v>
      </c>
      <c r="F141" s="43"/>
      <c r="G141" s="43"/>
      <c r="H141" s="43"/>
      <c r="I141" s="43"/>
      <c r="J141" s="43"/>
      <c r="K141" s="43"/>
      <c r="L141" s="66"/>
      <c r="S141" s="41"/>
      <c r="T141" s="41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</row>
    <row r="142" s="2" customFormat="1" ht="6.96" customHeight="1">
      <c r="A142" s="41"/>
      <c r="B142" s="42"/>
      <c r="C142" s="43"/>
      <c r="D142" s="43"/>
      <c r="E142" s="43"/>
      <c r="F142" s="43"/>
      <c r="G142" s="43"/>
      <c r="H142" s="43"/>
      <c r="I142" s="43"/>
      <c r="J142" s="43"/>
      <c r="K142" s="43"/>
      <c r="L142" s="66"/>
      <c r="S142" s="41"/>
      <c r="T142" s="41"/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</row>
    <row r="143" s="2" customFormat="1" ht="12" customHeight="1">
      <c r="A143" s="41"/>
      <c r="B143" s="42"/>
      <c r="C143" s="33" t="s">
        <v>20</v>
      </c>
      <c r="D143" s="43"/>
      <c r="E143" s="43"/>
      <c r="F143" s="28" t="str">
        <f>F16</f>
        <v>Baštýřská 67/2,19800 Praha 14</v>
      </c>
      <c r="G143" s="43"/>
      <c r="H143" s="43"/>
      <c r="I143" s="33" t="s">
        <v>22</v>
      </c>
      <c r="J143" s="82" t="str">
        <f>IF(J16="","",J16)</f>
        <v>14. 7. 2021</v>
      </c>
      <c r="K143" s="43"/>
      <c r="L143" s="66"/>
      <c r="S143" s="41"/>
      <c r="T143" s="41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</row>
    <row r="144" s="2" customFormat="1" ht="6.96" customHeight="1">
      <c r="A144" s="41"/>
      <c r="B144" s="42"/>
      <c r="C144" s="43"/>
      <c r="D144" s="43"/>
      <c r="E144" s="43"/>
      <c r="F144" s="43"/>
      <c r="G144" s="43"/>
      <c r="H144" s="43"/>
      <c r="I144" s="43"/>
      <c r="J144" s="43"/>
      <c r="K144" s="43"/>
      <c r="L144" s="66"/>
      <c r="S144" s="41"/>
      <c r="T144" s="41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</row>
    <row r="145" s="2" customFormat="1" ht="25.65" customHeight="1">
      <c r="A145" s="41"/>
      <c r="B145" s="42"/>
      <c r="C145" s="33" t="s">
        <v>24</v>
      </c>
      <c r="D145" s="43"/>
      <c r="E145" s="43"/>
      <c r="F145" s="28" t="str">
        <f>E19</f>
        <v>Městská část Praha 14,Br.Venclíků 1073,Praha 14</v>
      </c>
      <c r="G145" s="43"/>
      <c r="H145" s="43"/>
      <c r="I145" s="33" t="s">
        <v>31</v>
      </c>
      <c r="J145" s="37" t="str">
        <f>E25</f>
        <v>a3atelier s.r.o.,Praha 1</v>
      </c>
      <c r="K145" s="43"/>
      <c r="L145" s="66"/>
      <c r="S145" s="41"/>
      <c r="T145" s="41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</row>
    <row r="146" s="2" customFormat="1" ht="15.15" customHeight="1">
      <c r="A146" s="41"/>
      <c r="B146" s="42"/>
      <c r="C146" s="33" t="s">
        <v>29</v>
      </c>
      <c r="D146" s="43"/>
      <c r="E146" s="43"/>
      <c r="F146" s="28" t="str">
        <f>IF(E22="","",E22)</f>
        <v>Vyplň údaj</v>
      </c>
      <c r="G146" s="43"/>
      <c r="H146" s="43"/>
      <c r="I146" s="33" t="s">
        <v>35</v>
      </c>
      <c r="J146" s="37" t="str">
        <f>E28</f>
        <v>Ing.Myšík Petr</v>
      </c>
      <c r="K146" s="43"/>
      <c r="L146" s="66"/>
      <c r="S146" s="41"/>
      <c r="T146" s="41"/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</row>
    <row r="147" s="2" customFormat="1" ht="10.32" customHeight="1">
      <c r="A147" s="41"/>
      <c r="B147" s="42"/>
      <c r="C147" s="43"/>
      <c r="D147" s="43"/>
      <c r="E147" s="43"/>
      <c r="F147" s="43"/>
      <c r="G147" s="43"/>
      <c r="H147" s="43"/>
      <c r="I147" s="43"/>
      <c r="J147" s="43"/>
      <c r="K147" s="43"/>
      <c r="L147" s="66"/>
      <c r="S147" s="41"/>
      <c r="T147" s="41"/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</row>
    <row r="148" s="11" customFormat="1" ht="29.28" customHeight="1">
      <c r="A148" s="225"/>
      <c r="B148" s="226"/>
      <c r="C148" s="227" t="s">
        <v>198</v>
      </c>
      <c r="D148" s="228" t="s">
        <v>66</v>
      </c>
      <c r="E148" s="228" t="s">
        <v>62</v>
      </c>
      <c r="F148" s="228" t="s">
        <v>63</v>
      </c>
      <c r="G148" s="228" t="s">
        <v>199</v>
      </c>
      <c r="H148" s="228" t="s">
        <v>200</v>
      </c>
      <c r="I148" s="228" t="s">
        <v>201</v>
      </c>
      <c r="J148" s="229" t="s">
        <v>181</v>
      </c>
      <c r="K148" s="230" t="s">
        <v>202</v>
      </c>
      <c r="L148" s="231"/>
      <c r="M148" s="103" t="s">
        <v>1</v>
      </c>
      <c r="N148" s="104" t="s">
        <v>45</v>
      </c>
      <c r="O148" s="104" t="s">
        <v>203</v>
      </c>
      <c r="P148" s="104" t="s">
        <v>204</v>
      </c>
      <c r="Q148" s="104" t="s">
        <v>205</v>
      </c>
      <c r="R148" s="104" t="s">
        <v>206</v>
      </c>
      <c r="S148" s="104" t="s">
        <v>207</v>
      </c>
      <c r="T148" s="105" t="s">
        <v>208</v>
      </c>
      <c r="U148" s="225"/>
      <c r="V148" s="225"/>
      <c r="W148" s="225"/>
      <c r="X148" s="225"/>
      <c r="Y148" s="225"/>
      <c r="Z148" s="225"/>
      <c r="AA148" s="225"/>
      <c r="AB148" s="225"/>
      <c r="AC148" s="225"/>
      <c r="AD148" s="225"/>
      <c r="AE148" s="225"/>
    </row>
    <row r="149" s="2" customFormat="1" ht="22.8" customHeight="1">
      <c r="A149" s="41"/>
      <c r="B149" s="42"/>
      <c r="C149" s="110" t="s">
        <v>209</v>
      </c>
      <c r="D149" s="43"/>
      <c r="E149" s="43"/>
      <c r="F149" s="43"/>
      <c r="G149" s="43"/>
      <c r="H149" s="43"/>
      <c r="I149" s="43"/>
      <c r="J149" s="232">
        <f>BK149</f>
        <v>0</v>
      </c>
      <c r="K149" s="43"/>
      <c r="L149" s="44"/>
      <c r="M149" s="106"/>
      <c r="N149" s="233"/>
      <c r="O149" s="107"/>
      <c r="P149" s="234">
        <f>P150+P159+P169+P222</f>
        <v>0</v>
      </c>
      <c r="Q149" s="107"/>
      <c r="R149" s="234">
        <f>R150+R159+R169+R222</f>
        <v>0.53669999999999995</v>
      </c>
      <c r="S149" s="107"/>
      <c r="T149" s="235">
        <f>T150+T159+T169+T222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T149" s="18" t="s">
        <v>80</v>
      </c>
      <c r="AU149" s="18" t="s">
        <v>183</v>
      </c>
      <c r="BK149" s="236">
        <f>BK150+BK159+BK169+BK222</f>
        <v>0</v>
      </c>
    </row>
    <row r="150" s="12" customFormat="1" ht="25.92" customHeight="1">
      <c r="A150" s="12"/>
      <c r="B150" s="237"/>
      <c r="C150" s="238"/>
      <c r="D150" s="239" t="s">
        <v>80</v>
      </c>
      <c r="E150" s="240" t="s">
        <v>2728</v>
      </c>
      <c r="F150" s="240" t="s">
        <v>2729</v>
      </c>
      <c r="G150" s="238"/>
      <c r="H150" s="238"/>
      <c r="I150" s="241"/>
      <c r="J150" s="242">
        <f>BK150</f>
        <v>0</v>
      </c>
      <c r="K150" s="238"/>
      <c r="L150" s="243"/>
      <c r="M150" s="244"/>
      <c r="N150" s="245"/>
      <c r="O150" s="245"/>
      <c r="P150" s="246">
        <f>SUM(P151:P158)</f>
        <v>0</v>
      </c>
      <c r="Q150" s="245"/>
      <c r="R150" s="246">
        <f>SUM(R151:R158)</f>
        <v>0.25480000000000003</v>
      </c>
      <c r="S150" s="245"/>
      <c r="T150" s="247">
        <f>SUM(T151:T158)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48" t="s">
        <v>89</v>
      </c>
      <c r="AT150" s="249" t="s">
        <v>80</v>
      </c>
      <c r="AU150" s="249" t="s">
        <v>81</v>
      </c>
      <c r="AY150" s="248" t="s">
        <v>211</v>
      </c>
      <c r="BK150" s="250">
        <f>SUM(BK151:BK158)</f>
        <v>0</v>
      </c>
    </row>
    <row r="151" s="2" customFormat="1" ht="24.15" customHeight="1">
      <c r="A151" s="41"/>
      <c r="B151" s="42"/>
      <c r="C151" s="253" t="s">
        <v>87</v>
      </c>
      <c r="D151" s="253" t="s">
        <v>214</v>
      </c>
      <c r="E151" s="254" t="s">
        <v>2730</v>
      </c>
      <c r="F151" s="255" t="s">
        <v>2731</v>
      </c>
      <c r="G151" s="256" t="s">
        <v>217</v>
      </c>
      <c r="H151" s="257">
        <v>0.84999999999999998</v>
      </c>
      <c r="I151" s="258"/>
      <c r="J151" s="259">
        <f>ROUND(I151*H151,2)</f>
        <v>0</v>
      </c>
      <c r="K151" s="260"/>
      <c r="L151" s="44"/>
      <c r="M151" s="261" t="s">
        <v>1</v>
      </c>
      <c r="N151" s="262" t="s">
        <v>46</v>
      </c>
      <c r="O151" s="94"/>
      <c r="P151" s="263">
        <f>O151*H151</f>
        <v>0</v>
      </c>
      <c r="Q151" s="263">
        <v>0</v>
      </c>
      <c r="R151" s="263">
        <f>Q151*H151</f>
        <v>0</v>
      </c>
      <c r="S151" s="263">
        <v>0</v>
      </c>
      <c r="T151" s="264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65" t="s">
        <v>526</v>
      </c>
      <c r="AT151" s="265" t="s">
        <v>214</v>
      </c>
      <c r="AU151" s="265" t="s">
        <v>87</v>
      </c>
      <c r="AY151" s="18" t="s">
        <v>211</v>
      </c>
      <c r="BE151" s="155">
        <f>IF(N151="základní",J151,0)</f>
        <v>0</v>
      </c>
      <c r="BF151" s="155">
        <f>IF(N151="snížená",J151,0)</f>
        <v>0</v>
      </c>
      <c r="BG151" s="155">
        <f>IF(N151="zákl. přenesená",J151,0)</f>
        <v>0</v>
      </c>
      <c r="BH151" s="155">
        <f>IF(N151="sníž. přenesená",J151,0)</f>
        <v>0</v>
      </c>
      <c r="BI151" s="155">
        <f>IF(N151="nulová",J151,0)</f>
        <v>0</v>
      </c>
      <c r="BJ151" s="18" t="s">
        <v>87</v>
      </c>
      <c r="BK151" s="155">
        <f>ROUND(I151*H151,2)</f>
        <v>0</v>
      </c>
      <c r="BL151" s="18" t="s">
        <v>526</v>
      </c>
      <c r="BM151" s="265" t="s">
        <v>2732</v>
      </c>
    </row>
    <row r="152" s="13" customFormat="1">
      <c r="A152" s="13"/>
      <c r="B152" s="266"/>
      <c r="C152" s="267"/>
      <c r="D152" s="268" t="s">
        <v>236</v>
      </c>
      <c r="E152" s="269" t="s">
        <v>1</v>
      </c>
      <c r="F152" s="270" t="s">
        <v>2733</v>
      </c>
      <c r="G152" s="267"/>
      <c r="H152" s="269" t="s">
        <v>1</v>
      </c>
      <c r="I152" s="271"/>
      <c r="J152" s="267"/>
      <c r="K152" s="267"/>
      <c r="L152" s="272"/>
      <c r="M152" s="273"/>
      <c r="N152" s="274"/>
      <c r="O152" s="274"/>
      <c r="P152" s="274"/>
      <c r="Q152" s="274"/>
      <c r="R152" s="274"/>
      <c r="S152" s="274"/>
      <c r="T152" s="275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76" t="s">
        <v>236</v>
      </c>
      <c r="AU152" s="276" t="s">
        <v>87</v>
      </c>
      <c r="AV152" s="13" t="s">
        <v>87</v>
      </c>
      <c r="AW152" s="13" t="s">
        <v>34</v>
      </c>
      <c r="AX152" s="13" t="s">
        <v>81</v>
      </c>
      <c r="AY152" s="276" t="s">
        <v>211</v>
      </c>
    </row>
    <row r="153" s="13" customFormat="1">
      <c r="A153" s="13"/>
      <c r="B153" s="266"/>
      <c r="C153" s="267"/>
      <c r="D153" s="268" t="s">
        <v>236</v>
      </c>
      <c r="E153" s="269" t="s">
        <v>1</v>
      </c>
      <c r="F153" s="270" t="s">
        <v>2734</v>
      </c>
      <c r="G153" s="267"/>
      <c r="H153" s="269" t="s">
        <v>1</v>
      </c>
      <c r="I153" s="271"/>
      <c r="J153" s="267"/>
      <c r="K153" s="267"/>
      <c r="L153" s="272"/>
      <c r="M153" s="273"/>
      <c r="N153" s="274"/>
      <c r="O153" s="274"/>
      <c r="P153" s="274"/>
      <c r="Q153" s="274"/>
      <c r="R153" s="274"/>
      <c r="S153" s="274"/>
      <c r="T153" s="275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76" t="s">
        <v>236</v>
      </c>
      <c r="AU153" s="276" t="s">
        <v>87</v>
      </c>
      <c r="AV153" s="13" t="s">
        <v>87</v>
      </c>
      <c r="AW153" s="13" t="s">
        <v>34</v>
      </c>
      <c r="AX153" s="13" t="s">
        <v>81</v>
      </c>
      <c r="AY153" s="276" t="s">
        <v>211</v>
      </c>
    </row>
    <row r="154" s="13" customFormat="1">
      <c r="A154" s="13"/>
      <c r="B154" s="266"/>
      <c r="C154" s="267"/>
      <c r="D154" s="268" t="s">
        <v>236</v>
      </c>
      <c r="E154" s="269" t="s">
        <v>1</v>
      </c>
      <c r="F154" s="270" t="s">
        <v>2735</v>
      </c>
      <c r="G154" s="267"/>
      <c r="H154" s="269" t="s">
        <v>1</v>
      </c>
      <c r="I154" s="271"/>
      <c r="J154" s="267"/>
      <c r="K154" s="267"/>
      <c r="L154" s="272"/>
      <c r="M154" s="273"/>
      <c r="N154" s="274"/>
      <c r="O154" s="274"/>
      <c r="P154" s="274"/>
      <c r="Q154" s="274"/>
      <c r="R154" s="274"/>
      <c r="S154" s="274"/>
      <c r="T154" s="275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76" t="s">
        <v>236</v>
      </c>
      <c r="AU154" s="276" t="s">
        <v>87</v>
      </c>
      <c r="AV154" s="13" t="s">
        <v>87</v>
      </c>
      <c r="AW154" s="13" t="s">
        <v>34</v>
      </c>
      <c r="AX154" s="13" t="s">
        <v>81</v>
      </c>
      <c r="AY154" s="276" t="s">
        <v>211</v>
      </c>
    </row>
    <row r="155" s="14" customFormat="1">
      <c r="A155" s="14"/>
      <c r="B155" s="277"/>
      <c r="C155" s="278"/>
      <c r="D155" s="268" t="s">
        <v>236</v>
      </c>
      <c r="E155" s="279" t="s">
        <v>1</v>
      </c>
      <c r="F155" s="280" t="s">
        <v>87</v>
      </c>
      <c r="G155" s="278"/>
      <c r="H155" s="281">
        <v>1</v>
      </c>
      <c r="I155" s="282"/>
      <c r="J155" s="278"/>
      <c r="K155" s="278"/>
      <c r="L155" s="283"/>
      <c r="M155" s="284"/>
      <c r="N155" s="285"/>
      <c r="O155" s="285"/>
      <c r="P155" s="285"/>
      <c r="Q155" s="285"/>
      <c r="R155" s="285"/>
      <c r="S155" s="285"/>
      <c r="T155" s="286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87" t="s">
        <v>236</v>
      </c>
      <c r="AU155" s="287" t="s">
        <v>87</v>
      </c>
      <c r="AV155" s="14" t="s">
        <v>89</v>
      </c>
      <c r="AW155" s="14" t="s">
        <v>34</v>
      </c>
      <c r="AX155" s="14" t="s">
        <v>87</v>
      </c>
      <c r="AY155" s="287" t="s">
        <v>211</v>
      </c>
    </row>
    <row r="156" s="14" customFormat="1">
      <c r="A156" s="14"/>
      <c r="B156" s="277"/>
      <c r="C156" s="278"/>
      <c r="D156" s="268" t="s">
        <v>236</v>
      </c>
      <c r="E156" s="278"/>
      <c r="F156" s="280" t="s">
        <v>2736</v>
      </c>
      <c r="G156" s="278"/>
      <c r="H156" s="281">
        <v>0.84999999999999998</v>
      </c>
      <c r="I156" s="282"/>
      <c r="J156" s="278"/>
      <c r="K156" s="278"/>
      <c r="L156" s="283"/>
      <c r="M156" s="284"/>
      <c r="N156" s="285"/>
      <c r="O156" s="285"/>
      <c r="P156" s="285"/>
      <c r="Q156" s="285"/>
      <c r="R156" s="285"/>
      <c r="S156" s="285"/>
      <c r="T156" s="286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87" t="s">
        <v>236</v>
      </c>
      <c r="AU156" s="287" t="s">
        <v>87</v>
      </c>
      <c r="AV156" s="14" t="s">
        <v>89</v>
      </c>
      <c r="AW156" s="14" t="s">
        <v>4</v>
      </c>
      <c r="AX156" s="14" t="s">
        <v>87</v>
      </c>
      <c r="AY156" s="287" t="s">
        <v>211</v>
      </c>
    </row>
    <row r="157" s="2" customFormat="1" ht="33" customHeight="1">
      <c r="A157" s="41"/>
      <c r="B157" s="42"/>
      <c r="C157" s="253" t="s">
        <v>89</v>
      </c>
      <c r="D157" s="253" t="s">
        <v>214</v>
      </c>
      <c r="E157" s="254" t="s">
        <v>2737</v>
      </c>
      <c r="F157" s="255" t="s">
        <v>2738</v>
      </c>
      <c r="G157" s="256" t="s">
        <v>307</v>
      </c>
      <c r="H157" s="257">
        <v>637</v>
      </c>
      <c r="I157" s="258"/>
      <c r="J157" s="259">
        <f>ROUND(I157*H157,2)</f>
        <v>0</v>
      </c>
      <c r="K157" s="260"/>
      <c r="L157" s="44"/>
      <c r="M157" s="261" t="s">
        <v>1</v>
      </c>
      <c r="N157" s="262" t="s">
        <v>46</v>
      </c>
      <c r="O157" s="94"/>
      <c r="P157" s="263">
        <f>O157*H157</f>
        <v>0</v>
      </c>
      <c r="Q157" s="263">
        <v>0.00040000000000000002</v>
      </c>
      <c r="R157" s="263">
        <f>Q157*H157</f>
        <v>0.25480000000000003</v>
      </c>
      <c r="S157" s="263">
        <v>0</v>
      </c>
      <c r="T157" s="264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65" t="s">
        <v>526</v>
      </c>
      <c r="AT157" s="265" t="s">
        <v>214</v>
      </c>
      <c r="AU157" s="265" t="s">
        <v>87</v>
      </c>
      <c r="AY157" s="18" t="s">
        <v>211</v>
      </c>
      <c r="BE157" s="155">
        <f>IF(N157="základní",J157,0)</f>
        <v>0</v>
      </c>
      <c r="BF157" s="155">
        <f>IF(N157="snížená",J157,0)</f>
        <v>0</v>
      </c>
      <c r="BG157" s="155">
        <f>IF(N157="zákl. přenesená",J157,0)</f>
        <v>0</v>
      </c>
      <c r="BH157" s="155">
        <f>IF(N157="sníž. přenesená",J157,0)</f>
        <v>0</v>
      </c>
      <c r="BI157" s="155">
        <f>IF(N157="nulová",J157,0)</f>
        <v>0</v>
      </c>
      <c r="BJ157" s="18" t="s">
        <v>87</v>
      </c>
      <c r="BK157" s="155">
        <f>ROUND(I157*H157,2)</f>
        <v>0</v>
      </c>
      <c r="BL157" s="18" t="s">
        <v>526</v>
      </c>
      <c r="BM157" s="265" t="s">
        <v>2739</v>
      </c>
    </row>
    <row r="158" s="14" customFormat="1">
      <c r="A158" s="14"/>
      <c r="B158" s="277"/>
      <c r="C158" s="278"/>
      <c r="D158" s="268" t="s">
        <v>236</v>
      </c>
      <c r="E158" s="279" t="s">
        <v>1</v>
      </c>
      <c r="F158" s="280" t="s">
        <v>2740</v>
      </c>
      <c r="G158" s="278"/>
      <c r="H158" s="281">
        <v>637</v>
      </c>
      <c r="I158" s="282"/>
      <c r="J158" s="278"/>
      <c r="K158" s="278"/>
      <c r="L158" s="283"/>
      <c r="M158" s="284"/>
      <c r="N158" s="285"/>
      <c r="O158" s="285"/>
      <c r="P158" s="285"/>
      <c r="Q158" s="285"/>
      <c r="R158" s="285"/>
      <c r="S158" s="285"/>
      <c r="T158" s="286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87" t="s">
        <v>236</v>
      </c>
      <c r="AU158" s="287" t="s">
        <v>87</v>
      </c>
      <c r="AV158" s="14" t="s">
        <v>89</v>
      </c>
      <c r="AW158" s="14" t="s">
        <v>34</v>
      </c>
      <c r="AX158" s="14" t="s">
        <v>87</v>
      </c>
      <c r="AY158" s="287" t="s">
        <v>211</v>
      </c>
    </row>
    <row r="159" s="12" customFormat="1" ht="25.92" customHeight="1">
      <c r="A159" s="12"/>
      <c r="B159" s="237"/>
      <c r="C159" s="238"/>
      <c r="D159" s="239" t="s">
        <v>80</v>
      </c>
      <c r="E159" s="240" t="s">
        <v>2741</v>
      </c>
      <c r="F159" s="240" t="s">
        <v>2742</v>
      </c>
      <c r="G159" s="238"/>
      <c r="H159" s="238"/>
      <c r="I159" s="241"/>
      <c r="J159" s="242">
        <f>BK159</f>
        <v>0</v>
      </c>
      <c r="K159" s="238"/>
      <c r="L159" s="243"/>
      <c r="M159" s="244"/>
      <c r="N159" s="245"/>
      <c r="O159" s="245"/>
      <c r="P159" s="246">
        <f>SUM(P160:P168)</f>
        <v>0</v>
      </c>
      <c r="Q159" s="245"/>
      <c r="R159" s="246">
        <f>SUM(R160:R168)</f>
        <v>0</v>
      </c>
      <c r="S159" s="245"/>
      <c r="T159" s="247">
        <f>SUM(T160:T168)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48" t="s">
        <v>87</v>
      </c>
      <c r="AT159" s="249" t="s">
        <v>80</v>
      </c>
      <c r="AU159" s="249" t="s">
        <v>81</v>
      </c>
      <c r="AY159" s="248" t="s">
        <v>211</v>
      </c>
      <c r="BK159" s="250">
        <f>SUM(BK160:BK168)</f>
        <v>0</v>
      </c>
    </row>
    <row r="160" s="2" customFormat="1" ht="37.8" customHeight="1">
      <c r="A160" s="41"/>
      <c r="B160" s="42"/>
      <c r="C160" s="317" t="s">
        <v>96</v>
      </c>
      <c r="D160" s="317" t="s">
        <v>587</v>
      </c>
      <c r="E160" s="318" t="s">
        <v>2743</v>
      </c>
      <c r="F160" s="319" t="s">
        <v>2744</v>
      </c>
      <c r="G160" s="320" t="s">
        <v>1198</v>
      </c>
      <c r="H160" s="321">
        <v>1</v>
      </c>
      <c r="I160" s="322"/>
      <c r="J160" s="323">
        <f>ROUND(I160*H160,2)</f>
        <v>0</v>
      </c>
      <c r="K160" s="324"/>
      <c r="L160" s="325"/>
      <c r="M160" s="326" t="s">
        <v>1</v>
      </c>
      <c r="N160" s="327" t="s">
        <v>46</v>
      </c>
      <c r="O160" s="94"/>
      <c r="P160" s="263">
        <f>O160*H160</f>
        <v>0</v>
      </c>
      <c r="Q160" s="263">
        <v>0</v>
      </c>
      <c r="R160" s="263">
        <f>Q160*H160</f>
        <v>0</v>
      </c>
      <c r="S160" s="263">
        <v>0</v>
      </c>
      <c r="T160" s="264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65" t="s">
        <v>247</v>
      </c>
      <c r="AT160" s="265" t="s">
        <v>587</v>
      </c>
      <c r="AU160" s="265" t="s">
        <v>87</v>
      </c>
      <c r="AY160" s="18" t="s">
        <v>211</v>
      </c>
      <c r="BE160" s="155">
        <f>IF(N160="základní",J160,0)</f>
        <v>0</v>
      </c>
      <c r="BF160" s="155">
        <f>IF(N160="snížená",J160,0)</f>
        <v>0</v>
      </c>
      <c r="BG160" s="155">
        <f>IF(N160="zákl. přenesená",J160,0)</f>
        <v>0</v>
      </c>
      <c r="BH160" s="155">
        <f>IF(N160="sníž. přenesená",J160,0)</f>
        <v>0</v>
      </c>
      <c r="BI160" s="155">
        <f>IF(N160="nulová",J160,0)</f>
        <v>0</v>
      </c>
      <c r="BJ160" s="18" t="s">
        <v>87</v>
      </c>
      <c r="BK160" s="155">
        <f>ROUND(I160*H160,2)</f>
        <v>0</v>
      </c>
      <c r="BL160" s="18" t="s">
        <v>100</v>
      </c>
      <c r="BM160" s="265" t="s">
        <v>2745</v>
      </c>
    </row>
    <row r="161" s="2" customFormat="1" ht="16.5" customHeight="1">
      <c r="A161" s="41"/>
      <c r="B161" s="42"/>
      <c r="C161" s="317" t="s">
        <v>100</v>
      </c>
      <c r="D161" s="317" t="s">
        <v>587</v>
      </c>
      <c r="E161" s="318" t="s">
        <v>2746</v>
      </c>
      <c r="F161" s="319" t="s">
        <v>2747</v>
      </c>
      <c r="G161" s="320" t="s">
        <v>1198</v>
      </c>
      <c r="H161" s="321">
        <v>1</v>
      </c>
      <c r="I161" s="322"/>
      <c r="J161" s="323">
        <f>ROUND(I161*H161,2)</f>
        <v>0</v>
      </c>
      <c r="K161" s="324"/>
      <c r="L161" s="325"/>
      <c r="M161" s="326" t="s">
        <v>1</v>
      </c>
      <c r="N161" s="327" t="s">
        <v>46</v>
      </c>
      <c r="O161" s="94"/>
      <c r="P161" s="263">
        <f>O161*H161</f>
        <v>0</v>
      </c>
      <c r="Q161" s="263">
        <v>0</v>
      </c>
      <c r="R161" s="263">
        <f>Q161*H161</f>
        <v>0</v>
      </c>
      <c r="S161" s="263">
        <v>0</v>
      </c>
      <c r="T161" s="264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65" t="s">
        <v>247</v>
      </c>
      <c r="AT161" s="265" t="s">
        <v>587</v>
      </c>
      <c r="AU161" s="265" t="s">
        <v>87</v>
      </c>
      <c r="AY161" s="18" t="s">
        <v>211</v>
      </c>
      <c r="BE161" s="155">
        <f>IF(N161="základní",J161,0)</f>
        <v>0</v>
      </c>
      <c r="BF161" s="155">
        <f>IF(N161="snížená",J161,0)</f>
        <v>0</v>
      </c>
      <c r="BG161" s="155">
        <f>IF(N161="zákl. přenesená",J161,0)</f>
        <v>0</v>
      </c>
      <c r="BH161" s="155">
        <f>IF(N161="sníž. přenesená",J161,0)</f>
        <v>0</v>
      </c>
      <c r="BI161" s="155">
        <f>IF(N161="nulová",J161,0)</f>
        <v>0</v>
      </c>
      <c r="BJ161" s="18" t="s">
        <v>87</v>
      </c>
      <c r="BK161" s="155">
        <f>ROUND(I161*H161,2)</f>
        <v>0</v>
      </c>
      <c r="BL161" s="18" t="s">
        <v>100</v>
      </c>
      <c r="BM161" s="265" t="s">
        <v>2748</v>
      </c>
    </row>
    <row r="162" s="2" customFormat="1" ht="16.5" customHeight="1">
      <c r="A162" s="41"/>
      <c r="B162" s="42"/>
      <c r="C162" s="317" t="s">
        <v>105</v>
      </c>
      <c r="D162" s="317" t="s">
        <v>587</v>
      </c>
      <c r="E162" s="318" t="s">
        <v>2749</v>
      </c>
      <c r="F162" s="319" t="s">
        <v>2750</v>
      </c>
      <c r="G162" s="320" t="s">
        <v>1198</v>
      </c>
      <c r="H162" s="321">
        <v>1</v>
      </c>
      <c r="I162" s="322"/>
      <c r="J162" s="323">
        <f>ROUND(I162*H162,2)</f>
        <v>0</v>
      </c>
      <c r="K162" s="324"/>
      <c r="L162" s="325"/>
      <c r="M162" s="326" t="s">
        <v>1</v>
      </c>
      <c r="N162" s="327" t="s">
        <v>46</v>
      </c>
      <c r="O162" s="94"/>
      <c r="P162" s="263">
        <f>O162*H162</f>
        <v>0</v>
      </c>
      <c r="Q162" s="263">
        <v>0</v>
      </c>
      <c r="R162" s="263">
        <f>Q162*H162</f>
        <v>0</v>
      </c>
      <c r="S162" s="263">
        <v>0</v>
      </c>
      <c r="T162" s="264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65" t="s">
        <v>247</v>
      </c>
      <c r="AT162" s="265" t="s">
        <v>587</v>
      </c>
      <c r="AU162" s="265" t="s">
        <v>87</v>
      </c>
      <c r="AY162" s="18" t="s">
        <v>211</v>
      </c>
      <c r="BE162" s="155">
        <f>IF(N162="základní",J162,0)</f>
        <v>0</v>
      </c>
      <c r="BF162" s="155">
        <f>IF(N162="snížená",J162,0)</f>
        <v>0</v>
      </c>
      <c r="BG162" s="155">
        <f>IF(N162="zákl. přenesená",J162,0)</f>
        <v>0</v>
      </c>
      <c r="BH162" s="155">
        <f>IF(N162="sníž. přenesená",J162,0)</f>
        <v>0</v>
      </c>
      <c r="BI162" s="155">
        <f>IF(N162="nulová",J162,0)</f>
        <v>0</v>
      </c>
      <c r="BJ162" s="18" t="s">
        <v>87</v>
      </c>
      <c r="BK162" s="155">
        <f>ROUND(I162*H162,2)</f>
        <v>0</v>
      </c>
      <c r="BL162" s="18" t="s">
        <v>100</v>
      </c>
      <c r="BM162" s="265" t="s">
        <v>2751</v>
      </c>
    </row>
    <row r="163" s="2" customFormat="1" ht="24.15" customHeight="1">
      <c r="A163" s="41"/>
      <c r="B163" s="42"/>
      <c r="C163" s="317" t="s">
        <v>232</v>
      </c>
      <c r="D163" s="317" t="s">
        <v>587</v>
      </c>
      <c r="E163" s="318" t="s">
        <v>2752</v>
      </c>
      <c r="F163" s="319" t="s">
        <v>2753</v>
      </c>
      <c r="G163" s="320" t="s">
        <v>307</v>
      </c>
      <c r="H163" s="321">
        <v>1</v>
      </c>
      <c r="I163" s="322"/>
      <c r="J163" s="323">
        <f>ROUND(I163*H163,2)</f>
        <v>0</v>
      </c>
      <c r="K163" s="324"/>
      <c r="L163" s="325"/>
      <c r="M163" s="326" t="s">
        <v>1</v>
      </c>
      <c r="N163" s="327" t="s">
        <v>46</v>
      </c>
      <c r="O163" s="94"/>
      <c r="P163" s="263">
        <f>O163*H163</f>
        <v>0</v>
      </c>
      <c r="Q163" s="263">
        <v>0</v>
      </c>
      <c r="R163" s="263">
        <f>Q163*H163</f>
        <v>0</v>
      </c>
      <c r="S163" s="263">
        <v>0</v>
      </c>
      <c r="T163" s="264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65" t="s">
        <v>247</v>
      </c>
      <c r="AT163" s="265" t="s">
        <v>587</v>
      </c>
      <c r="AU163" s="265" t="s">
        <v>87</v>
      </c>
      <c r="AY163" s="18" t="s">
        <v>211</v>
      </c>
      <c r="BE163" s="155">
        <f>IF(N163="základní",J163,0)</f>
        <v>0</v>
      </c>
      <c r="BF163" s="155">
        <f>IF(N163="snížená",J163,0)</f>
        <v>0</v>
      </c>
      <c r="BG163" s="155">
        <f>IF(N163="zákl. přenesená",J163,0)</f>
        <v>0</v>
      </c>
      <c r="BH163" s="155">
        <f>IF(N163="sníž. přenesená",J163,0)</f>
        <v>0</v>
      </c>
      <c r="BI163" s="155">
        <f>IF(N163="nulová",J163,0)</f>
        <v>0</v>
      </c>
      <c r="BJ163" s="18" t="s">
        <v>87</v>
      </c>
      <c r="BK163" s="155">
        <f>ROUND(I163*H163,2)</f>
        <v>0</v>
      </c>
      <c r="BL163" s="18" t="s">
        <v>100</v>
      </c>
      <c r="BM163" s="265" t="s">
        <v>2754</v>
      </c>
    </row>
    <row r="164" s="2" customFormat="1" ht="24.15" customHeight="1">
      <c r="A164" s="41"/>
      <c r="B164" s="42"/>
      <c r="C164" s="317" t="s">
        <v>243</v>
      </c>
      <c r="D164" s="317" t="s">
        <v>587</v>
      </c>
      <c r="E164" s="318" t="s">
        <v>2755</v>
      </c>
      <c r="F164" s="319" t="s">
        <v>2756</v>
      </c>
      <c r="G164" s="320" t="s">
        <v>307</v>
      </c>
      <c r="H164" s="321">
        <v>36</v>
      </c>
      <c r="I164" s="322"/>
      <c r="J164" s="323">
        <f>ROUND(I164*H164,2)</f>
        <v>0</v>
      </c>
      <c r="K164" s="324"/>
      <c r="L164" s="325"/>
      <c r="M164" s="326" t="s">
        <v>1</v>
      </c>
      <c r="N164" s="327" t="s">
        <v>46</v>
      </c>
      <c r="O164" s="94"/>
      <c r="P164" s="263">
        <f>O164*H164</f>
        <v>0</v>
      </c>
      <c r="Q164" s="263">
        <v>0</v>
      </c>
      <c r="R164" s="263">
        <f>Q164*H164</f>
        <v>0</v>
      </c>
      <c r="S164" s="263">
        <v>0</v>
      </c>
      <c r="T164" s="264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65" t="s">
        <v>247</v>
      </c>
      <c r="AT164" s="265" t="s">
        <v>587</v>
      </c>
      <c r="AU164" s="265" t="s">
        <v>87</v>
      </c>
      <c r="AY164" s="18" t="s">
        <v>211</v>
      </c>
      <c r="BE164" s="155">
        <f>IF(N164="základní",J164,0)</f>
        <v>0</v>
      </c>
      <c r="BF164" s="155">
        <f>IF(N164="snížená",J164,0)</f>
        <v>0</v>
      </c>
      <c r="BG164" s="155">
        <f>IF(N164="zákl. přenesená",J164,0)</f>
        <v>0</v>
      </c>
      <c r="BH164" s="155">
        <f>IF(N164="sníž. přenesená",J164,0)</f>
        <v>0</v>
      </c>
      <c r="BI164" s="155">
        <f>IF(N164="nulová",J164,0)</f>
        <v>0</v>
      </c>
      <c r="BJ164" s="18" t="s">
        <v>87</v>
      </c>
      <c r="BK164" s="155">
        <f>ROUND(I164*H164,2)</f>
        <v>0</v>
      </c>
      <c r="BL164" s="18" t="s">
        <v>100</v>
      </c>
      <c r="BM164" s="265" t="s">
        <v>2757</v>
      </c>
    </row>
    <row r="165" s="2" customFormat="1" ht="16.5" customHeight="1">
      <c r="A165" s="41"/>
      <c r="B165" s="42"/>
      <c r="C165" s="317" t="s">
        <v>247</v>
      </c>
      <c r="D165" s="317" t="s">
        <v>587</v>
      </c>
      <c r="E165" s="318" t="s">
        <v>2758</v>
      </c>
      <c r="F165" s="319" t="s">
        <v>2759</v>
      </c>
      <c r="G165" s="320" t="s">
        <v>217</v>
      </c>
      <c r="H165" s="321">
        <v>1</v>
      </c>
      <c r="I165" s="322"/>
      <c r="J165" s="323">
        <f>ROUND(I165*H165,2)</f>
        <v>0</v>
      </c>
      <c r="K165" s="324"/>
      <c r="L165" s="325"/>
      <c r="M165" s="326" t="s">
        <v>1</v>
      </c>
      <c r="N165" s="327" t="s">
        <v>46</v>
      </c>
      <c r="O165" s="94"/>
      <c r="P165" s="263">
        <f>O165*H165</f>
        <v>0</v>
      </c>
      <c r="Q165" s="263">
        <v>0</v>
      </c>
      <c r="R165" s="263">
        <f>Q165*H165</f>
        <v>0</v>
      </c>
      <c r="S165" s="263">
        <v>0</v>
      </c>
      <c r="T165" s="264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65" t="s">
        <v>247</v>
      </c>
      <c r="AT165" s="265" t="s">
        <v>587</v>
      </c>
      <c r="AU165" s="265" t="s">
        <v>87</v>
      </c>
      <c r="AY165" s="18" t="s">
        <v>211</v>
      </c>
      <c r="BE165" s="155">
        <f>IF(N165="základní",J165,0)</f>
        <v>0</v>
      </c>
      <c r="BF165" s="155">
        <f>IF(N165="snížená",J165,0)</f>
        <v>0</v>
      </c>
      <c r="BG165" s="155">
        <f>IF(N165="zákl. přenesená",J165,0)</f>
        <v>0</v>
      </c>
      <c r="BH165" s="155">
        <f>IF(N165="sníž. přenesená",J165,0)</f>
        <v>0</v>
      </c>
      <c r="BI165" s="155">
        <f>IF(N165="nulová",J165,0)</f>
        <v>0</v>
      </c>
      <c r="BJ165" s="18" t="s">
        <v>87</v>
      </c>
      <c r="BK165" s="155">
        <f>ROUND(I165*H165,2)</f>
        <v>0</v>
      </c>
      <c r="BL165" s="18" t="s">
        <v>100</v>
      </c>
      <c r="BM165" s="265" t="s">
        <v>2760</v>
      </c>
    </row>
    <row r="166" s="2" customFormat="1" ht="16.5" customHeight="1">
      <c r="A166" s="41"/>
      <c r="B166" s="42"/>
      <c r="C166" s="317" t="s">
        <v>253</v>
      </c>
      <c r="D166" s="317" t="s">
        <v>587</v>
      </c>
      <c r="E166" s="318" t="s">
        <v>2761</v>
      </c>
      <c r="F166" s="319" t="s">
        <v>2762</v>
      </c>
      <c r="G166" s="320" t="s">
        <v>307</v>
      </c>
      <c r="H166" s="321">
        <v>1</v>
      </c>
      <c r="I166" s="322"/>
      <c r="J166" s="323">
        <f>ROUND(I166*H166,2)</f>
        <v>0</v>
      </c>
      <c r="K166" s="324"/>
      <c r="L166" s="325"/>
      <c r="M166" s="326" t="s">
        <v>1</v>
      </c>
      <c r="N166" s="327" t="s">
        <v>46</v>
      </c>
      <c r="O166" s="94"/>
      <c r="P166" s="263">
        <f>O166*H166</f>
        <v>0</v>
      </c>
      <c r="Q166" s="263">
        <v>0</v>
      </c>
      <c r="R166" s="263">
        <f>Q166*H166</f>
        <v>0</v>
      </c>
      <c r="S166" s="263">
        <v>0</v>
      </c>
      <c r="T166" s="264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65" t="s">
        <v>247</v>
      </c>
      <c r="AT166" s="265" t="s">
        <v>587</v>
      </c>
      <c r="AU166" s="265" t="s">
        <v>87</v>
      </c>
      <c r="AY166" s="18" t="s">
        <v>211</v>
      </c>
      <c r="BE166" s="155">
        <f>IF(N166="základní",J166,0)</f>
        <v>0</v>
      </c>
      <c r="BF166" s="155">
        <f>IF(N166="snížená",J166,0)</f>
        <v>0</v>
      </c>
      <c r="BG166" s="155">
        <f>IF(N166="zákl. přenesená",J166,0)</f>
        <v>0</v>
      </c>
      <c r="BH166" s="155">
        <f>IF(N166="sníž. přenesená",J166,0)</f>
        <v>0</v>
      </c>
      <c r="BI166" s="155">
        <f>IF(N166="nulová",J166,0)</f>
        <v>0</v>
      </c>
      <c r="BJ166" s="18" t="s">
        <v>87</v>
      </c>
      <c r="BK166" s="155">
        <f>ROUND(I166*H166,2)</f>
        <v>0</v>
      </c>
      <c r="BL166" s="18" t="s">
        <v>100</v>
      </c>
      <c r="BM166" s="265" t="s">
        <v>2763</v>
      </c>
    </row>
    <row r="167" s="2" customFormat="1" ht="16.5" customHeight="1">
      <c r="A167" s="41"/>
      <c r="B167" s="42"/>
      <c r="C167" s="317" t="s">
        <v>257</v>
      </c>
      <c r="D167" s="317" t="s">
        <v>587</v>
      </c>
      <c r="E167" s="318" t="s">
        <v>2764</v>
      </c>
      <c r="F167" s="319" t="s">
        <v>2765</v>
      </c>
      <c r="G167" s="320" t="s">
        <v>307</v>
      </c>
      <c r="H167" s="321">
        <v>36</v>
      </c>
      <c r="I167" s="322"/>
      <c r="J167" s="323">
        <f>ROUND(I167*H167,2)</f>
        <v>0</v>
      </c>
      <c r="K167" s="324"/>
      <c r="L167" s="325"/>
      <c r="M167" s="326" t="s">
        <v>1</v>
      </c>
      <c r="N167" s="327" t="s">
        <v>46</v>
      </c>
      <c r="O167" s="94"/>
      <c r="P167" s="263">
        <f>O167*H167</f>
        <v>0</v>
      </c>
      <c r="Q167" s="263">
        <v>0</v>
      </c>
      <c r="R167" s="263">
        <f>Q167*H167</f>
        <v>0</v>
      </c>
      <c r="S167" s="263">
        <v>0</v>
      </c>
      <c r="T167" s="264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65" t="s">
        <v>247</v>
      </c>
      <c r="AT167" s="265" t="s">
        <v>587</v>
      </c>
      <c r="AU167" s="265" t="s">
        <v>87</v>
      </c>
      <c r="AY167" s="18" t="s">
        <v>211</v>
      </c>
      <c r="BE167" s="155">
        <f>IF(N167="základní",J167,0)</f>
        <v>0</v>
      </c>
      <c r="BF167" s="155">
        <f>IF(N167="snížená",J167,0)</f>
        <v>0</v>
      </c>
      <c r="BG167" s="155">
        <f>IF(N167="zákl. přenesená",J167,0)</f>
        <v>0</v>
      </c>
      <c r="BH167" s="155">
        <f>IF(N167="sníž. přenesená",J167,0)</f>
        <v>0</v>
      </c>
      <c r="BI167" s="155">
        <f>IF(N167="nulová",J167,0)</f>
        <v>0</v>
      </c>
      <c r="BJ167" s="18" t="s">
        <v>87</v>
      </c>
      <c r="BK167" s="155">
        <f>ROUND(I167*H167,2)</f>
        <v>0</v>
      </c>
      <c r="BL167" s="18" t="s">
        <v>100</v>
      </c>
      <c r="BM167" s="265" t="s">
        <v>2766</v>
      </c>
    </row>
    <row r="168" s="2" customFormat="1" ht="16.5" customHeight="1">
      <c r="A168" s="41"/>
      <c r="B168" s="42"/>
      <c r="C168" s="317" t="s">
        <v>263</v>
      </c>
      <c r="D168" s="317" t="s">
        <v>587</v>
      </c>
      <c r="E168" s="318" t="s">
        <v>2767</v>
      </c>
      <c r="F168" s="319" t="s">
        <v>2768</v>
      </c>
      <c r="G168" s="320" t="s">
        <v>217</v>
      </c>
      <c r="H168" s="321">
        <v>34</v>
      </c>
      <c r="I168" s="322"/>
      <c r="J168" s="323">
        <f>ROUND(I168*H168,2)</f>
        <v>0</v>
      </c>
      <c r="K168" s="324"/>
      <c r="L168" s="325"/>
      <c r="M168" s="326" t="s">
        <v>1</v>
      </c>
      <c r="N168" s="327" t="s">
        <v>46</v>
      </c>
      <c r="O168" s="94"/>
      <c r="P168" s="263">
        <f>O168*H168</f>
        <v>0</v>
      </c>
      <c r="Q168" s="263">
        <v>0</v>
      </c>
      <c r="R168" s="263">
        <f>Q168*H168</f>
        <v>0</v>
      </c>
      <c r="S168" s="263">
        <v>0</v>
      </c>
      <c r="T168" s="264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65" t="s">
        <v>247</v>
      </c>
      <c r="AT168" s="265" t="s">
        <v>587</v>
      </c>
      <c r="AU168" s="265" t="s">
        <v>87</v>
      </c>
      <c r="AY168" s="18" t="s">
        <v>211</v>
      </c>
      <c r="BE168" s="155">
        <f>IF(N168="základní",J168,0)</f>
        <v>0</v>
      </c>
      <c r="BF168" s="155">
        <f>IF(N168="snížená",J168,0)</f>
        <v>0</v>
      </c>
      <c r="BG168" s="155">
        <f>IF(N168="zákl. přenesená",J168,0)</f>
        <v>0</v>
      </c>
      <c r="BH168" s="155">
        <f>IF(N168="sníž. přenesená",J168,0)</f>
        <v>0</v>
      </c>
      <c r="BI168" s="155">
        <f>IF(N168="nulová",J168,0)</f>
        <v>0</v>
      </c>
      <c r="BJ168" s="18" t="s">
        <v>87</v>
      </c>
      <c r="BK168" s="155">
        <f>ROUND(I168*H168,2)</f>
        <v>0</v>
      </c>
      <c r="BL168" s="18" t="s">
        <v>100</v>
      </c>
      <c r="BM168" s="265" t="s">
        <v>2769</v>
      </c>
    </row>
    <row r="169" s="12" customFormat="1" ht="25.92" customHeight="1">
      <c r="A169" s="12"/>
      <c r="B169" s="237"/>
      <c r="C169" s="238"/>
      <c r="D169" s="239" t="s">
        <v>80</v>
      </c>
      <c r="E169" s="240" t="s">
        <v>2770</v>
      </c>
      <c r="F169" s="240" t="s">
        <v>2771</v>
      </c>
      <c r="G169" s="238"/>
      <c r="H169" s="238"/>
      <c r="I169" s="241"/>
      <c r="J169" s="242">
        <f>BK169</f>
        <v>0</v>
      </c>
      <c r="K169" s="238"/>
      <c r="L169" s="243"/>
      <c r="M169" s="244"/>
      <c r="N169" s="245"/>
      <c r="O169" s="245"/>
      <c r="P169" s="246">
        <f>P170+P180+P199+P208+P215</f>
        <v>0</v>
      </c>
      <c r="Q169" s="245"/>
      <c r="R169" s="246">
        <f>R170+R180+R199+R208+R215</f>
        <v>0</v>
      </c>
      <c r="S169" s="245"/>
      <c r="T169" s="247">
        <f>T170+T180+T199+T208+T215</f>
        <v>0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248" t="s">
        <v>87</v>
      </c>
      <c r="AT169" s="249" t="s">
        <v>80</v>
      </c>
      <c r="AU169" s="249" t="s">
        <v>81</v>
      </c>
      <c r="AY169" s="248" t="s">
        <v>211</v>
      </c>
      <c r="BK169" s="250">
        <f>BK170+BK180+BK199+BK208+BK215</f>
        <v>0</v>
      </c>
    </row>
    <row r="170" s="12" customFormat="1" ht="22.8" customHeight="1">
      <c r="A170" s="12"/>
      <c r="B170" s="237"/>
      <c r="C170" s="238"/>
      <c r="D170" s="239" t="s">
        <v>80</v>
      </c>
      <c r="E170" s="251" t="s">
        <v>2772</v>
      </c>
      <c r="F170" s="251" t="s">
        <v>2773</v>
      </c>
      <c r="G170" s="238"/>
      <c r="H170" s="238"/>
      <c r="I170" s="241"/>
      <c r="J170" s="252">
        <f>BK170</f>
        <v>0</v>
      </c>
      <c r="K170" s="238"/>
      <c r="L170" s="243"/>
      <c r="M170" s="244"/>
      <c r="N170" s="245"/>
      <c r="O170" s="245"/>
      <c r="P170" s="246">
        <f>SUM(P171:P179)</f>
        <v>0</v>
      </c>
      <c r="Q170" s="245"/>
      <c r="R170" s="246">
        <f>SUM(R171:R179)</f>
        <v>0</v>
      </c>
      <c r="S170" s="245"/>
      <c r="T170" s="247">
        <f>SUM(T171:T179)</f>
        <v>0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248" t="s">
        <v>87</v>
      </c>
      <c r="AT170" s="249" t="s">
        <v>80</v>
      </c>
      <c r="AU170" s="249" t="s">
        <v>87</v>
      </c>
      <c r="AY170" s="248" t="s">
        <v>211</v>
      </c>
      <c r="BK170" s="250">
        <f>SUM(BK171:BK179)</f>
        <v>0</v>
      </c>
    </row>
    <row r="171" s="2" customFormat="1" ht="16.5" customHeight="1">
      <c r="A171" s="41"/>
      <c r="B171" s="42"/>
      <c r="C171" s="317" t="s">
        <v>490</v>
      </c>
      <c r="D171" s="317" t="s">
        <v>587</v>
      </c>
      <c r="E171" s="318" t="s">
        <v>2774</v>
      </c>
      <c r="F171" s="319" t="s">
        <v>2775</v>
      </c>
      <c r="G171" s="320" t="s">
        <v>1198</v>
      </c>
      <c r="H171" s="321">
        <v>2</v>
      </c>
      <c r="I171" s="322"/>
      <c r="J171" s="323">
        <f>ROUND(I171*H171,2)</f>
        <v>0</v>
      </c>
      <c r="K171" s="324"/>
      <c r="L171" s="325"/>
      <c r="M171" s="326" t="s">
        <v>1</v>
      </c>
      <c r="N171" s="327" t="s">
        <v>46</v>
      </c>
      <c r="O171" s="94"/>
      <c r="P171" s="263">
        <f>O171*H171</f>
        <v>0</v>
      </c>
      <c r="Q171" s="263">
        <v>0</v>
      </c>
      <c r="R171" s="263">
        <f>Q171*H171</f>
        <v>0</v>
      </c>
      <c r="S171" s="263">
        <v>0</v>
      </c>
      <c r="T171" s="264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65" t="s">
        <v>247</v>
      </c>
      <c r="AT171" s="265" t="s">
        <v>587</v>
      </c>
      <c r="AU171" s="265" t="s">
        <v>89</v>
      </c>
      <c r="AY171" s="18" t="s">
        <v>211</v>
      </c>
      <c r="BE171" s="155">
        <f>IF(N171="základní",J171,0)</f>
        <v>0</v>
      </c>
      <c r="BF171" s="155">
        <f>IF(N171="snížená",J171,0)</f>
        <v>0</v>
      </c>
      <c r="BG171" s="155">
        <f>IF(N171="zákl. přenesená",J171,0)</f>
        <v>0</v>
      </c>
      <c r="BH171" s="155">
        <f>IF(N171="sníž. přenesená",J171,0)</f>
        <v>0</v>
      </c>
      <c r="BI171" s="155">
        <f>IF(N171="nulová",J171,0)</f>
        <v>0</v>
      </c>
      <c r="BJ171" s="18" t="s">
        <v>87</v>
      </c>
      <c r="BK171" s="155">
        <f>ROUND(I171*H171,2)</f>
        <v>0</v>
      </c>
      <c r="BL171" s="18" t="s">
        <v>100</v>
      </c>
      <c r="BM171" s="265" t="s">
        <v>89</v>
      </c>
    </row>
    <row r="172" s="2" customFormat="1" ht="16.5" customHeight="1">
      <c r="A172" s="41"/>
      <c r="B172" s="42"/>
      <c r="C172" s="317" t="s">
        <v>498</v>
      </c>
      <c r="D172" s="317" t="s">
        <v>587</v>
      </c>
      <c r="E172" s="318" t="s">
        <v>2776</v>
      </c>
      <c r="F172" s="319" t="s">
        <v>2777</v>
      </c>
      <c r="G172" s="320" t="s">
        <v>1198</v>
      </c>
      <c r="H172" s="321">
        <v>3</v>
      </c>
      <c r="I172" s="322"/>
      <c r="J172" s="323">
        <f>ROUND(I172*H172,2)</f>
        <v>0</v>
      </c>
      <c r="K172" s="324"/>
      <c r="L172" s="325"/>
      <c r="M172" s="326" t="s">
        <v>1</v>
      </c>
      <c r="N172" s="327" t="s">
        <v>46</v>
      </c>
      <c r="O172" s="94"/>
      <c r="P172" s="263">
        <f>O172*H172</f>
        <v>0</v>
      </c>
      <c r="Q172" s="263">
        <v>0</v>
      </c>
      <c r="R172" s="263">
        <f>Q172*H172</f>
        <v>0</v>
      </c>
      <c r="S172" s="263">
        <v>0</v>
      </c>
      <c r="T172" s="264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65" t="s">
        <v>247</v>
      </c>
      <c r="AT172" s="265" t="s">
        <v>587</v>
      </c>
      <c r="AU172" s="265" t="s">
        <v>89</v>
      </c>
      <c r="AY172" s="18" t="s">
        <v>211</v>
      </c>
      <c r="BE172" s="155">
        <f>IF(N172="základní",J172,0)</f>
        <v>0</v>
      </c>
      <c r="BF172" s="155">
        <f>IF(N172="snížená",J172,0)</f>
        <v>0</v>
      </c>
      <c r="BG172" s="155">
        <f>IF(N172="zákl. přenesená",J172,0)</f>
        <v>0</v>
      </c>
      <c r="BH172" s="155">
        <f>IF(N172="sníž. přenesená",J172,0)</f>
        <v>0</v>
      </c>
      <c r="BI172" s="155">
        <f>IF(N172="nulová",J172,0)</f>
        <v>0</v>
      </c>
      <c r="BJ172" s="18" t="s">
        <v>87</v>
      </c>
      <c r="BK172" s="155">
        <f>ROUND(I172*H172,2)</f>
        <v>0</v>
      </c>
      <c r="BL172" s="18" t="s">
        <v>100</v>
      </c>
      <c r="BM172" s="265" t="s">
        <v>100</v>
      </c>
    </row>
    <row r="173" s="2" customFormat="1" ht="16.5" customHeight="1">
      <c r="A173" s="41"/>
      <c r="B173" s="42"/>
      <c r="C173" s="317" t="s">
        <v>502</v>
      </c>
      <c r="D173" s="317" t="s">
        <v>587</v>
      </c>
      <c r="E173" s="318" t="s">
        <v>2778</v>
      </c>
      <c r="F173" s="319" t="s">
        <v>2779</v>
      </c>
      <c r="G173" s="320" t="s">
        <v>1198</v>
      </c>
      <c r="H173" s="321">
        <v>3</v>
      </c>
      <c r="I173" s="322"/>
      <c r="J173" s="323">
        <f>ROUND(I173*H173,2)</f>
        <v>0</v>
      </c>
      <c r="K173" s="324"/>
      <c r="L173" s="325"/>
      <c r="M173" s="326" t="s">
        <v>1</v>
      </c>
      <c r="N173" s="327" t="s">
        <v>46</v>
      </c>
      <c r="O173" s="94"/>
      <c r="P173" s="263">
        <f>O173*H173</f>
        <v>0</v>
      </c>
      <c r="Q173" s="263">
        <v>0</v>
      </c>
      <c r="R173" s="263">
        <f>Q173*H173</f>
        <v>0</v>
      </c>
      <c r="S173" s="263">
        <v>0</v>
      </c>
      <c r="T173" s="264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65" t="s">
        <v>247</v>
      </c>
      <c r="AT173" s="265" t="s">
        <v>587</v>
      </c>
      <c r="AU173" s="265" t="s">
        <v>89</v>
      </c>
      <c r="AY173" s="18" t="s">
        <v>211</v>
      </c>
      <c r="BE173" s="155">
        <f>IF(N173="základní",J173,0)</f>
        <v>0</v>
      </c>
      <c r="BF173" s="155">
        <f>IF(N173="snížená",J173,0)</f>
        <v>0</v>
      </c>
      <c r="BG173" s="155">
        <f>IF(N173="zákl. přenesená",J173,0)</f>
        <v>0</v>
      </c>
      <c r="BH173" s="155">
        <f>IF(N173="sníž. přenesená",J173,0)</f>
        <v>0</v>
      </c>
      <c r="BI173" s="155">
        <f>IF(N173="nulová",J173,0)</f>
        <v>0</v>
      </c>
      <c r="BJ173" s="18" t="s">
        <v>87</v>
      </c>
      <c r="BK173" s="155">
        <f>ROUND(I173*H173,2)</f>
        <v>0</v>
      </c>
      <c r="BL173" s="18" t="s">
        <v>100</v>
      </c>
      <c r="BM173" s="265" t="s">
        <v>232</v>
      </c>
    </row>
    <row r="174" s="2" customFormat="1" ht="16.5" customHeight="1">
      <c r="A174" s="41"/>
      <c r="B174" s="42"/>
      <c r="C174" s="317" t="s">
        <v>8</v>
      </c>
      <c r="D174" s="317" t="s">
        <v>587</v>
      </c>
      <c r="E174" s="318" t="s">
        <v>2780</v>
      </c>
      <c r="F174" s="319" t="s">
        <v>2781</v>
      </c>
      <c r="G174" s="320" t="s">
        <v>1198</v>
      </c>
      <c r="H174" s="321">
        <v>9</v>
      </c>
      <c r="I174" s="322"/>
      <c r="J174" s="323">
        <f>ROUND(I174*H174,2)</f>
        <v>0</v>
      </c>
      <c r="K174" s="324"/>
      <c r="L174" s="325"/>
      <c r="M174" s="326" t="s">
        <v>1</v>
      </c>
      <c r="N174" s="327" t="s">
        <v>46</v>
      </c>
      <c r="O174" s="94"/>
      <c r="P174" s="263">
        <f>O174*H174</f>
        <v>0</v>
      </c>
      <c r="Q174" s="263">
        <v>0</v>
      </c>
      <c r="R174" s="263">
        <f>Q174*H174</f>
        <v>0</v>
      </c>
      <c r="S174" s="263">
        <v>0</v>
      </c>
      <c r="T174" s="264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65" t="s">
        <v>247</v>
      </c>
      <c r="AT174" s="265" t="s">
        <v>587</v>
      </c>
      <c r="AU174" s="265" t="s">
        <v>89</v>
      </c>
      <c r="AY174" s="18" t="s">
        <v>211</v>
      </c>
      <c r="BE174" s="155">
        <f>IF(N174="základní",J174,0)</f>
        <v>0</v>
      </c>
      <c r="BF174" s="155">
        <f>IF(N174="snížená",J174,0)</f>
        <v>0</v>
      </c>
      <c r="BG174" s="155">
        <f>IF(N174="zákl. přenesená",J174,0)</f>
        <v>0</v>
      </c>
      <c r="BH174" s="155">
        <f>IF(N174="sníž. přenesená",J174,0)</f>
        <v>0</v>
      </c>
      <c r="BI174" s="155">
        <f>IF(N174="nulová",J174,0)</f>
        <v>0</v>
      </c>
      <c r="BJ174" s="18" t="s">
        <v>87</v>
      </c>
      <c r="BK174" s="155">
        <f>ROUND(I174*H174,2)</f>
        <v>0</v>
      </c>
      <c r="BL174" s="18" t="s">
        <v>100</v>
      </c>
      <c r="BM174" s="265" t="s">
        <v>247</v>
      </c>
    </row>
    <row r="175" s="2" customFormat="1" ht="16.5" customHeight="1">
      <c r="A175" s="41"/>
      <c r="B175" s="42"/>
      <c r="C175" s="317" t="s">
        <v>526</v>
      </c>
      <c r="D175" s="317" t="s">
        <v>587</v>
      </c>
      <c r="E175" s="318" t="s">
        <v>2782</v>
      </c>
      <c r="F175" s="319" t="s">
        <v>2783</v>
      </c>
      <c r="G175" s="320" t="s">
        <v>1198</v>
      </c>
      <c r="H175" s="321">
        <v>3</v>
      </c>
      <c r="I175" s="322"/>
      <c r="J175" s="323">
        <f>ROUND(I175*H175,2)</f>
        <v>0</v>
      </c>
      <c r="K175" s="324"/>
      <c r="L175" s="325"/>
      <c r="M175" s="326" t="s">
        <v>1</v>
      </c>
      <c r="N175" s="327" t="s">
        <v>46</v>
      </c>
      <c r="O175" s="94"/>
      <c r="P175" s="263">
        <f>O175*H175</f>
        <v>0</v>
      </c>
      <c r="Q175" s="263">
        <v>0</v>
      </c>
      <c r="R175" s="263">
        <f>Q175*H175</f>
        <v>0</v>
      </c>
      <c r="S175" s="263">
        <v>0</v>
      </c>
      <c r="T175" s="264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65" t="s">
        <v>247</v>
      </c>
      <c r="AT175" s="265" t="s">
        <v>587</v>
      </c>
      <c r="AU175" s="265" t="s">
        <v>89</v>
      </c>
      <c r="AY175" s="18" t="s">
        <v>211</v>
      </c>
      <c r="BE175" s="155">
        <f>IF(N175="základní",J175,0)</f>
        <v>0</v>
      </c>
      <c r="BF175" s="155">
        <f>IF(N175="snížená",J175,0)</f>
        <v>0</v>
      </c>
      <c r="BG175" s="155">
        <f>IF(N175="zákl. přenesená",J175,0)</f>
        <v>0</v>
      </c>
      <c r="BH175" s="155">
        <f>IF(N175="sníž. přenesená",J175,0)</f>
        <v>0</v>
      </c>
      <c r="BI175" s="155">
        <f>IF(N175="nulová",J175,0)</f>
        <v>0</v>
      </c>
      <c r="BJ175" s="18" t="s">
        <v>87</v>
      </c>
      <c r="BK175" s="155">
        <f>ROUND(I175*H175,2)</f>
        <v>0</v>
      </c>
      <c r="BL175" s="18" t="s">
        <v>100</v>
      </c>
      <c r="BM175" s="265" t="s">
        <v>2784</v>
      </c>
    </row>
    <row r="176" s="2" customFormat="1" ht="16.5" customHeight="1">
      <c r="A176" s="41"/>
      <c r="B176" s="42"/>
      <c r="C176" s="317" t="s">
        <v>531</v>
      </c>
      <c r="D176" s="317" t="s">
        <v>587</v>
      </c>
      <c r="E176" s="318" t="s">
        <v>2785</v>
      </c>
      <c r="F176" s="319" t="s">
        <v>2786</v>
      </c>
      <c r="G176" s="320" t="s">
        <v>1198</v>
      </c>
      <c r="H176" s="321">
        <v>3</v>
      </c>
      <c r="I176" s="322"/>
      <c r="J176" s="323">
        <f>ROUND(I176*H176,2)</f>
        <v>0</v>
      </c>
      <c r="K176" s="324"/>
      <c r="L176" s="325"/>
      <c r="M176" s="326" t="s">
        <v>1</v>
      </c>
      <c r="N176" s="327" t="s">
        <v>46</v>
      </c>
      <c r="O176" s="94"/>
      <c r="P176" s="263">
        <f>O176*H176</f>
        <v>0</v>
      </c>
      <c r="Q176" s="263">
        <v>0</v>
      </c>
      <c r="R176" s="263">
        <f>Q176*H176</f>
        <v>0</v>
      </c>
      <c r="S176" s="263">
        <v>0</v>
      </c>
      <c r="T176" s="264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65" t="s">
        <v>247</v>
      </c>
      <c r="AT176" s="265" t="s">
        <v>587</v>
      </c>
      <c r="AU176" s="265" t="s">
        <v>89</v>
      </c>
      <c r="AY176" s="18" t="s">
        <v>211</v>
      </c>
      <c r="BE176" s="155">
        <f>IF(N176="základní",J176,0)</f>
        <v>0</v>
      </c>
      <c r="BF176" s="155">
        <f>IF(N176="snížená",J176,0)</f>
        <v>0</v>
      </c>
      <c r="BG176" s="155">
        <f>IF(N176="zákl. přenesená",J176,0)</f>
        <v>0</v>
      </c>
      <c r="BH176" s="155">
        <f>IF(N176="sníž. přenesená",J176,0)</f>
        <v>0</v>
      </c>
      <c r="BI176" s="155">
        <f>IF(N176="nulová",J176,0)</f>
        <v>0</v>
      </c>
      <c r="BJ176" s="18" t="s">
        <v>87</v>
      </c>
      <c r="BK176" s="155">
        <f>ROUND(I176*H176,2)</f>
        <v>0</v>
      </c>
      <c r="BL176" s="18" t="s">
        <v>100</v>
      </c>
      <c r="BM176" s="265" t="s">
        <v>2787</v>
      </c>
    </row>
    <row r="177" s="2" customFormat="1" ht="16.5" customHeight="1">
      <c r="A177" s="41"/>
      <c r="B177" s="42"/>
      <c r="C177" s="317" t="s">
        <v>535</v>
      </c>
      <c r="D177" s="317" t="s">
        <v>587</v>
      </c>
      <c r="E177" s="318" t="s">
        <v>2788</v>
      </c>
      <c r="F177" s="319" t="s">
        <v>2789</v>
      </c>
      <c r="G177" s="320" t="s">
        <v>1198</v>
      </c>
      <c r="H177" s="321">
        <v>3</v>
      </c>
      <c r="I177" s="322"/>
      <c r="J177" s="323">
        <f>ROUND(I177*H177,2)</f>
        <v>0</v>
      </c>
      <c r="K177" s="324"/>
      <c r="L177" s="325"/>
      <c r="M177" s="326" t="s">
        <v>1</v>
      </c>
      <c r="N177" s="327" t="s">
        <v>46</v>
      </c>
      <c r="O177" s="94"/>
      <c r="P177" s="263">
        <f>O177*H177</f>
        <v>0</v>
      </c>
      <c r="Q177" s="263">
        <v>0</v>
      </c>
      <c r="R177" s="263">
        <f>Q177*H177</f>
        <v>0</v>
      </c>
      <c r="S177" s="263">
        <v>0</v>
      </c>
      <c r="T177" s="264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65" t="s">
        <v>247</v>
      </c>
      <c r="AT177" s="265" t="s">
        <v>587</v>
      </c>
      <c r="AU177" s="265" t="s">
        <v>89</v>
      </c>
      <c r="AY177" s="18" t="s">
        <v>211</v>
      </c>
      <c r="BE177" s="155">
        <f>IF(N177="základní",J177,0)</f>
        <v>0</v>
      </c>
      <c r="BF177" s="155">
        <f>IF(N177="snížená",J177,0)</f>
        <v>0</v>
      </c>
      <c r="BG177" s="155">
        <f>IF(N177="zákl. přenesená",J177,0)</f>
        <v>0</v>
      </c>
      <c r="BH177" s="155">
        <f>IF(N177="sníž. přenesená",J177,0)</f>
        <v>0</v>
      </c>
      <c r="BI177" s="155">
        <f>IF(N177="nulová",J177,0)</f>
        <v>0</v>
      </c>
      <c r="BJ177" s="18" t="s">
        <v>87</v>
      </c>
      <c r="BK177" s="155">
        <f>ROUND(I177*H177,2)</f>
        <v>0</v>
      </c>
      <c r="BL177" s="18" t="s">
        <v>100</v>
      </c>
      <c r="BM177" s="265" t="s">
        <v>257</v>
      </c>
    </row>
    <row r="178" s="2" customFormat="1" ht="16.5" customHeight="1">
      <c r="A178" s="41"/>
      <c r="B178" s="42"/>
      <c r="C178" s="317" t="s">
        <v>545</v>
      </c>
      <c r="D178" s="317" t="s">
        <v>587</v>
      </c>
      <c r="E178" s="318" t="s">
        <v>2790</v>
      </c>
      <c r="F178" s="319" t="s">
        <v>2791</v>
      </c>
      <c r="G178" s="320" t="s">
        <v>1198</v>
      </c>
      <c r="H178" s="321">
        <v>3</v>
      </c>
      <c r="I178" s="322"/>
      <c r="J178" s="323">
        <f>ROUND(I178*H178,2)</f>
        <v>0</v>
      </c>
      <c r="K178" s="324"/>
      <c r="L178" s="325"/>
      <c r="M178" s="326" t="s">
        <v>1</v>
      </c>
      <c r="N178" s="327" t="s">
        <v>46</v>
      </c>
      <c r="O178" s="94"/>
      <c r="P178" s="263">
        <f>O178*H178</f>
        <v>0</v>
      </c>
      <c r="Q178" s="263">
        <v>0</v>
      </c>
      <c r="R178" s="263">
        <f>Q178*H178</f>
        <v>0</v>
      </c>
      <c r="S178" s="263">
        <v>0</v>
      </c>
      <c r="T178" s="264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65" t="s">
        <v>247</v>
      </c>
      <c r="AT178" s="265" t="s">
        <v>587</v>
      </c>
      <c r="AU178" s="265" t="s">
        <v>89</v>
      </c>
      <c r="AY178" s="18" t="s">
        <v>211</v>
      </c>
      <c r="BE178" s="155">
        <f>IF(N178="základní",J178,0)</f>
        <v>0</v>
      </c>
      <c r="BF178" s="155">
        <f>IF(N178="snížená",J178,0)</f>
        <v>0</v>
      </c>
      <c r="BG178" s="155">
        <f>IF(N178="zákl. přenesená",J178,0)</f>
        <v>0</v>
      </c>
      <c r="BH178" s="155">
        <f>IF(N178="sníž. přenesená",J178,0)</f>
        <v>0</v>
      </c>
      <c r="BI178" s="155">
        <f>IF(N178="nulová",J178,0)</f>
        <v>0</v>
      </c>
      <c r="BJ178" s="18" t="s">
        <v>87</v>
      </c>
      <c r="BK178" s="155">
        <f>ROUND(I178*H178,2)</f>
        <v>0</v>
      </c>
      <c r="BL178" s="18" t="s">
        <v>100</v>
      </c>
      <c r="BM178" s="265" t="s">
        <v>490</v>
      </c>
    </row>
    <row r="179" s="2" customFormat="1" ht="16.5" customHeight="1">
      <c r="A179" s="41"/>
      <c r="B179" s="42"/>
      <c r="C179" s="317" t="s">
        <v>551</v>
      </c>
      <c r="D179" s="317" t="s">
        <v>587</v>
      </c>
      <c r="E179" s="318" t="s">
        <v>2792</v>
      </c>
      <c r="F179" s="319" t="s">
        <v>2793</v>
      </c>
      <c r="G179" s="320" t="s">
        <v>1198</v>
      </c>
      <c r="H179" s="321">
        <v>4</v>
      </c>
      <c r="I179" s="322"/>
      <c r="J179" s="323">
        <f>ROUND(I179*H179,2)</f>
        <v>0</v>
      </c>
      <c r="K179" s="324"/>
      <c r="L179" s="325"/>
      <c r="M179" s="326" t="s">
        <v>1</v>
      </c>
      <c r="N179" s="327" t="s">
        <v>46</v>
      </c>
      <c r="O179" s="94"/>
      <c r="P179" s="263">
        <f>O179*H179</f>
        <v>0</v>
      </c>
      <c r="Q179" s="263">
        <v>0</v>
      </c>
      <c r="R179" s="263">
        <f>Q179*H179</f>
        <v>0</v>
      </c>
      <c r="S179" s="263">
        <v>0</v>
      </c>
      <c r="T179" s="264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65" t="s">
        <v>247</v>
      </c>
      <c r="AT179" s="265" t="s">
        <v>587</v>
      </c>
      <c r="AU179" s="265" t="s">
        <v>89</v>
      </c>
      <c r="AY179" s="18" t="s">
        <v>211</v>
      </c>
      <c r="BE179" s="155">
        <f>IF(N179="základní",J179,0)</f>
        <v>0</v>
      </c>
      <c r="BF179" s="155">
        <f>IF(N179="snížená",J179,0)</f>
        <v>0</v>
      </c>
      <c r="BG179" s="155">
        <f>IF(N179="zákl. přenesená",J179,0)</f>
        <v>0</v>
      </c>
      <c r="BH179" s="155">
        <f>IF(N179="sníž. přenesená",J179,0)</f>
        <v>0</v>
      </c>
      <c r="BI179" s="155">
        <f>IF(N179="nulová",J179,0)</f>
        <v>0</v>
      </c>
      <c r="BJ179" s="18" t="s">
        <v>87</v>
      </c>
      <c r="BK179" s="155">
        <f>ROUND(I179*H179,2)</f>
        <v>0</v>
      </c>
      <c r="BL179" s="18" t="s">
        <v>100</v>
      </c>
      <c r="BM179" s="265" t="s">
        <v>502</v>
      </c>
    </row>
    <row r="180" s="12" customFormat="1" ht="22.8" customHeight="1">
      <c r="A180" s="12"/>
      <c r="B180" s="237"/>
      <c r="C180" s="238"/>
      <c r="D180" s="239" t="s">
        <v>80</v>
      </c>
      <c r="E180" s="251" t="s">
        <v>2794</v>
      </c>
      <c r="F180" s="251" t="s">
        <v>132</v>
      </c>
      <c r="G180" s="238"/>
      <c r="H180" s="238"/>
      <c r="I180" s="241"/>
      <c r="J180" s="252">
        <f>BK180</f>
        <v>0</v>
      </c>
      <c r="K180" s="238"/>
      <c r="L180" s="243"/>
      <c r="M180" s="244"/>
      <c r="N180" s="245"/>
      <c r="O180" s="245"/>
      <c r="P180" s="246">
        <f>SUM(P181:P198)</f>
        <v>0</v>
      </c>
      <c r="Q180" s="245"/>
      <c r="R180" s="246">
        <f>SUM(R181:R198)</f>
        <v>0</v>
      </c>
      <c r="S180" s="245"/>
      <c r="T180" s="247">
        <f>SUM(T181:T198)</f>
        <v>0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248" t="s">
        <v>87</v>
      </c>
      <c r="AT180" s="249" t="s">
        <v>80</v>
      </c>
      <c r="AU180" s="249" t="s">
        <v>87</v>
      </c>
      <c r="AY180" s="248" t="s">
        <v>211</v>
      </c>
      <c r="BK180" s="250">
        <f>SUM(BK181:BK198)</f>
        <v>0</v>
      </c>
    </row>
    <row r="181" s="2" customFormat="1" ht="16.5" customHeight="1">
      <c r="A181" s="41"/>
      <c r="B181" s="42"/>
      <c r="C181" s="317" t="s">
        <v>7</v>
      </c>
      <c r="D181" s="317" t="s">
        <v>587</v>
      </c>
      <c r="E181" s="318" t="s">
        <v>2795</v>
      </c>
      <c r="F181" s="319" t="s">
        <v>2796</v>
      </c>
      <c r="G181" s="320" t="s">
        <v>1198</v>
      </c>
      <c r="H181" s="321">
        <v>1</v>
      </c>
      <c r="I181" s="322"/>
      <c r="J181" s="323">
        <f>ROUND(I181*H181,2)</f>
        <v>0</v>
      </c>
      <c r="K181" s="324"/>
      <c r="L181" s="325"/>
      <c r="M181" s="326" t="s">
        <v>1</v>
      </c>
      <c r="N181" s="327" t="s">
        <v>46</v>
      </c>
      <c r="O181" s="94"/>
      <c r="P181" s="263">
        <f>O181*H181</f>
        <v>0</v>
      </c>
      <c r="Q181" s="263">
        <v>0</v>
      </c>
      <c r="R181" s="263">
        <f>Q181*H181</f>
        <v>0</v>
      </c>
      <c r="S181" s="263">
        <v>0</v>
      </c>
      <c r="T181" s="264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65" t="s">
        <v>247</v>
      </c>
      <c r="AT181" s="265" t="s">
        <v>587</v>
      </c>
      <c r="AU181" s="265" t="s">
        <v>89</v>
      </c>
      <c r="AY181" s="18" t="s">
        <v>211</v>
      </c>
      <c r="BE181" s="155">
        <f>IF(N181="základní",J181,0)</f>
        <v>0</v>
      </c>
      <c r="BF181" s="155">
        <f>IF(N181="snížená",J181,0)</f>
        <v>0</v>
      </c>
      <c r="BG181" s="155">
        <f>IF(N181="zákl. přenesená",J181,0)</f>
        <v>0</v>
      </c>
      <c r="BH181" s="155">
        <f>IF(N181="sníž. přenesená",J181,0)</f>
        <v>0</v>
      </c>
      <c r="BI181" s="155">
        <f>IF(N181="nulová",J181,0)</f>
        <v>0</v>
      </c>
      <c r="BJ181" s="18" t="s">
        <v>87</v>
      </c>
      <c r="BK181" s="155">
        <f>ROUND(I181*H181,2)</f>
        <v>0</v>
      </c>
      <c r="BL181" s="18" t="s">
        <v>100</v>
      </c>
      <c r="BM181" s="265" t="s">
        <v>526</v>
      </c>
    </row>
    <row r="182" s="2" customFormat="1" ht="16.5" customHeight="1">
      <c r="A182" s="41"/>
      <c r="B182" s="42"/>
      <c r="C182" s="317" t="s">
        <v>568</v>
      </c>
      <c r="D182" s="317" t="s">
        <v>587</v>
      </c>
      <c r="E182" s="318" t="s">
        <v>2797</v>
      </c>
      <c r="F182" s="319" t="s">
        <v>2798</v>
      </c>
      <c r="G182" s="320" t="s">
        <v>1198</v>
      </c>
      <c r="H182" s="321">
        <v>1</v>
      </c>
      <c r="I182" s="322"/>
      <c r="J182" s="323">
        <f>ROUND(I182*H182,2)</f>
        <v>0</v>
      </c>
      <c r="K182" s="324"/>
      <c r="L182" s="325"/>
      <c r="M182" s="326" t="s">
        <v>1</v>
      </c>
      <c r="N182" s="327" t="s">
        <v>46</v>
      </c>
      <c r="O182" s="94"/>
      <c r="P182" s="263">
        <f>O182*H182</f>
        <v>0</v>
      </c>
      <c r="Q182" s="263">
        <v>0</v>
      </c>
      <c r="R182" s="263">
        <f>Q182*H182</f>
        <v>0</v>
      </c>
      <c r="S182" s="263">
        <v>0</v>
      </c>
      <c r="T182" s="264">
        <f>S182*H182</f>
        <v>0</v>
      </c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R182" s="265" t="s">
        <v>247</v>
      </c>
      <c r="AT182" s="265" t="s">
        <v>587</v>
      </c>
      <c r="AU182" s="265" t="s">
        <v>89</v>
      </c>
      <c r="AY182" s="18" t="s">
        <v>211</v>
      </c>
      <c r="BE182" s="155">
        <f>IF(N182="základní",J182,0)</f>
        <v>0</v>
      </c>
      <c r="BF182" s="155">
        <f>IF(N182="snížená",J182,0)</f>
        <v>0</v>
      </c>
      <c r="BG182" s="155">
        <f>IF(N182="zákl. přenesená",J182,0)</f>
        <v>0</v>
      </c>
      <c r="BH182" s="155">
        <f>IF(N182="sníž. přenesená",J182,0)</f>
        <v>0</v>
      </c>
      <c r="BI182" s="155">
        <f>IF(N182="nulová",J182,0)</f>
        <v>0</v>
      </c>
      <c r="BJ182" s="18" t="s">
        <v>87</v>
      </c>
      <c r="BK182" s="155">
        <f>ROUND(I182*H182,2)</f>
        <v>0</v>
      </c>
      <c r="BL182" s="18" t="s">
        <v>100</v>
      </c>
      <c r="BM182" s="265" t="s">
        <v>535</v>
      </c>
    </row>
    <row r="183" s="2" customFormat="1" ht="16.5" customHeight="1">
      <c r="A183" s="41"/>
      <c r="B183" s="42"/>
      <c r="C183" s="317" t="s">
        <v>572</v>
      </c>
      <c r="D183" s="317" t="s">
        <v>587</v>
      </c>
      <c r="E183" s="318" t="s">
        <v>2799</v>
      </c>
      <c r="F183" s="319" t="s">
        <v>2800</v>
      </c>
      <c r="G183" s="320" t="s">
        <v>1198</v>
      </c>
      <c r="H183" s="321">
        <v>1</v>
      </c>
      <c r="I183" s="322"/>
      <c r="J183" s="323">
        <f>ROUND(I183*H183,2)</f>
        <v>0</v>
      </c>
      <c r="K183" s="324"/>
      <c r="L183" s="325"/>
      <c r="M183" s="326" t="s">
        <v>1</v>
      </c>
      <c r="N183" s="327" t="s">
        <v>46</v>
      </c>
      <c r="O183" s="94"/>
      <c r="P183" s="263">
        <f>O183*H183</f>
        <v>0</v>
      </c>
      <c r="Q183" s="263">
        <v>0</v>
      </c>
      <c r="R183" s="263">
        <f>Q183*H183</f>
        <v>0</v>
      </c>
      <c r="S183" s="263">
        <v>0</v>
      </c>
      <c r="T183" s="264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65" t="s">
        <v>247</v>
      </c>
      <c r="AT183" s="265" t="s">
        <v>587</v>
      </c>
      <c r="AU183" s="265" t="s">
        <v>89</v>
      </c>
      <c r="AY183" s="18" t="s">
        <v>211</v>
      </c>
      <c r="BE183" s="155">
        <f>IF(N183="základní",J183,0)</f>
        <v>0</v>
      </c>
      <c r="BF183" s="155">
        <f>IF(N183="snížená",J183,0)</f>
        <v>0</v>
      </c>
      <c r="BG183" s="155">
        <f>IF(N183="zákl. přenesená",J183,0)</f>
        <v>0</v>
      </c>
      <c r="BH183" s="155">
        <f>IF(N183="sníž. přenesená",J183,0)</f>
        <v>0</v>
      </c>
      <c r="BI183" s="155">
        <f>IF(N183="nulová",J183,0)</f>
        <v>0</v>
      </c>
      <c r="BJ183" s="18" t="s">
        <v>87</v>
      </c>
      <c r="BK183" s="155">
        <f>ROUND(I183*H183,2)</f>
        <v>0</v>
      </c>
      <c r="BL183" s="18" t="s">
        <v>100</v>
      </c>
      <c r="BM183" s="265" t="s">
        <v>568</v>
      </c>
    </row>
    <row r="184" s="2" customFormat="1" ht="16.5" customHeight="1">
      <c r="A184" s="41"/>
      <c r="B184" s="42"/>
      <c r="C184" s="317" t="s">
        <v>579</v>
      </c>
      <c r="D184" s="317" t="s">
        <v>587</v>
      </c>
      <c r="E184" s="318" t="s">
        <v>2801</v>
      </c>
      <c r="F184" s="319" t="s">
        <v>2802</v>
      </c>
      <c r="G184" s="320" t="s">
        <v>1198</v>
      </c>
      <c r="H184" s="321">
        <v>1</v>
      </c>
      <c r="I184" s="322"/>
      <c r="J184" s="323">
        <f>ROUND(I184*H184,2)</f>
        <v>0</v>
      </c>
      <c r="K184" s="324"/>
      <c r="L184" s="325"/>
      <c r="M184" s="326" t="s">
        <v>1</v>
      </c>
      <c r="N184" s="327" t="s">
        <v>46</v>
      </c>
      <c r="O184" s="94"/>
      <c r="P184" s="263">
        <f>O184*H184</f>
        <v>0</v>
      </c>
      <c r="Q184" s="263">
        <v>0</v>
      </c>
      <c r="R184" s="263">
        <f>Q184*H184</f>
        <v>0</v>
      </c>
      <c r="S184" s="263">
        <v>0</v>
      </c>
      <c r="T184" s="264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65" t="s">
        <v>247</v>
      </c>
      <c r="AT184" s="265" t="s">
        <v>587</v>
      </c>
      <c r="AU184" s="265" t="s">
        <v>89</v>
      </c>
      <c r="AY184" s="18" t="s">
        <v>211</v>
      </c>
      <c r="BE184" s="155">
        <f>IF(N184="základní",J184,0)</f>
        <v>0</v>
      </c>
      <c r="BF184" s="155">
        <f>IF(N184="snížená",J184,0)</f>
        <v>0</v>
      </c>
      <c r="BG184" s="155">
        <f>IF(N184="zákl. přenesená",J184,0)</f>
        <v>0</v>
      </c>
      <c r="BH184" s="155">
        <f>IF(N184="sníž. přenesená",J184,0)</f>
        <v>0</v>
      </c>
      <c r="BI184" s="155">
        <f>IF(N184="nulová",J184,0)</f>
        <v>0</v>
      </c>
      <c r="BJ184" s="18" t="s">
        <v>87</v>
      </c>
      <c r="BK184" s="155">
        <f>ROUND(I184*H184,2)</f>
        <v>0</v>
      </c>
      <c r="BL184" s="18" t="s">
        <v>100</v>
      </c>
      <c r="BM184" s="265" t="s">
        <v>579</v>
      </c>
    </row>
    <row r="185" s="2" customFormat="1" ht="16.5" customHeight="1">
      <c r="A185" s="41"/>
      <c r="B185" s="42"/>
      <c r="C185" s="317" t="s">
        <v>586</v>
      </c>
      <c r="D185" s="317" t="s">
        <v>587</v>
      </c>
      <c r="E185" s="318" t="s">
        <v>2803</v>
      </c>
      <c r="F185" s="319" t="s">
        <v>2804</v>
      </c>
      <c r="G185" s="320" t="s">
        <v>1198</v>
      </c>
      <c r="H185" s="321">
        <v>1</v>
      </c>
      <c r="I185" s="322"/>
      <c r="J185" s="323">
        <f>ROUND(I185*H185,2)</f>
        <v>0</v>
      </c>
      <c r="K185" s="324"/>
      <c r="L185" s="325"/>
      <c r="M185" s="326" t="s">
        <v>1</v>
      </c>
      <c r="N185" s="327" t="s">
        <v>46</v>
      </c>
      <c r="O185" s="94"/>
      <c r="P185" s="263">
        <f>O185*H185</f>
        <v>0</v>
      </c>
      <c r="Q185" s="263">
        <v>0</v>
      </c>
      <c r="R185" s="263">
        <f>Q185*H185</f>
        <v>0</v>
      </c>
      <c r="S185" s="263">
        <v>0</v>
      </c>
      <c r="T185" s="264">
        <f>S185*H185</f>
        <v>0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265" t="s">
        <v>247</v>
      </c>
      <c r="AT185" s="265" t="s">
        <v>587</v>
      </c>
      <c r="AU185" s="265" t="s">
        <v>89</v>
      </c>
      <c r="AY185" s="18" t="s">
        <v>211</v>
      </c>
      <c r="BE185" s="155">
        <f>IF(N185="základní",J185,0)</f>
        <v>0</v>
      </c>
      <c r="BF185" s="155">
        <f>IF(N185="snížená",J185,0)</f>
        <v>0</v>
      </c>
      <c r="BG185" s="155">
        <f>IF(N185="zákl. přenesená",J185,0)</f>
        <v>0</v>
      </c>
      <c r="BH185" s="155">
        <f>IF(N185="sníž. přenesená",J185,0)</f>
        <v>0</v>
      </c>
      <c r="BI185" s="155">
        <f>IF(N185="nulová",J185,0)</f>
        <v>0</v>
      </c>
      <c r="BJ185" s="18" t="s">
        <v>87</v>
      </c>
      <c r="BK185" s="155">
        <f>ROUND(I185*H185,2)</f>
        <v>0</v>
      </c>
      <c r="BL185" s="18" t="s">
        <v>100</v>
      </c>
      <c r="BM185" s="265" t="s">
        <v>591</v>
      </c>
    </row>
    <row r="186" s="2" customFormat="1" ht="16.5" customHeight="1">
      <c r="A186" s="41"/>
      <c r="B186" s="42"/>
      <c r="C186" s="317" t="s">
        <v>591</v>
      </c>
      <c r="D186" s="317" t="s">
        <v>587</v>
      </c>
      <c r="E186" s="318" t="s">
        <v>2805</v>
      </c>
      <c r="F186" s="319" t="s">
        <v>2806</v>
      </c>
      <c r="G186" s="320" t="s">
        <v>1198</v>
      </c>
      <c r="H186" s="321">
        <v>1</v>
      </c>
      <c r="I186" s="322"/>
      <c r="J186" s="323">
        <f>ROUND(I186*H186,2)</f>
        <v>0</v>
      </c>
      <c r="K186" s="324"/>
      <c r="L186" s="325"/>
      <c r="M186" s="326" t="s">
        <v>1</v>
      </c>
      <c r="N186" s="327" t="s">
        <v>46</v>
      </c>
      <c r="O186" s="94"/>
      <c r="P186" s="263">
        <f>O186*H186</f>
        <v>0</v>
      </c>
      <c r="Q186" s="263">
        <v>0</v>
      </c>
      <c r="R186" s="263">
        <f>Q186*H186</f>
        <v>0</v>
      </c>
      <c r="S186" s="263">
        <v>0</v>
      </c>
      <c r="T186" s="264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65" t="s">
        <v>247</v>
      </c>
      <c r="AT186" s="265" t="s">
        <v>587</v>
      </c>
      <c r="AU186" s="265" t="s">
        <v>89</v>
      </c>
      <c r="AY186" s="18" t="s">
        <v>211</v>
      </c>
      <c r="BE186" s="155">
        <f>IF(N186="základní",J186,0)</f>
        <v>0</v>
      </c>
      <c r="BF186" s="155">
        <f>IF(N186="snížená",J186,0)</f>
        <v>0</v>
      </c>
      <c r="BG186" s="155">
        <f>IF(N186="zákl. přenesená",J186,0)</f>
        <v>0</v>
      </c>
      <c r="BH186" s="155">
        <f>IF(N186="sníž. přenesená",J186,0)</f>
        <v>0</v>
      </c>
      <c r="BI186" s="155">
        <f>IF(N186="nulová",J186,0)</f>
        <v>0</v>
      </c>
      <c r="BJ186" s="18" t="s">
        <v>87</v>
      </c>
      <c r="BK186" s="155">
        <f>ROUND(I186*H186,2)</f>
        <v>0</v>
      </c>
      <c r="BL186" s="18" t="s">
        <v>100</v>
      </c>
      <c r="BM186" s="265" t="s">
        <v>608</v>
      </c>
    </row>
    <row r="187" s="2" customFormat="1" ht="16.5" customHeight="1">
      <c r="A187" s="41"/>
      <c r="B187" s="42"/>
      <c r="C187" s="317" t="s">
        <v>602</v>
      </c>
      <c r="D187" s="317" t="s">
        <v>587</v>
      </c>
      <c r="E187" s="318" t="s">
        <v>2807</v>
      </c>
      <c r="F187" s="319" t="s">
        <v>2808</v>
      </c>
      <c r="G187" s="320" t="s">
        <v>1198</v>
      </c>
      <c r="H187" s="321">
        <v>2</v>
      </c>
      <c r="I187" s="322"/>
      <c r="J187" s="323">
        <f>ROUND(I187*H187,2)</f>
        <v>0</v>
      </c>
      <c r="K187" s="324"/>
      <c r="L187" s="325"/>
      <c r="M187" s="326" t="s">
        <v>1</v>
      </c>
      <c r="N187" s="327" t="s">
        <v>46</v>
      </c>
      <c r="O187" s="94"/>
      <c r="P187" s="263">
        <f>O187*H187</f>
        <v>0</v>
      </c>
      <c r="Q187" s="263">
        <v>0</v>
      </c>
      <c r="R187" s="263">
        <f>Q187*H187</f>
        <v>0</v>
      </c>
      <c r="S187" s="263">
        <v>0</v>
      </c>
      <c r="T187" s="264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65" t="s">
        <v>247</v>
      </c>
      <c r="AT187" s="265" t="s">
        <v>587</v>
      </c>
      <c r="AU187" s="265" t="s">
        <v>89</v>
      </c>
      <c r="AY187" s="18" t="s">
        <v>211</v>
      </c>
      <c r="BE187" s="155">
        <f>IF(N187="základní",J187,0)</f>
        <v>0</v>
      </c>
      <c r="BF187" s="155">
        <f>IF(N187="snížená",J187,0)</f>
        <v>0</v>
      </c>
      <c r="BG187" s="155">
        <f>IF(N187="zákl. přenesená",J187,0)</f>
        <v>0</v>
      </c>
      <c r="BH187" s="155">
        <f>IF(N187="sníž. přenesená",J187,0)</f>
        <v>0</v>
      </c>
      <c r="BI187" s="155">
        <f>IF(N187="nulová",J187,0)</f>
        <v>0</v>
      </c>
      <c r="BJ187" s="18" t="s">
        <v>87</v>
      </c>
      <c r="BK187" s="155">
        <f>ROUND(I187*H187,2)</f>
        <v>0</v>
      </c>
      <c r="BL187" s="18" t="s">
        <v>100</v>
      </c>
      <c r="BM187" s="265" t="s">
        <v>619</v>
      </c>
    </row>
    <row r="188" s="2" customFormat="1" ht="16.5" customHeight="1">
      <c r="A188" s="41"/>
      <c r="B188" s="42"/>
      <c r="C188" s="317" t="s">
        <v>608</v>
      </c>
      <c r="D188" s="317" t="s">
        <v>587</v>
      </c>
      <c r="E188" s="318" t="s">
        <v>2809</v>
      </c>
      <c r="F188" s="319" t="s">
        <v>2810</v>
      </c>
      <c r="G188" s="320" t="s">
        <v>1198</v>
      </c>
      <c r="H188" s="321">
        <v>49</v>
      </c>
      <c r="I188" s="322"/>
      <c r="J188" s="323">
        <f>ROUND(I188*H188,2)</f>
        <v>0</v>
      </c>
      <c r="K188" s="324"/>
      <c r="L188" s="325"/>
      <c r="M188" s="326" t="s">
        <v>1</v>
      </c>
      <c r="N188" s="327" t="s">
        <v>46</v>
      </c>
      <c r="O188" s="94"/>
      <c r="P188" s="263">
        <f>O188*H188</f>
        <v>0</v>
      </c>
      <c r="Q188" s="263">
        <v>0</v>
      </c>
      <c r="R188" s="263">
        <f>Q188*H188</f>
        <v>0</v>
      </c>
      <c r="S188" s="263">
        <v>0</v>
      </c>
      <c r="T188" s="264">
        <f>S188*H188</f>
        <v>0</v>
      </c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R188" s="265" t="s">
        <v>247</v>
      </c>
      <c r="AT188" s="265" t="s">
        <v>587</v>
      </c>
      <c r="AU188" s="265" t="s">
        <v>89</v>
      </c>
      <c r="AY188" s="18" t="s">
        <v>211</v>
      </c>
      <c r="BE188" s="155">
        <f>IF(N188="základní",J188,0)</f>
        <v>0</v>
      </c>
      <c r="BF188" s="155">
        <f>IF(N188="snížená",J188,0)</f>
        <v>0</v>
      </c>
      <c r="BG188" s="155">
        <f>IF(N188="zákl. přenesená",J188,0)</f>
        <v>0</v>
      </c>
      <c r="BH188" s="155">
        <f>IF(N188="sníž. přenesená",J188,0)</f>
        <v>0</v>
      </c>
      <c r="BI188" s="155">
        <f>IF(N188="nulová",J188,0)</f>
        <v>0</v>
      </c>
      <c r="BJ188" s="18" t="s">
        <v>87</v>
      </c>
      <c r="BK188" s="155">
        <f>ROUND(I188*H188,2)</f>
        <v>0</v>
      </c>
      <c r="BL188" s="18" t="s">
        <v>100</v>
      </c>
      <c r="BM188" s="265" t="s">
        <v>632</v>
      </c>
    </row>
    <row r="189" s="2" customFormat="1" ht="16.5" customHeight="1">
      <c r="A189" s="41"/>
      <c r="B189" s="42"/>
      <c r="C189" s="317" t="s">
        <v>614</v>
      </c>
      <c r="D189" s="317" t="s">
        <v>587</v>
      </c>
      <c r="E189" s="318" t="s">
        <v>2811</v>
      </c>
      <c r="F189" s="319" t="s">
        <v>2812</v>
      </c>
      <c r="G189" s="320" t="s">
        <v>1198</v>
      </c>
      <c r="H189" s="321">
        <v>20</v>
      </c>
      <c r="I189" s="322"/>
      <c r="J189" s="323">
        <f>ROUND(I189*H189,2)</f>
        <v>0</v>
      </c>
      <c r="K189" s="324"/>
      <c r="L189" s="325"/>
      <c r="M189" s="326" t="s">
        <v>1</v>
      </c>
      <c r="N189" s="327" t="s">
        <v>46</v>
      </c>
      <c r="O189" s="94"/>
      <c r="P189" s="263">
        <f>O189*H189</f>
        <v>0</v>
      </c>
      <c r="Q189" s="263">
        <v>0</v>
      </c>
      <c r="R189" s="263">
        <f>Q189*H189</f>
        <v>0</v>
      </c>
      <c r="S189" s="263">
        <v>0</v>
      </c>
      <c r="T189" s="264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65" t="s">
        <v>247</v>
      </c>
      <c r="AT189" s="265" t="s">
        <v>587</v>
      </c>
      <c r="AU189" s="265" t="s">
        <v>89</v>
      </c>
      <c r="AY189" s="18" t="s">
        <v>211</v>
      </c>
      <c r="BE189" s="155">
        <f>IF(N189="základní",J189,0)</f>
        <v>0</v>
      </c>
      <c r="BF189" s="155">
        <f>IF(N189="snížená",J189,0)</f>
        <v>0</v>
      </c>
      <c r="BG189" s="155">
        <f>IF(N189="zákl. přenesená",J189,0)</f>
        <v>0</v>
      </c>
      <c r="BH189" s="155">
        <f>IF(N189="sníž. přenesená",J189,0)</f>
        <v>0</v>
      </c>
      <c r="BI189" s="155">
        <f>IF(N189="nulová",J189,0)</f>
        <v>0</v>
      </c>
      <c r="BJ189" s="18" t="s">
        <v>87</v>
      </c>
      <c r="BK189" s="155">
        <f>ROUND(I189*H189,2)</f>
        <v>0</v>
      </c>
      <c r="BL189" s="18" t="s">
        <v>100</v>
      </c>
      <c r="BM189" s="265" t="s">
        <v>2813</v>
      </c>
    </row>
    <row r="190" s="2" customFormat="1" ht="16.5" customHeight="1">
      <c r="A190" s="41"/>
      <c r="B190" s="42"/>
      <c r="C190" s="317" t="s">
        <v>619</v>
      </c>
      <c r="D190" s="317" t="s">
        <v>587</v>
      </c>
      <c r="E190" s="318" t="s">
        <v>2814</v>
      </c>
      <c r="F190" s="319" t="s">
        <v>2815</v>
      </c>
      <c r="G190" s="320" t="s">
        <v>1198</v>
      </c>
      <c r="H190" s="321">
        <v>4</v>
      </c>
      <c r="I190" s="322"/>
      <c r="J190" s="323">
        <f>ROUND(I190*H190,2)</f>
        <v>0</v>
      </c>
      <c r="K190" s="324"/>
      <c r="L190" s="325"/>
      <c r="M190" s="326" t="s">
        <v>1</v>
      </c>
      <c r="N190" s="327" t="s">
        <v>46</v>
      </c>
      <c r="O190" s="94"/>
      <c r="P190" s="263">
        <f>O190*H190</f>
        <v>0</v>
      </c>
      <c r="Q190" s="263">
        <v>0</v>
      </c>
      <c r="R190" s="263">
        <f>Q190*H190</f>
        <v>0</v>
      </c>
      <c r="S190" s="263">
        <v>0</v>
      </c>
      <c r="T190" s="264">
        <f>S190*H190</f>
        <v>0</v>
      </c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R190" s="265" t="s">
        <v>247</v>
      </c>
      <c r="AT190" s="265" t="s">
        <v>587</v>
      </c>
      <c r="AU190" s="265" t="s">
        <v>89</v>
      </c>
      <c r="AY190" s="18" t="s">
        <v>211</v>
      </c>
      <c r="BE190" s="155">
        <f>IF(N190="základní",J190,0)</f>
        <v>0</v>
      </c>
      <c r="BF190" s="155">
        <f>IF(N190="snížená",J190,0)</f>
        <v>0</v>
      </c>
      <c r="BG190" s="155">
        <f>IF(N190="zákl. přenesená",J190,0)</f>
        <v>0</v>
      </c>
      <c r="BH190" s="155">
        <f>IF(N190="sníž. přenesená",J190,0)</f>
        <v>0</v>
      </c>
      <c r="BI190" s="155">
        <f>IF(N190="nulová",J190,0)</f>
        <v>0</v>
      </c>
      <c r="BJ190" s="18" t="s">
        <v>87</v>
      </c>
      <c r="BK190" s="155">
        <f>ROUND(I190*H190,2)</f>
        <v>0</v>
      </c>
      <c r="BL190" s="18" t="s">
        <v>100</v>
      </c>
      <c r="BM190" s="265" t="s">
        <v>2816</v>
      </c>
    </row>
    <row r="191" s="2" customFormat="1" ht="16.5" customHeight="1">
      <c r="A191" s="41"/>
      <c r="B191" s="42"/>
      <c r="C191" s="317" t="s">
        <v>625</v>
      </c>
      <c r="D191" s="317" t="s">
        <v>587</v>
      </c>
      <c r="E191" s="318" t="s">
        <v>2817</v>
      </c>
      <c r="F191" s="319" t="s">
        <v>2818</v>
      </c>
      <c r="G191" s="320" t="s">
        <v>1198</v>
      </c>
      <c r="H191" s="321">
        <v>1</v>
      </c>
      <c r="I191" s="322"/>
      <c r="J191" s="323">
        <f>ROUND(I191*H191,2)</f>
        <v>0</v>
      </c>
      <c r="K191" s="324"/>
      <c r="L191" s="325"/>
      <c r="M191" s="326" t="s">
        <v>1</v>
      </c>
      <c r="N191" s="327" t="s">
        <v>46</v>
      </c>
      <c r="O191" s="94"/>
      <c r="P191" s="263">
        <f>O191*H191</f>
        <v>0</v>
      </c>
      <c r="Q191" s="263">
        <v>0</v>
      </c>
      <c r="R191" s="263">
        <f>Q191*H191</f>
        <v>0</v>
      </c>
      <c r="S191" s="263">
        <v>0</v>
      </c>
      <c r="T191" s="264">
        <f>S191*H191</f>
        <v>0</v>
      </c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R191" s="265" t="s">
        <v>247</v>
      </c>
      <c r="AT191" s="265" t="s">
        <v>587</v>
      </c>
      <c r="AU191" s="265" t="s">
        <v>89</v>
      </c>
      <c r="AY191" s="18" t="s">
        <v>211</v>
      </c>
      <c r="BE191" s="155">
        <f>IF(N191="základní",J191,0)</f>
        <v>0</v>
      </c>
      <c r="BF191" s="155">
        <f>IF(N191="snížená",J191,0)</f>
        <v>0</v>
      </c>
      <c r="BG191" s="155">
        <f>IF(N191="zákl. přenesená",J191,0)</f>
        <v>0</v>
      </c>
      <c r="BH191" s="155">
        <f>IF(N191="sníž. přenesená",J191,0)</f>
        <v>0</v>
      </c>
      <c r="BI191" s="155">
        <f>IF(N191="nulová",J191,0)</f>
        <v>0</v>
      </c>
      <c r="BJ191" s="18" t="s">
        <v>87</v>
      </c>
      <c r="BK191" s="155">
        <f>ROUND(I191*H191,2)</f>
        <v>0</v>
      </c>
      <c r="BL191" s="18" t="s">
        <v>100</v>
      </c>
      <c r="BM191" s="265" t="s">
        <v>667</v>
      </c>
    </row>
    <row r="192" s="2" customFormat="1" ht="16.5" customHeight="1">
      <c r="A192" s="41"/>
      <c r="B192" s="42"/>
      <c r="C192" s="317" t="s">
        <v>632</v>
      </c>
      <c r="D192" s="317" t="s">
        <v>587</v>
      </c>
      <c r="E192" s="318" t="s">
        <v>2819</v>
      </c>
      <c r="F192" s="319" t="s">
        <v>2820</v>
      </c>
      <c r="G192" s="320" t="s">
        <v>1198</v>
      </c>
      <c r="H192" s="321">
        <v>3</v>
      </c>
      <c r="I192" s="322"/>
      <c r="J192" s="323">
        <f>ROUND(I192*H192,2)</f>
        <v>0</v>
      </c>
      <c r="K192" s="324"/>
      <c r="L192" s="325"/>
      <c r="M192" s="326" t="s">
        <v>1</v>
      </c>
      <c r="N192" s="327" t="s">
        <v>46</v>
      </c>
      <c r="O192" s="94"/>
      <c r="P192" s="263">
        <f>O192*H192</f>
        <v>0</v>
      </c>
      <c r="Q192" s="263">
        <v>0</v>
      </c>
      <c r="R192" s="263">
        <f>Q192*H192</f>
        <v>0</v>
      </c>
      <c r="S192" s="263">
        <v>0</v>
      </c>
      <c r="T192" s="264">
        <f>S192*H192</f>
        <v>0</v>
      </c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R192" s="265" t="s">
        <v>247</v>
      </c>
      <c r="AT192" s="265" t="s">
        <v>587</v>
      </c>
      <c r="AU192" s="265" t="s">
        <v>89</v>
      </c>
      <c r="AY192" s="18" t="s">
        <v>211</v>
      </c>
      <c r="BE192" s="155">
        <f>IF(N192="základní",J192,0)</f>
        <v>0</v>
      </c>
      <c r="BF192" s="155">
        <f>IF(N192="snížená",J192,0)</f>
        <v>0</v>
      </c>
      <c r="BG192" s="155">
        <f>IF(N192="zákl. přenesená",J192,0)</f>
        <v>0</v>
      </c>
      <c r="BH192" s="155">
        <f>IF(N192="sníž. přenesená",J192,0)</f>
        <v>0</v>
      </c>
      <c r="BI192" s="155">
        <f>IF(N192="nulová",J192,0)</f>
        <v>0</v>
      </c>
      <c r="BJ192" s="18" t="s">
        <v>87</v>
      </c>
      <c r="BK192" s="155">
        <f>ROUND(I192*H192,2)</f>
        <v>0</v>
      </c>
      <c r="BL192" s="18" t="s">
        <v>100</v>
      </c>
      <c r="BM192" s="265" t="s">
        <v>2821</v>
      </c>
    </row>
    <row r="193" s="2" customFormat="1" ht="16.5" customHeight="1">
      <c r="A193" s="41"/>
      <c r="B193" s="42"/>
      <c r="C193" s="317" t="s">
        <v>647</v>
      </c>
      <c r="D193" s="317" t="s">
        <v>587</v>
      </c>
      <c r="E193" s="318" t="s">
        <v>2822</v>
      </c>
      <c r="F193" s="319" t="s">
        <v>2823</v>
      </c>
      <c r="G193" s="320" t="s">
        <v>1198</v>
      </c>
      <c r="H193" s="321">
        <v>3</v>
      </c>
      <c r="I193" s="322"/>
      <c r="J193" s="323">
        <f>ROUND(I193*H193,2)</f>
        <v>0</v>
      </c>
      <c r="K193" s="324"/>
      <c r="L193" s="325"/>
      <c r="M193" s="326" t="s">
        <v>1</v>
      </c>
      <c r="N193" s="327" t="s">
        <v>46</v>
      </c>
      <c r="O193" s="94"/>
      <c r="P193" s="263">
        <f>O193*H193</f>
        <v>0</v>
      </c>
      <c r="Q193" s="263">
        <v>0</v>
      </c>
      <c r="R193" s="263">
        <f>Q193*H193</f>
        <v>0</v>
      </c>
      <c r="S193" s="263">
        <v>0</v>
      </c>
      <c r="T193" s="264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65" t="s">
        <v>247</v>
      </c>
      <c r="AT193" s="265" t="s">
        <v>587</v>
      </c>
      <c r="AU193" s="265" t="s">
        <v>89</v>
      </c>
      <c r="AY193" s="18" t="s">
        <v>211</v>
      </c>
      <c r="BE193" s="155">
        <f>IF(N193="základní",J193,0)</f>
        <v>0</v>
      </c>
      <c r="BF193" s="155">
        <f>IF(N193="snížená",J193,0)</f>
        <v>0</v>
      </c>
      <c r="BG193" s="155">
        <f>IF(N193="zákl. přenesená",J193,0)</f>
        <v>0</v>
      </c>
      <c r="BH193" s="155">
        <f>IF(N193="sníž. přenesená",J193,0)</f>
        <v>0</v>
      </c>
      <c r="BI193" s="155">
        <f>IF(N193="nulová",J193,0)</f>
        <v>0</v>
      </c>
      <c r="BJ193" s="18" t="s">
        <v>87</v>
      </c>
      <c r="BK193" s="155">
        <f>ROUND(I193*H193,2)</f>
        <v>0</v>
      </c>
      <c r="BL193" s="18" t="s">
        <v>100</v>
      </c>
      <c r="BM193" s="265" t="s">
        <v>2824</v>
      </c>
    </row>
    <row r="194" s="2" customFormat="1" ht="16.5" customHeight="1">
      <c r="A194" s="41"/>
      <c r="B194" s="42"/>
      <c r="C194" s="317" t="s">
        <v>667</v>
      </c>
      <c r="D194" s="317" t="s">
        <v>587</v>
      </c>
      <c r="E194" s="318" t="s">
        <v>2825</v>
      </c>
      <c r="F194" s="319" t="s">
        <v>2826</v>
      </c>
      <c r="G194" s="320" t="s">
        <v>1198</v>
      </c>
      <c r="H194" s="321">
        <v>1</v>
      </c>
      <c r="I194" s="322"/>
      <c r="J194" s="323">
        <f>ROUND(I194*H194,2)</f>
        <v>0</v>
      </c>
      <c r="K194" s="324"/>
      <c r="L194" s="325"/>
      <c r="M194" s="326" t="s">
        <v>1</v>
      </c>
      <c r="N194" s="327" t="s">
        <v>46</v>
      </c>
      <c r="O194" s="94"/>
      <c r="P194" s="263">
        <f>O194*H194</f>
        <v>0</v>
      </c>
      <c r="Q194" s="263">
        <v>0</v>
      </c>
      <c r="R194" s="263">
        <f>Q194*H194</f>
        <v>0</v>
      </c>
      <c r="S194" s="263">
        <v>0</v>
      </c>
      <c r="T194" s="264">
        <f>S194*H194</f>
        <v>0</v>
      </c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R194" s="265" t="s">
        <v>247</v>
      </c>
      <c r="AT194" s="265" t="s">
        <v>587</v>
      </c>
      <c r="AU194" s="265" t="s">
        <v>89</v>
      </c>
      <c r="AY194" s="18" t="s">
        <v>211</v>
      </c>
      <c r="BE194" s="155">
        <f>IF(N194="základní",J194,0)</f>
        <v>0</v>
      </c>
      <c r="BF194" s="155">
        <f>IF(N194="snížená",J194,0)</f>
        <v>0</v>
      </c>
      <c r="BG194" s="155">
        <f>IF(N194="zákl. přenesená",J194,0)</f>
        <v>0</v>
      </c>
      <c r="BH194" s="155">
        <f>IF(N194="sníž. přenesená",J194,0)</f>
        <v>0</v>
      </c>
      <c r="BI194" s="155">
        <f>IF(N194="nulová",J194,0)</f>
        <v>0</v>
      </c>
      <c r="BJ194" s="18" t="s">
        <v>87</v>
      </c>
      <c r="BK194" s="155">
        <f>ROUND(I194*H194,2)</f>
        <v>0</v>
      </c>
      <c r="BL194" s="18" t="s">
        <v>100</v>
      </c>
      <c r="BM194" s="265" t="s">
        <v>2827</v>
      </c>
    </row>
    <row r="195" s="2" customFormat="1" ht="16.5" customHeight="1">
      <c r="A195" s="41"/>
      <c r="B195" s="42"/>
      <c r="C195" s="317" t="s">
        <v>674</v>
      </c>
      <c r="D195" s="317" t="s">
        <v>587</v>
      </c>
      <c r="E195" s="318" t="s">
        <v>2828</v>
      </c>
      <c r="F195" s="319" t="s">
        <v>2829</v>
      </c>
      <c r="G195" s="320" t="s">
        <v>1198</v>
      </c>
      <c r="H195" s="321">
        <v>1</v>
      </c>
      <c r="I195" s="322"/>
      <c r="J195" s="323">
        <f>ROUND(I195*H195,2)</f>
        <v>0</v>
      </c>
      <c r="K195" s="324"/>
      <c r="L195" s="325"/>
      <c r="M195" s="326" t="s">
        <v>1</v>
      </c>
      <c r="N195" s="327" t="s">
        <v>46</v>
      </c>
      <c r="O195" s="94"/>
      <c r="P195" s="263">
        <f>O195*H195</f>
        <v>0</v>
      </c>
      <c r="Q195" s="263">
        <v>0</v>
      </c>
      <c r="R195" s="263">
        <f>Q195*H195</f>
        <v>0</v>
      </c>
      <c r="S195" s="263">
        <v>0</v>
      </c>
      <c r="T195" s="264">
        <f>S195*H195</f>
        <v>0</v>
      </c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R195" s="265" t="s">
        <v>247</v>
      </c>
      <c r="AT195" s="265" t="s">
        <v>587</v>
      </c>
      <c r="AU195" s="265" t="s">
        <v>89</v>
      </c>
      <c r="AY195" s="18" t="s">
        <v>211</v>
      </c>
      <c r="BE195" s="155">
        <f>IF(N195="základní",J195,0)</f>
        <v>0</v>
      </c>
      <c r="BF195" s="155">
        <f>IF(N195="snížená",J195,0)</f>
        <v>0</v>
      </c>
      <c r="BG195" s="155">
        <f>IF(N195="zákl. přenesená",J195,0)</f>
        <v>0</v>
      </c>
      <c r="BH195" s="155">
        <f>IF(N195="sníž. přenesená",J195,0)</f>
        <v>0</v>
      </c>
      <c r="BI195" s="155">
        <f>IF(N195="nulová",J195,0)</f>
        <v>0</v>
      </c>
      <c r="BJ195" s="18" t="s">
        <v>87</v>
      </c>
      <c r="BK195" s="155">
        <f>ROUND(I195*H195,2)</f>
        <v>0</v>
      </c>
      <c r="BL195" s="18" t="s">
        <v>100</v>
      </c>
      <c r="BM195" s="265" t="s">
        <v>2830</v>
      </c>
    </row>
    <row r="196" s="2" customFormat="1" ht="16.5" customHeight="1">
      <c r="A196" s="41"/>
      <c r="B196" s="42"/>
      <c r="C196" s="317" t="s">
        <v>678</v>
      </c>
      <c r="D196" s="317" t="s">
        <v>587</v>
      </c>
      <c r="E196" s="318" t="s">
        <v>2831</v>
      </c>
      <c r="F196" s="319" t="s">
        <v>2832</v>
      </c>
      <c r="G196" s="320" t="s">
        <v>1198</v>
      </c>
      <c r="H196" s="321">
        <v>1</v>
      </c>
      <c r="I196" s="322"/>
      <c r="J196" s="323">
        <f>ROUND(I196*H196,2)</f>
        <v>0</v>
      </c>
      <c r="K196" s="324"/>
      <c r="L196" s="325"/>
      <c r="M196" s="326" t="s">
        <v>1</v>
      </c>
      <c r="N196" s="327" t="s">
        <v>46</v>
      </c>
      <c r="O196" s="94"/>
      <c r="P196" s="263">
        <f>O196*H196</f>
        <v>0</v>
      </c>
      <c r="Q196" s="263">
        <v>0</v>
      </c>
      <c r="R196" s="263">
        <f>Q196*H196</f>
        <v>0</v>
      </c>
      <c r="S196" s="263">
        <v>0</v>
      </c>
      <c r="T196" s="264">
        <f>S196*H196</f>
        <v>0</v>
      </c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R196" s="265" t="s">
        <v>247</v>
      </c>
      <c r="AT196" s="265" t="s">
        <v>587</v>
      </c>
      <c r="AU196" s="265" t="s">
        <v>89</v>
      </c>
      <c r="AY196" s="18" t="s">
        <v>211</v>
      </c>
      <c r="BE196" s="155">
        <f>IF(N196="základní",J196,0)</f>
        <v>0</v>
      </c>
      <c r="BF196" s="155">
        <f>IF(N196="snížená",J196,0)</f>
        <v>0</v>
      </c>
      <c r="BG196" s="155">
        <f>IF(N196="zákl. přenesená",J196,0)</f>
        <v>0</v>
      </c>
      <c r="BH196" s="155">
        <f>IF(N196="sníž. přenesená",J196,0)</f>
        <v>0</v>
      </c>
      <c r="BI196" s="155">
        <f>IF(N196="nulová",J196,0)</f>
        <v>0</v>
      </c>
      <c r="BJ196" s="18" t="s">
        <v>87</v>
      </c>
      <c r="BK196" s="155">
        <f>ROUND(I196*H196,2)</f>
        <v>0</v>
      </c>
      <c r="BL196" s="18" t="s">
        <v>100</v>
      </c>
      <c r="BM196" s="265" t="s">
        <v>2833</v>
      </c>
    </row>
    <row r="197" s="2" customFormat="1" ht="16.5" customHeight="1">
      <c r="A197" s="41"/>
      <c r="B197" s="42"/>
      <c r="C197" s="317" t="s">
        <v>683</v>
      </c>
      <c r="D197" s="317" t="s">
        <v>587</v>
      </c>
      <c r="E197" s="318" t="s">
        <v>2834</v>
      </c>
      <c r="F197" s="319" t="s">
        <v>2835</v>
      </c>
      <c r="G197" s="320" t="s">
        <v>1198</v>
      </c>
      <c r="H197" s="321">
        <v>3</v>
      </c>
      <c r="I197" s="322"/>
      <c r="J197" s="323">
        <f>ROUND(I197*H197,2)</f>
        <v>0</v>
      </c>
      <c r="K197" s="324"/>
      <c r="L197" s="325"/>
      <c r="M197" s="326" t="s">
        <v>1</v>
      </c>
      <c r="N197" s="327" t="s">
        <v>46</v>
      </c>
      <c r="O197" s="94"/>
      <c r="P197" s="263">
        <f>O197*H197</f>
        <v>0</v>
      </c>
      <c r="Q197" s="263">
        <v>0</v>
      </c>
      <c r="R197" s="263">
        <f>Q197*H197</f>
        <v>0</v>
      </c>
      <c r="S197" s="263">
        <v>0</v>
      </c>
      <c r="T197" s="264">
        <f>S197*H197</f>
        <v>0</v>
      </c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R197" s="265" t="s">
        <v>247</v>
      </c>
      <c r="AT197" s="265" t="s">
        <v>587</v>
      </c>
      <c r="AU197" s="265" t="s">
        <v>89</v>
      </c>
      <c r="AY197" s="18" t="s">
        <v>211</v>
      </c>
      <c r="BE197" s="155">
        <f>IF(N197="základní",J197,0)</f>
        <v>0</v>
      </c>
      <c r="BF197" s="155">
        <f>IF(N197="snížená",J197,0)</f>
        <v>0</v>
      </c>
      <c r="BG197" s="155">
        <f>IF(N197="zákl. přenesená",J197,0)</f>
        <v>0</v>
      </c>
      <c r="BH197" s="155">
        <f>IF(N197="sníž. přenesená",J197,0)</f>
        <v>0</v>
      </c>
      <c r="BI197" s="155">
        <f>IF(N197="nulová",J197,0)</f>
        <v>0</v>
      </c>
      <c r="BJ197" s="18" t="s">
        <v>87</v>
      </c>
      <c r="BK197" s="155">
        <f>ROUND(I197*H197,2)</f>
        <v>0</v>
      </c>
      <c r="BL197" s="18" t="s">
        <v>100</v>
      </c>
      <c r="BM197" s="265" t="s">
        <v>2836</v>
      </c>
    </row>
    <row r="198" s="2" customFormat="1" ht="16.5" customHeight="1">
      <c r="A198" s="41"/>
      <c r="B198" s="42"/>
      <c r="C198" s="317" t="s">
        <v>687</v>
      </c>
      <c r="D198" s="317" t="s">
        <v>587</v>
      </c>
      <c r="E198" s="318" t="s">
        <v>2837</v>
      </c>
      <c r="F198" s="319" t="s">
        <v>2838</v>
      </c>
      <c r="G198" s="320" t="s">
        <v>1198</v>
      </c>
      <c r="H198" s="321">
        <v>3</v>
      </c>
      <c r="I198" s="322"/>
      <c r="J198" s="323">
        <f>ROUND(I198*H198,2)</f>
        <v>0</v>
      </c>
      <c r="K198" s="324"/>
      <c r="L198" s="325"/>
      <c r="M198" s="326" t="s">
        <v>1</v>
      </c>
      <c r="N198" s="327" t="s">
        <v>46</v>
      </c>
      <c r="O198" s="94"/>
      <c r="P198" s="263">
        <f>O198*H198</f>
        <v>0</v>
      </c>
      <c r="Q198" s="263">
        <v>0</v>
      </c>
      <c r="R198" s="263">
        <f>Q198*H198</f>
        <v>0</v>
      </c>
      <c r="S198" s="263">
        <v>0</v>
      </c>
      <c r="T198" s="264">
        <f>S198*H198</f>
        <v>0</v>
      </c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R198" s="265" t="s">
        <v>247</v>
      </c>
      <c r="AT198" s="265" t="s">
        <v>587</v>
      </c>
      <c r="AU198" s="265" t="s">
        <v>89</v>
      </c>
      <c r="AY198" s="18" t="s">
        <v>211</v>
      </c>
      <c r="BE198" s="155">
        <f>IF(N198="základní",J198,0)</f>
        <v>0</v>
      </c>
      <c r="BF198" s="155">
        <f>IF(N198="snížená",J198,0)</f>
        <v>0</v>
      </c>
      <c r="BG198" s="155">
        <f>IF(N198="zákl. přenesená",J198,0)</f>
        <v>0</v>
      </c>
      <c r="BH198" s="155">
        <f>IF(N198="sníž. přenesená",J198,0)</f>
        <v>0</v>
      </c>
      <c r="BI198" s="155">
        <f>IF(N198="nulová",J198,0)</f>
        <v>0</v>
      </c>
      <c r="BJ198" s="18" t="s">
        <v>87</v>
      </c>
      <c r="BK198" s="155">
        <f>ROUND(I198*H198,2)</f>
        <v>0</v>
      </c>
      <c r="BL198" s="18" t="s">
        <v>100</v>
      </c>
      <c r="BM198" s="265" t="s">
        <v>2839</v>
      </c>
    </row>
    <row r="199" s="12" customFormat="1" ht="22.8" customHeight="1">
      <c r="A199" s="12"/>
      <c r="B199" s="237"/>
      <c r="C199" s="238"/>
      <c r="D199" s="239" t="s">
        <v>80</v>
      </c>
      <c r="E199" s="251" t="s">
        <v>2840</v>
      </c>
      <c r="F199" s="251" t="s">
        <v>2841</v>
      </c>
      <c r="G199" s="238"/>
      <c r="H199" s="238"/>
      <c r="I199" s="241"/>
      <c r="J199" s="252">
        <f>BK199</f>
        <v>0</v>
      </c>
      <c r="K199" s="238"/>
      <c r="L199" s="243"/>
      <c r="M199" s="244"/>
      <c r="N199" s="245"/>
      <c r="O199" s="245"/>
      <c r="P199" s="246">
        <f>SUM(P200:P207)</f>
        <v>0</v>
      </c>
      <c r="Q199" s="245"/>
      <c r="R199" s="246">
        <f>SUM(R200:R207)</f>
        <v>0</v>
      </c>
      <c r="S199" s="245"/>
      <c r="T199" s="247">
        <f>SUM(T200:T207)</f>
        <v>0</v>
      </c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R199" s="248" t="s">
        <v>87</v>
      </c>
      <c r="AT199" s="249" t="s">
        <v>80</v>
      </c>
      <c r="AU199" s="249" t="s">
        <v>87</v>
      </c>
      <c r="AY199" s="248" t="s">
        <v>211</v>
      </c>
      <c r="BK199" s="250">
        <f>SUM(BK200:BK207)</f>
        <v>0</v>
      </c>
    </row>
    <row r="200" s="2" customFormat="1" ht="16.5" customHeight="1">
      <c r="A200" s="41"/>
      <c r="B200" s="42"/>
      <c r="C200" s="317" t="s">
        <v>692</v>
      </c>
      <c r="D200" s="317" t="s">
        <v>587</v>
      </c>
      <c r="E200" s="318" t="s">
        <v>2842</v>
      </c>
      <c r="F200" s="319" t="s">
        <v>2843</v>
      </c>
      <c r="G200" s="320" t="s">
        <v>307</v>
      </c>
      <c r="H200" s="321">
        <v>257</v>
      </c>
      <c r="I200" s="322"/>
      <c r="J200" s="323">
        <f>ROUND(I200*H200,2)</f>
        <v>0</v>
      </c>
      <c r="K200" s="324"/>
      <c r="L200" s="325"/>
      <c r="M200" s="326" t="s">
        <v>1</v>
      </c>
      <c r="N200" s="327" t="s">
        <v>46</v>
      </c>
      <c r="O200" s="94"/>
      <c r="P200" s="263">
        <f>O200*H200</f>
        <v>0</v>
      </c>
      <c r="Q200" s="263">
        <v>0</v>
      </c>
      <c r="R200" s="263">
        <f>Q200*H200</f>
        <v>0</v>
      </c>
      <c r="S200" s="263">
        <v>0</v>
      </c>
      <c r="T200" s="264">
        <f>S200*H200</f>
        <v>0</v>
      </c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R200" s="265" t="s">
        <v>247</v>
      </c>
      <c r="AT200" s="265" t="s">
        <v>587</v>
      </c>
      <c r="AU200" s="265" t="s">
        <v>89</v>
      </c>
      <c r="AY200" s="18" t="s">
        <v>211</v>
      </c>
      <c r="BE200" s="155">
        <f>IF(N200="základní",J200,0)</f>
        <v>0</v>
      </c>
      <c r="BF200" s="155">
        <f>IF(N200="snížená",J200,0)</f>
        <v>0</v>
      </c>
      <c r="BG200" s="155">
        <f>IF(N200="zákl. přenesená",J200,0)</f>
        <v>0</v>
      </c>
      <c r="BH200" s="155">
        <f>IF(N200="sníž. přenesená",J200,0)</f>
        <v>0</v>
      </c>
      <c r="BI200" s="155">
        <f>IF(N200="nulová",J200,0)</f>
        <v>0</v>
      </c>
      <c r="BJ200" s="18" t="s">
        <v>87</v>
      </c>
      <c r="BK200" s="155">
        <f>ROUND(I200*H200,2)</f>
        <v>0</v>
      </c>
      <c r="BL200" s="18" t="s">
        <v>100</v>
      </c>
      <c r="BM200" s="265" t="s">
        <v>698</v>
      </c>
    </row>
    <row r="201" s="2" customFormat="1" ht="16.5" customHeight="1">
      <c r="A201" s="41"/>
      <c r="B201" s="42"/>
      <c r="C201" s="317" t="s">
        <v>698</v>
      </c>
      <c r="D201" s="317" t="s">
        <v>587</v>
      </c>
      <c r="E201" s="318" t="s">
        <v>2844</v>
      </c>
      <c r="F201" s="319" t="s">
        <v>2845</v>
      </c>
      <c r="G201" s="320" t="s">
        <v>307</v>
      </c>
      <c r="H201" s="321">
        <v>182</v>
      </c>
      <c r="I201" s="322"/>
      <c r="J201" s="323">
        <f>ROUND(I201*H201,2)</f>
        <v>0</v>
      </c>
      <c r="K201" s="324"/>
      <c r="L201" s="325"/>
      <c r="M201" s="326" t="s">
        <v>1</v>
      </c>
      <c r="N201" s="327" t="s">
        <v>46</v>
      </c>
      <c r="O201" s="94"/>
      <c r="P201" s="263">
        <f>O201*H201</f>
        <v>0</v>
      </c>
      <c r="Q201" s="263">
        <v>0</v>
      </c>
      <c r="R201" s="263">
        <f>Q201*H201</f>
        <v>0</v>
      </c>
      <c r="S201" s="263">
        <v>0</v>
      </c>
      <c r="T201" s="264">
        <f>S201*H201</f>
        <v>0</v>
      </c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R201" s="265" t="s">
        <v>247</v>
      </c>
      <c r="AT201" s="265" t="s">
        <v>587</v>
      </c>
      <c r="AU201" s="265" t="s">
        <v>89</v>
      </c>
      <c r="AY201" s="18" t="s">
        <v>211</v>
      </c>
      <c r="BE201" s="155">
        <f>IF(N201="základní",J201,0)</f>
        <v>0</v>
      </c>
      <c r="BF201" s="155">
        <f>IF(N201="snížená",J201,0)</f>
        <v>0</v>
      </c>
      <c r="BG201" s="155">
        <f>IF(N201="zákl. přenesená",J201,0)</f>
        <v>0</v>
      </c>
      <c r="BH201" s="155">
        <f>IF(N201="sníž. přenesená",J201,0)</f>
        <v>0</v>
      </c>
      <c r="BI201" s="155">
        <f>IF(N201="nulová",J201,0)</f>
        <v>0</v>
      </c>
      <c r="BJ201" s="18" t="s">
        <v>87</v>
      </c>
      <c r="BK201" s="155">
        <f>ROUND(I201*H201,2)</f>
        <v>0</v>
      </c>
      <c r="BL201" s="18" t="s">
        <v>100</v>
      </c>
      <c r="BM201" s="265" t="s">
        <v>706</v>
      </c>
    </row>
    <row r="202" s="14" customFormat="1">
      <c r="A202" s="14"/>
      <c r="B202" s="277"/>
      <c r="C202" s="278"/>
      <c r="D202" s="268" t="s">
        <v>236</v>
      </c>
      <c r="E202" s="279" t="s">
        <v>1</v>
      </c>
      <c r="F202" s="280" t="s">
        <v>1479</v>
      </c>
      <c r="G202" s="278"/>
      <c r="H202" s="281">
        <v>182</v>
      </c>
      <c r="I202" s="282"/>
      <c r="J202" s="278"/>
      <c r="K202" s="278"/>
      <c r="L202" s="283"/>
      <c r="M202" s="284"/>
      <c r="N202" s="285"/>
      <c r="O202" s="285"/>
      <c r="P202" s="285"/>
      <c r="Q202" s="285"/>
      <c r="R202" s="285"/>
      <c r="S202" s="285"/>
      <c r="T202" s="286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87" t="s">
        <v>236</v>
      </c>
      <c r="AU202" s="287" t="s">
        <v>89</v>
      </c>
      <c r="AV202" s="14" t="s">
        <v>89</v>
      </c>
      <c r="AW202" s="14" t="s">
        <v>34</v>
      </c>
      <c r="AX202" s="14" t="s">
        <v>87</v>
      </c>
      <c r="AY202" s="287" t="s">
        <v>211</v>
      </c>
    </row>
    <row r="203" s="2" customFormat="1" ht="16.5" customHeight="1">
      <c r="A203" s="41"/>
      <c r="B203" s="42"/>
      <c r="C203" s="317" t="s">
        <v>702</v>
      </c>
      <c r="D203" s="317" t="s">
        <v>587</v>
      </c>
      <c r="E203" s="318" t="s">
        <v>2846</v>
      </c>
      <c r="F203" s="319" t="s">
        <v>2847</v>
      </c>
      <c r="G203" s="320" t="s">
        <v>307</v>
      </c>
      <c r="H203" s="321">
        <v>84</v>
      </c>
      <c r="I203" s="322"/>
      <c r="J203" s="323">
        <f>ROUND(I203*H203,2)</f>
        <v>0</v>
      </c>
      <c r="K203" s="324"/>
      <c r="L203" s="325"/>
      <c r="M203" s="326" t="s">
        <v>1</v>
      </c>
      <c r="N203" s="327" t="s">
        <v>46</v>
      </c>
      <c r="O203" s="94"/>
      <c r="P203" s="263">
        <f>O203*H203</f>
        <v>0</v>
      </c>
      <c r="Q203" s="263">
        <v>0</v>
      </c>
      <c r="R203" s="263">
        <f>Q203*H203</f>
        <v>0</v>
      </c>
      <c r="S203" s="263">
        <v>0</v>
      </c>
      <c r="T203" s="264">
        <f>S203*H203</f>
        <v>0</v>
      </c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R203" s="265" t="s">
        <v>247</v>
      </c>
      <c r="AT203" s="265" t="s">
        <v>587</v>
      </c>
      <c r="AU203" s="265" t="s">
        <v>89</v>
      </c>
      <c r="AY203" s="18" t="s">
        <v>211</v>
      </c>
      <c r="BE203" s="155">
        <f>IF(N203="základní",J203,0)</f>
        <v>0</v>
      </c>
      <c r="BF203" s="155">
        <f>IF(N203="snížená",J203,0)</f>
        <v>0</v>
      </c>
      <c r="BG203" s="155">
        <f>IF(N203="zákl. přenesená",J203,0)</f>
        <v>0</v>
      </c>
      <c r="BH203" s="155">
        <f>IF(N203="sníž. přenesená",J203,0)</f>
        <v>0</v>
      </c>
      <c r="BI203" s="155">
        <f>IF(N203="nulová",J203,0)</f>
        <v>0</v>
      </c>
      <c r="BJ203" s="18" t="s">
        <v>87</v>
      </c>
      <c r="BK203" s="155">
        <f>ROUND(I203*H203,2)</f>
        <v>0</v>
      </c>
      <c r="BL203" s="18" t="s">
        <v>100</v>
      </c>
      <c r="BM203" s="265" t="s">
        <v>716</v>
      </c>
    </row>
    <row r="204" s="2" customFormat="1" ht="16.5" customHeight="1">
      <c r="A204" s="41"/>
      <c r="B204" s="42"/>
      <c r="C204" s="317" t="s">
        <v>706</v>
      </c>
      <c r="D204" s="317" t="s">
        <v>587</v>
      </c>
      <c r="E204" s="318" t="s">
        <v>2848</v>
      </c>
      <c r="F204" s="319" t="s">
        <v>2849</v>
      </c>
      <c r="G204" s="320" t="s">
        <v>307</v>
      </c>
      <c r="H204" s="321">
        <v>40</v>
      </c>
      <c r="I204" s="322"/>
      <c r="J204" s="323">
        <f>ROUND(I204*H204,2)</f>
        <v>0</v>
      </c>
      <c r="K204" s="324"/>
      <c r="L204" s="325"/>
      <c r="M204" s="326" t="s">
        <v>1</v>
      </c>
      <c r="N204" s="327" t="s">
        <v>46</v>
      </c>
      <c r="O204" s="94"/>
      <c r="P204" s="263">
        <f>O204*H204</f>
        <v>0</v>
      </c>
      <c r="Q204" s="263">
        <v>0</v>
      </c>
      <c r="R204" s="263">
        <f>Q204*H204</f>
        <v>0</v>
      </c>
      <c r="S204" s="263">
        <v>0</v>
      </c>
      <c r="T204" s="264">
        <f>S204*H204</f>
        <v>0</v>
      </c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R204" s="265" t="s">
        <v>247</v>
      </c>
      <c r="AT204" s="265" t="s">
        <v>587</v>
      </c>
      <c r="AU204" s="265" t="s">
        <v>89</v>
      </c>
      <c r="AY204" s="18" t="s">
        <v>211</v>
      </c>
      <c r="BE204" s="155">
        <f>IF(N204="základní",J204,0)</f>
        <v>0</v>
      </c>
      <c r="BF204" s="155">
        <f>IF(N204="snížená",J204,0)</f>
        <v>0</v>
      </c>
      <c r="BG204" s="155">
        <f>IF(N204="zákl. přenesená",J204,0)</f>
        <v>0</v>
      </c>
      <c r="BH204" s="155">
        <f>IF(N204="sníž. přenesená",J204,0)</f>
        <v>0</v>
      </c>
      <c r="BI204" s="155">
        <f>IF(N204="nulová",J204,0)</f>
        <v>0</v>
      </c>
      <c r="BJ204" s="18" t="s">
        <v>87</v>
      </c>
      <c r="BK204" s="155">
        <f>ROUND(I204*H204,2)</f>
        <v>0</v>
      </c>
      <c r="BL204" s="18" t="s">
        <v>100</v>
      </c>
      <c r="BM204" s="265" t="s">
        <v>2850</v>
      </c>
    </row>
    <row r="205" s="2" customFormat="1" ht="16.5" customHeight="1">
      <c r="A205" s="41"/>
      <c r="B205" s="42"/>
      <c r="C205" s="317" t="s">
        <v>711</v>
      </c>
      <c r="D205" s="317" t="s">
        <v>587</v>
      </c>
      <c r="E205" s="318" t="s">
        <v>2851</v>
      </c>
      <c r="F205" s="319" t="s">
        <v>2852</v>
      </c>
      <c r="G205" s="320" t="s">
        <v>1198</v>
      </c>
      <c r="H205" s="321">
        <v>16</v>
      </c>
      <c r="I205" s="322"/>
      <c r="J205" s="323">
        <f>ROUND(I205*H205,2)</f>
        <v>0</v>
      </c>
      <c r="K205" s="324"/>
      <c r="L205" s="325"/>
      <c r="M205" s="326" t="s">
        <v>1</v>
      </c>
      <c r="N205" s="327" t="s">
        <v>46</v>
      </c>
      <c r="O205" s="94"/>
      <c r="P205" s="263">
        <f>O205*H205</f>
        <v>0</v>
      </c>
      <c r="Q205" s="263">
        <v>0</v>
      </c>
      <c r="R205" s="263">
        <f>Q205*H205</f>
        <v>0</v>
      </c>
      <c r="S205" s="263">
        <v>0</v>
      </c>
      <c r="T205" s="264">
        <f>S205*H205</f>
        <v>0</v>
      </c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R205" s="265" t="s">
        <v>247</v>
      </c>
      <c r="AT205" s="265" t="s">
        <v>587</v>
      </c>
      <c r="AU205" s="265" t="s">
        <v>89</v>
      </c>
      <c r="AY205" s="18" t="s">
        <v>211</v>
      </c>
      <c r="BE205" s="155">
        <f>IF(N205="základní",J205,0)</f>
        <v>0</v>
      </c>
      <c r="BF205" s="155">
        <f>IF(N205="snížená",J205,0)</f>
        <v>0</v>
      </c>
      <c r="BG205" s="155">
        <f>IF(N205="zákl. přenesená",J205,0)</f>
        <v>0</v>
      </c>
      <c r="BH205" s="155">
        <f>IF(N205="sníž. přenesená",J205,0)</f>
        <v>0</v>
      </c>
      <c r="BI205" s="155">
        <f>IF(N205="nulová",J205,0)</f>
        <v>0</v>
      </c>
      <c r="BJ205" s="18" t="s">
        <v>87</v>
      </c>
      <c r="BK205" s="155">
        <f>ROUND(I205*H205,2)</f>
        <v>0</v>
      </c>
      <c r="BL205" s="18" t="s">
        <v>100</v>
      </c>
      <c r="BM205" s="265" t="s">
        <v>2853</v>
      </c>
    </row>
    <row r="206" s="2" customFormat="1" ht="16.5" customHeight="1">
      <c r="A206" s="41"/>
      <c r="B206" s="42"/>
      <c r="C206" s="317" t="s">
        <v>716</v>
      </c>
      <c r="D206" s="317" t="s">
        <v>587</v>
      </c>
      <c r="E206" s="318" t="s">
        <v>2854</v>
      </c>
      <c r="F206" s="319" t="s">
        <v>2855</v>
      </c>
      <c r="G206" s="320" t="s">
        <v>1</v>
      </c>
      <c r="H206" s="321">
        <v>21</v>
      </c>
      <c r="I206" s="322"/>
      <c r="J206" s="323">
        <f>ROUND(I206*H206,2)</f>
        <v>0</v>
      </c>
      <c r="K206" s="324"/>
      <c r="L206" s="325"/>
      <c r="M206" s="326" t="s">
        <v>1</v>
      </c>
      <c r="N206" s="327" t="s">
        <v>46</v>
      </c>
      <c r="O206" s="94"/>
      <c r="P206" s="263">
        <f>O206*H206</f>
        <v>0</v>
      </c>
      <c r="Q206" s="263">
        <v>0</v>
      </c>
      <c r="R206" s="263">
        <f>Q206*H206</f>
        <v>0</v>
      </c>
      <c r="S206" s="263">
        <v>0</v>
      </c>
      <c r="T206" s="264">
        <f>S206*H206</f>
        <v>0</v>
      </c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R206" s="265" t="s">
        <v>247</v>
      </c>
      <c r="AT206" s="265" t="s">
        <v>587</v>
      </c>
      <c r="AU206" s="265" t="s">
        <v>89</v>
      </c>
      <c r="AY206" s="18" t="s">
        <v>211</v>
      </c>
      <c r="BE206" s="155">
        <f>IF(N206="základní",J206,0)</f>
        <v>0</v>
      </c>
      <c r="BF206" s="155">
        <f>IF(N206="snížená",J206,0)</f>
        <v>0</v>
      </c>
      <c r="BG206" s="155">
        <f>IF(N206="zákl. přenesená",J206,0)</f>
        <v>0</v>
      </c>
      <c r="BH206" s="155">
        <f>IF(N206="sníž. přenesená",J206,0)</f>
        <v>0</v>
      </c>
      <c r="BI206" s="155">
        <f>IF(N206="nulová",J206,0)</f>
        <v>0</v>
      </c>
      <c r="BJ206" s="18" t="s">
        <v>87</v>
      </c>
      <c r="BK206" s="155">
        <f>ROUND(I206*H206,2)</f>
        <v>0</v>
      </c>
      <c r="BL206" s="18" t="s">
        <v>100</v>
      </c>
      <c r="BM206" s="265" t="s">
        <v>2856</v>
      </c>
    </row>
    <row r="207" s="2" customFormat="1" ht="16.5" customHeight="1">
      <c r="A207" s="41"/>
      <c r="B207" s="42"/>
      <c r="C207" s="317" t="s">
        <v>725</v>
      </c>
      <c r="D207" s="317" t="s">
        <v>587</v>
      </c>
      <c r="E207" s="318" t="s">
        <v>2857</v>
      </c>
      <c r="F207" s="319" t="s">
        <v>2759</v>
      </c>
      <c r="G207" s="320" t="s">
        <v>2858</v>
      </c>
      <c r="H207" s="321">
        <v>1</v>
      </c>
      <c r="I207" s="322"/>
      <c r="J207" s="323">
        <f>ROUND(I207*H207,2)</f>
        <v>0</v>
      </c>
      <c r="K207" s="324"/>
      <c r="L207" s="325"/>
      <c r="M207" s="326" t="s">
        <v>1</v>
      </c>
      <c r="N207" s="327" t="s">
        <v>46</v>
      </c>
      <c r="O207" s="94"/>
      <c r="P207" s="263">
        <f>O207*H207</f>
        <v>0</v>
      </c>
      <c r="Q207" s="263">
        <v>0</v>
      </c>
      <c r="R207" s="263">
        <f>Q207*H207</f>
        <v>0</v>
      </c>
      <c r="S207" s="263">
        <v>0</v>
      </c>
      <c r="T207" s="264">
        <f>S207*H207</f>
        <v>0</v>
      </c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R207" s="265" t="s">
        <v>247</v>
      </c>
      <c r="AT207" s="265" t="s">
        <v>587</v>
      </c>
      <c r="AU207" s="265" t="s">
        <v>89</v>
      </c>
      <c r="AY207" s="18" t="s">
        <v>211</v>
      </c>
      <c r="BE207" s="155">
        <f>IF(N207="základní",J207,0)</f>
        <v>0</v>
      </c>
      <c r="BF207" s="155">
        <f>IF(N207="snížená",J207,0)</f>
        <v>0</v>
      </c>
      <c r="BG207" s="155">
        <f>IF(N207="zákl. přenesená",J207,0)</f>
        <v>0</v>
      </c>
      <c r="BH207" s="155">
        <f>IF(N207="sníž. přenesená",J207,0)</f>
        <v>0</v>
      </c>
      <c r="BI207" s="155">
        <f>IF(N207="nulová",J207,0)</f>
        <v>0</v>
      </c>
      <c r="BJ207" s="18" t="s">
        <v>87</v>
      </c>
      <c r="BK207" s="155">
        <f>ROUND(I207*H207,2)</f>
        <v>0</v>
      </c>
      <c r="BL207" s="18" t="s">
        <v>100</v>
      </c>
      <c r="BM207" s="265" t="s">
        <v>729</v>
      </c>
    </row>
    <row r="208" s="12" customFormat="1" ht="22.8" customHeight="1">
      <c r="A208" s="12"/>
      <c r="B208" s="237"/>
      <c r="C208" s="238"/>
      <c r="D208" s="239" t="s">
        <v>80</v>
      </c>
      <c r="E208" s="251" t="s">
        <v>2859</v>
      </c>
      <c r="F208" s="251" t="s">
        <v>2860</v>
      </c>
      <c r="G208" s="238"/>
      <c r="H208" s="238"/>
      <c r="I208" s="241"/>
      <c r="J208" s="252">
        <f>BK208</f>
        <v>0</v>
      </c>
      <c r="K208" s="238"/>
      <c r="L208" s="243"/>
      <c r="M208" s="244"/>
      <c r="N208" s="245"/>
      <c r="O208" s="245"/>
      <c r="P208" s="246">
        <f>SUM(P209:P214)</f>
        <v>0</v>
      </c>
      <c r="Q208" s="245"/>
      <c r="R208" s="246">
        <f>SUM(R209:R214)</f>
        <v>0</v>
      </c>
      <c r="S208" s="245"/>
      <c r="T208" s="247">
        <f>SUM(T209:T214)</f>
        <v>0</v>
      </c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R208" s="248" t="s">
        <v>87</v>
      </c>
      <c r="AT208" s="249" t="s">
        <v>80</v>
      </c>
      <c r="AU208" s="249" t="s">
        <v>87</v>
      </c>
      <c r="AY208" s="248" t="s">
        <v>211</v>
      </c>
      <c r="BK208" s="250">
        <f>SUM(BK209:BK214)</f>
        <v>0</v>
      </c>
    </row>
    <row r="209" s="2" customFormat="1" ht="16.5" customHeight="1">
      <c r="A209" s="41"/>
      <c r="B209" s="42"/>
      <c r="C209" s="317" t="s">
        <v>729</v>
      </c>
      <c r="D209" s="317" t="s">
        <v>587</v>
      </c>
      <c r="E209" s="318" t="s">
        <v>2861</v>
      </c>
      <c r="F209" s="319" t="s">
        <v>2862</v>
      </c>
      <c r="G209" s="320" t="s">
        <v>1198</v>
      </c>
      <c r="H209" s="321">
        <v>182</v>
      </c>
      <c r="I209" s="322"/>
      <c r="J209" s="323">
        <f>ROUND(I209*H209,2)</f>
        <v>0</v>
      </c>
      <c r="K209" s="324"/>
      <c r="L209" s="325"/>
      <c r="M209" s="326" t="s">
        <v>1</v>
      </c>
      <c r="N209" s="327" t="s">
        <v>46</v>
      </c>
      <c r="O209" s="94"/>
      <c r="P209" s="263">
        <f>O209*H209</f>
        <v>0</v>
      </c>
      <c r="Q209" s="263">
        <v>0</v>
      </c>
      <c r="R209" s="263">
        <f>Q209*H209</f>
        <v>0</v>
      </c>
      <c r="S209" s="263">
        <v>0</v>
      </c>
      <c r="T209" s="264">
        <f>S209*H209</f>
        <v>0</v>
      </c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R209" s="265" t="s">
        <v>247</v>
      </c>
      <c r="AT209" s="265" t="s">
        <v>587</v>
      </c>
      <c r="AU209" s="265" t="s">
        <v>89</v>
      </c>
      <c r="AY209" s="18" t="s">
        <v>211</v>
      </c>
      <c r="BE209" s="155">
        <f>IF(N209="základní",J209,0)</f>
        <v>0</v>
      </c>
      <c r="BF209" s="155">
        <f>IF(N209="snížená",J209,0)</f>
        <v>0</v>
      </c>
      <c r="BG209" s="155">
        <f>IF(N209="zákl. přenesená",J209,0)</f>
        <v>0</v>
      </c>
      <c r="BH209" s="155">
        <f>IF(N209="sníž. přenesená",J209,0)</f>
        <v>0</v>
      </c>
      <c r="BI209" s="155">
        <f>IF(N209="nulová",J209,0)</f>
        <v>0</v>
      </c>
      <c r="BJ209" s="18" t="s">
        <v>87</v>
      </c>
      <c r="BK209" s="155">
        <f>ROUND(I209*H209,2)</f>
        <v>0</v>
      </c>
      <c r="BL209" s="18" t="s">
        <v>100</v>
      </c>
      <c r="BM209" s="265" t="s">
        <v>2863</v>
      </c>
    </row>
    <row r="210" s="2" customFormat="1" ht="16.5" customHeight="1">
      <c r="A210" s="41"/>
      <c r="B210" s="42"/>
      <c r="C210" s="317" t="s">
        <v>733</v>
      </c>
      <c r="D210" s="317" t="s">
        <v>587</v>
      </c>
      <c r="E210" s="318" t="s">
        <v>2864</v>
      </c>
      <c r="F210" s="319" t="s">
        <v>2865</v>
      </c>
      <c r="G210" s="320" t="s">
        <v>1198</v>
      </c>
      <c r="H210" s="321">
        <v>128</v>
      </c>
      <c r="I210" s="322"/>
      <c r="J210" s="323">
        <f>ROUND(I210*H210,2)</f>
        <v>0</v>
      </c>
      <c r="K210" s="324"/>
      <c r="L210" s="325"/>
      <c r="M210" s="326" t="s">
        <v>1</v>
      </c>
      <c r="N210" s="327" t="s">
        <v>46</v>
      </c>
      <c r="O210" s="94"/>
      <c r="P210" s="263">
        <f>O210*H210</f>
        <v>0</v>
      </c>
      <c r="Q210" s="263">
        <v>0</v>
      </c>
      <c r="R210" s="263">
        <f>Q210*H210</f>
        <v>0</v>
      </c>
      <c r="S210" s="263">
        <v>0</v>
      </c>
      <c r="T210" s="264">
        <f>S210*H210</f>
        <v>0</v>
      </c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R210" s="265" t="s">
        <v>247</v>
      </c>
      <c r="AT210" s="265" t="s">
        <v>587</v>
      </c>
      <c r="AU210" s="265" t="s">
        <v>89</v>
      </c>
      <c r="AY210" s="18" t="s">
        <v>211</v>
      </c>
      <c r="BE210" s="155">
        <f>IF(N210="základní",J210,0)</f>
        <v>0</v>
      </c>
      <c r="BF210" s="155">
        <f>IF(N210="snížená",J210,0)</f>
        <v>0</v>
      </c>
      <c r="BG210" s="155">
        <f>IF(N210="zákl. přenesená",J210,0)</f>
        <v>0</v>
      </c>
      <c r="BH210" s="155">
        <f>IF(N210="sníž. přenesená",J210,0)</f>
        <v>0</v>
      </c>
      <c r="BI210" s="155">
        <f>IF(N210="nulová",J210,0)</f>
        <v>0</v>
      </c>
      <c r="BJ210" s="18" t="s">
        <v>87</v>
      </c>
      <c r="BK210" s="155">
        <f>ROUND(I210*H210,2)</f>
        <v>0</v>
      </c>
      <c r="BL210" s="18" t="s">
        <v>100</v>
      </c>
      <c r="BM210" s="265" t="s">
        <v>2866</v>
      </c>
    </row>
    <row r="211" s="2" customFormat="1" ht="16.5" customHeight="1">
      <c r="A211" s="41"/>
      <c r="B211" s="42"/>
      <c r="C211" s="317" t="s">
        <v>747</v>
      </c>
      <c r="D211" s="317" t="s">
        <v>587</v>
      </c>
      <c r="E211" s="318" t="s">
        <v>2867</v>
      </c>
      <c r="F211" s="319" t="s">
        <v>2868</v>
      </c>
      <c r="G211" s="320" t="s">
        <v>307</v>
      </c>
      <c r="H211" s="321">
        <v>42</v>
      </c>
      <c r="I211" s="322"/>
      <c r="J211" s="323">
        <f>ROUND(I211*H211,2)</f>
        <v>0</v>
      </c>
      <c r="K211" s="324"/>
      <c r="L211" s="325"/>
      <c r="M211" s="326" t="s">
        <v>1</v>
      </c>
      <c r="N211" s="327" t="s">
        <v>46</v>
      </c>
      <c r="O211" s="94"/>
      <c r="P211" s="263">
        <f>O211*H211</f>
        <v>0</v>
      </c>
      <c r="Q211" s="263">
        <v>0</v>
      </c>
      <c r="R211" s="263">
        <f>Q211*H211</f>
        <v>0</v>
      </c>
      <c r="S211" s="263">
        <v>0</v>
      </c>
      <c r="T211" s="264">
        <f>S211*H211</f>
        <v>0</v>
      </c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R211" s="265" t="s">
        <v>247</v>
      </c>
      <c r="AT211" s="265" t="s">
        <v>587</v>
      </c>
      <c r="AU211" s="265" t="s">
        <v>89</v>
      </c>
      <c r="AY211" s="18" t="s">
        <v>211</v>
      </c>
      <c r="BE211" s="155">
        <f>IF(N211="základní",J211,0)</f>
        <v>0</v>
      </c>
      <c r="BF211" s="155">
        <f>IF(N211="snížená",J211,0)</f>
        <v>0</v>
      </c>
      <c r="BG211" s="155">
        <f>IF(N211="zákl. přenesená",J211,0)</f>
        <v>0</v>
      </c>
      <c r="BH211" s="155">
        <f>IF(N211="sníž. přenesená",J211,0)</f>
        <v>0</v>
      </c>
      <c r="BI211" s="155">
        <f>IF(N211="nulová",J211,0)</f>
        <v>0</v>
      </c>
      <c r="BJ211" s="18" t="s">
        <v>87</v>
      </c>
      <c r="BK211" s="155">
        <f>ROUND(I211*H211,2)</f>
        <v>0</v>
      </c>
      <c r="BL211" s="18" t="s">
        <v>100</v>
      </c>
      <c r="BM211" s="265" t="s">
        <v>2869</v>
      </c>
    </row>
    <row r="212" s="2" customFormat="1" ht="16.5" customHeight="1">
      <c r="A212" s="41"/>
      <c r="B212" s="42"/>
      <c r="C212" s="317" t="s">
        <v>752</v>
      </c>
      <c r="D212" s="317" t="s">
        <v>587</v>
      </c>
      <c r="E212" s="318" t="s">
        <v>2870</v>
      </c>
      <c r="F212" s="319" t="s">
        <v>2765</v>
      </c>
      <c r="G212" s="320" t="s">
        <v>307</v>
      </c>
      <c r="H212" s="321">
        <v>18</v>
      </c>
      <c r="I212" s="322"/>
      <c r="J212" s="323">
        <f>ROUND(I212*H212,2)</f>
        <v>0</v>
      </c>
      <c r="K212" s="324"/>
      <c r="L212" s="325"/>
      <c r="M212" s="326" t="s">
        <v>1</v>
      </c>
      <c r="N212" s="327" t="s">
        <v>46</v>
      </c>
      <c r="O212" s="94"/>
      <c r="P212" s="263">
        <f>O212*H212</f>
        <v>0</v>
      </c>
      <c r="Q212" s="263">
        <v>0</v>
      </c>
      <c r="R212" s="263">
        <f>Q212*H212</f>
        <v>0</v>
      </c>
      <c r="S212" s="263">
        <v>0</v>
      </c>
      <c r="T212" s="264">
        <f>S212*H212</f>
        <v>0</v>
      </c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R212" s="265" t="s">
        <v>247</v>
      </c>
      <c r="AT212" s="265" t="s">
        <v>587</v>
      </c>
      <c r="AU212" s="265" t="s">
        <v>89</v>
      </c>
      <c r="AY212" s="18" t="s">
        <v>211</v>
      </c>
      <c r="BE212" s="155">
        <f>IF(N212="základní",J212,0)</f>
        <v>0</v>
      </c>
      <c r="BF212" s="155">
        <f>IF(N212="snížená",J212,0)</f>
        <v>0</v>
      </c>
      <c r="BG212" s="155">
        <f>IF(N212="zákl. přenesená",J212,0)</f>
        <v>0</v>
      </c>
      <c r="BH212" s="155">
        <f>IF(N212="sníž. přenesená",J212,0)</f>
        <v>0</v>
      </c>
      <c r="BI212" s="155">
        <f>IF(N212="nulová",J212,0)</f>
        <v>0</v>
      </c>
      <c r="BJ212" s="18" t="s">
        <v>87</v>
      </c>
      <c r="BK212" s="155">
        <f>ROUND(I212*H212,2)</f>
        <v>0</v>
      </c>
      <c r="BL212" s="18" t="s">
        <v>100</v>
      </c>
      <c r="BM212" s="265" t="s">
        <v>786</v>
      </c>
    </row>
    <row r="213" s="2" customFormat="1" ht="16.5" customHeight="1">
      <c r="A213" s="41"/>
      <c r="B213" s="42"/>
      <c r="C213" s="317" t="s">
        <v>756</v>
      </c>
      <c r="D213" s="317" t="s">
        <v>587</v>
      </c>
      <c r="E213" s="318" t="s">
        <v>2871</v>
      </c>
      <c r="F213" s="319" t="s">
        <v>2872</v>
      </c>
      <c r="G213" s="320" t="s">
        <v>307</v>
      </c>
      <c r="H213" s="321">
        <v>8</v>
      </c>
      <c r="I213" s="322"/>
      <c r="J213" s="323">
        <f>ROUND(I213*H213,2)</f>
        <v>0</v>
      </c>
      <c r="K213" s="324"/>
      <c r="L213" s="325"/>
      <c r="M213" s="326" t="s">
        <v>1</v>
      </c>
      <c r="N213" s="327" t="s">
        <v>46</v>
      </c>
      <c r="O213" s="94"/>
      <c r="P213" s="263">
        <f>O213*H213</f>
        <v>0</v>
      </c>
      <c r="Q213" s="263">
        <v>0</v>
      </c>
      <c r="R213" s="263">
        <f>Q213*H213</f>
        <v>0</v>
      </c>
      <c r="S213" s="263">
        <v>0</v>
      </c>
      <c r="T213" s="264">
        <f>S213*H213</f>
        <v>0</v>
      </c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R213" s="265" t="s">
        <v>247</v>
      </c>
      <c r="AT213" s="265" t="s">
        <v>587</v>
      </c>
      <c r="AU213" s="265" t="s">
        <v>89</v>
      </c>
      <c r="AY213" s="18" t="s">
        <v>211</v>
      </c>
      <c r="BE213" s="155">
        <f>IF(N213="základní",J213,0)</f>
        <v>0</v>
      </c>
      <c r="BF213" s="155">
        <f>IF(N213="snížená",J213,0)</f>
        <v>0</v>
      </c>
      <c r="BG213" s="155">
        <f>IF(N213="zákl. přenesená",J213,0)</f>
        <v>0</v>
      </c>
      <c r="BH213" s="155">
        <f>IF(N213="sníž. přenesená",J213,0)</f>
        <v>0</v>
      </c>
      <c r="BI213" s="155">
        <f>IF(N213="nulová",J213,0)</f>
        <v>0</v>
      </c>
      <c r="BJ213" s="18" t="s">
        <v>87</v>
      </c>
      <c r="BK213" s="155">
        <f>ROUND(I213*H213,2)</f>
        <v>0</v>
      </c>
      <c r="BL213" s="18" t="s">
        <v>100</v>
      </c>
      <c r="BM213" s="265" t="s">
        <v>756</v>
      </c>
    </row>
    <row r="214" s="2" customFormat="1" ht="16.5" customHeight="1">
      <c r="A214" s="41"/>
      <c r="B214" s="42"/>
      <c r="C214" s="317" t="s">
        <v>761</v>
      </c>
      <c r="D214" s="317" t="s">
        <v>587</v>
      </c>
      <c r="E214" s="318" t="s">
        <v>2873</v>
      </c>
      <c r="F214" s="319" t="s">
        <v>2874</v>
      </c>
      <c r="G214" s="320" t="s">
        <v>307</v>
      </c>
      <c r="H214" s="321">
        <v>21</v>
      </c>
      <c r="I214" s="322"/>
      <c r="J214" s="323">
        <f>ROUND(I214*H214,2)</f>
        <v>0</v>
      </c>
      <c r="K214" s="324"/>
      <c r="L214" s="325"/>
      <c r="M214" s="326" t="s">
        <v>1</v>
      </c>
      <c r="N214" s="327" t="s">
        <v>46</v>
      </c>
      <c r="O214" s="94"/>
      <c r="P214" s="263">
        <f>O214*H214</f>
        <v>0</v>
      </c>
      <c r="Q214" s="263">
        <v>0</v>
      </c>
      <c r="R214" s="263">
        <f>Q214*H214</f>
        <v>0</v>
      </c>
      <c r="S214" s="263">
        <v>0</v>
      </c>
      <c r="T214" s="264">
        <f>S214*H214</f>
        <v>0</v>
      </c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R214" s="265" t="s">
        <v>247</v>
      </c>
      <c r="AT214" s="265" t="s">
        <v>587</v>
      </c>
      <c r="AU214" s="265" t="s">
        <v>89</v>
      </c>
      <c r="AY214" s="18" t="s">
        <v>211</v>
      </c>
      <c r="BE214" s="155">
        <f>IF(N214="základní",J214,0)</f>
        <v>0</v>
      </c>
      <c r="BF214" s="155">
        <f>IF(N214="snížená",J214,0)</f>
        <v>0</v>
      </c>
      <c r="BG214" s="155">
        <f>IF(N214="zákl. přenesená",J214,0)</f>
        <v>0</v>
      </c>
      <c r="BH214" s="155">
        <f>IF(N214="sníž. přenesená",J214,0)</f>
        <v>0</v>
      </c>
      <c r="BI214" s="155">
        <f>IF(N214="nulová",J214,0)</f>
        <v>0</v>
      </c>
      <c r="BJ214" s="18" t="s">
        <v>87</v>
      </c>
      <c r="BK214" s="155">
        <f>ROUND(I214*H214,2)</f>
        <v>0</v>
      </c>
      <c r="BL214" s="18" t="s">
        <v>100</v>
      </c>
      <c r="BM214" s="265" t="s">
        <v>767</v>
      </c>
    </row>
    <row r="215" s="12" customFormat="1" ht="22.8" customHeight="1">
      <c r="A215" s="12"/>
      <c r="B215" s="237"/>
      <c r="C215" s="238"/>
      <c r="D215" s="239" t="s">
        <v>80</v>
      </c>
      <c r="E215" s="251" t="s">
        <v>2875</v>
      </c>
      <c r="F215" s="251" t="s">
        <v>2876</v>
      </c>
      <c r="G215" s="238"/>
      <c r="H215" s="238"/>
      <c r="I215" s="241"/>
      <c r="J215" s="252">
        <f>BK215</f>
        <v>0</v>
      </c>
      <c r="K215" s="238"/>
      <c r="L215" s="243"/>
      <c r="M215" s="244"/>
      <c r="N215" s="245"/>
      <c r="O215" s="245"/>
      <c r="P215" s="246">
        <f>SUM(P216:P221)</f>
        <v>0</v>
      </c>
      <c r="Q215" s="245"/>
      <c r="R215" s="246">
        <f>SUM(R216:R221)</f>
        <v>0</v>
      </c>
      <c r="S215" s="245"/>
      <c r="T215" s="247">
        <f>SUM(T216:T221)</f>
        <v>0</v>
      </c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R215" s="248" t="s">
        <v>87</v>
      </c>
      <c r="AT215" s="249" t="s">
        <v>80</v>
      </c>
      <c r="AU215" s="249" t="s">
        <v>87</v>
      </c>
      <c r="AY215" s="248" t="s">
        <v>211</v>
      </c>
      <c r="BK215" s="250">
        <f>SUM(BK216:BK221)</f>
        <v>0</v>
      </c>
    </row>
    <row r="216" s="2" customFormat="1" ht="16.5" customHeight="1">
      <c r="A216" s="41"/>
      <c r="B216" s="42"/>
      <c r="C216" s="317" t="s">
        <v>767</v>
      </c>
      <c r="D216" s="317" t="s">
        <v>587</v>
      </c>
      <c r="E216" s="318" t="s">
        <v>2877</v>
      </c>
      <c r="F216" s="319" t="s">
        <v>2878</v>
      </c>
      <c r="G216" s="320" t="s">
        <v>307</v>
      </c>
      <c r="H216" s="321">
        <v>75</v>
      </c>
      <c r="I216" s="322"/>
      <c r="J216" s="323">
        <f>ROUND(I216*H216,2)</f>
        <v>0</v>
      </c>
      <c r="K216" s="324"/>
      <c r="L216" s="325"/>
      <c r="M216" s="326" t="s">
        <v>1</v>
      </c>
      <c r="N216" s="327" t="s">
        <v>46</v>
      </c>
      <c r="O216" s="94"/>
      <c r="P216" s="263">
        <f>O216*H216</f>
        <v>0</v>
      </c>
      <c r="Q216" s="263">
        <v>0</v>
      </c>
      <c r="R216" s="263">
        <f>Q216*H216</f>
        <v>0</v>
      </c>
      <c r="S216" s="263">
        <v>0</v>
      </c>
      <c r="T216" s="264">
        <f>S216*H216</f>
        <v>0</v>
      </c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R216" s="265" t="s">
        <v>247</v>
      </c>
      <c r="AT216" s="265" t="s">
        <v>587</v>
      </c>
      <c r="AU216" s="265" t="s">
        <v>89</v>
      </c>
      <c r="AY216" s="18" t="s">
        <v>211</v>
      </c>
      <c r="BE216" s="155">
        <f>IF(N216="základní",J216,0)</f>
        <v>0</v>
      </c>
      <c r="BF216" s="155">
        <f>IF(N216="snížená",J216,0)</f>
        <v>0</v>
      </c>
      <c r="BG216" s="155">
        <f>IF(N216="zákl. přenesená",J216,0)</f>
        <v>0</v>
      </c>
      <c r="BH216" s="155">
        <f>IF(N216="sníž. přenesená",J216,0)</f>
        <v>0</v>
      </c>
      <c r="BI216" s="155">
        <f>IF(N216="nulová",J216,0)</f>
        <v>0</v>
      </c>
      <c r="BJ216" s="18" t="s">
        <v>87</v>
      </c>
      <c r="BK216" s="155">
        <f>ROUND(I216*H216,2)</f>
        <v>0</v>
      </c>
      <c r="BL216" s="18" t="s">
        <v>100</v>
      </c>
      <c r="BM216" s="265" t="s">
        <v>804</v>
      </c>
    </row>
    <row r="217" s="2" customFormat="1" ht="16.5" customHeight="1">
      <c r="A217" s="41"/>
      <c r="B217" s="42"/>
      <c r="C217" s="317" t="s">
        <v>781</v>
      </c>
      <c r="D217" s="317" t="s">
        <v>587</v>
      </c>
      <c r="E217" s="318" t="s">
        <v>2879</v>
      </c>
      <c r="F217" s="319" t="s">
        <v>2880</v>
      </c>
      <c r="G217" s="320" t="s">
        <v>307</v>
      </c>
      <c r="H217" s="321">
        <v>54</v>
      </c>
      <c r="I217" s="322"/>
      <c r="J217" s="323">
        <f>ROUND(I217*H217,2)</f>
        <v>0</v>
      </c>
      <c r="K217" s="324"/>
      <c r="L217" s="325"/>
      <c r="M217" s="326" t="s">
        <v>1</v>
      </c>
      <c r="N217" s="327" t="s">
        <v>46</v>
      </c>
      <c r="O217" s="94"/>
      <c r="P217" s="263">
        <f>O217*H217</f>
        <v>0</v>
      </c>
      <c r="Q217" s="263">
        <v>0</v>
      </c>
      <c r="R217" s="263">
        <f>Q217*H217</f>
        <v>0</v>
      </c>
      <c r="S217" s="263">
        <v>0</v>
      </c>
      <c r="T217" s="264">
        <f>S217*H217</f>
        <v>0</v>
      </c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R217" s="265" t="s">
        <v>247</v>
      </c>
      <c r="AT217" s="265" t="s">
        <v>587</v>
      </c>
      <c r="AU217" s="265" t="s">
        <v>89</v>
      </c>
      <c r="AY217" s="18" t="s">
        <v>211</v>
      </c>
      <c r="BE217" s="155">
        <f>IF(N217="základní",J217,0)</f>
        <v>0</v>
      </c>
      <c r="BF217" s="155">
        <f>IF(N217="snížená",J217,0)</f>
        <v>0</v>
      </c>
      <c r="BG217" s="155">
        <f>IF(N217="zákl. přenesená",J217,0)</f>
        <v>0</v>
      </c>
      <c r="BH217" s="155">
        <f>IF(N217="sníž. přenesená",J217,0)</f>
        <v>0</v>
      </c>
      <c r="BI217" s="155">
        <f>IF(N217="nulová",J217,0)</f>
        <v>0</v>
      </c>
      <c r="BJ217" s="18" t="s">
        <v>87</v>
      </c>
      <c r="BK217" s="155">
        <f>ROUND(I217*H217,2)</f>
        <v>0</v>
      </c>
      <c r="BL217" s="18" t="s">
        <v>100</v>
      </c>
      <c r="BM217" s="265" t="s">
        <v>819</v>
      </c>
    </row>
    <row r="218" s="2" customFormat="1" ht="16.5" customHeight="1">
      <c r="A218" s="41"/>
      <c r="B218" s="42"/>
      <c r="C218" s="317" t="s">
        <v>786</v>
      </c>
      <c r="D218" s="317" t="s">
        <v>587</v>
      </c>
      <c r="E218" s="318" t="s">
        <v>2881</v>
      </c>
      <c r="F218" s="319" t="s">
        <v>2882</v>
      </c>
      <c r="G218" s="320" t="s">
        <v>307</v>
      </c>
      <c r="H218" s="321">
        <v>42</v>
      </c>
      <c r="I218" s="322"/>
      <c r="J218" s="323">
        <f>ROUND(I218*H218,2)</f>
        <v>0</v>
      </c>
      <c r="K218" s="324"/>
      <c r="L218" s="325"/>
      <c r="M218" s="326" t="s">
        <v>1</v>
      </c>
      <c r="N218" s="327" t="s">
        <v>46</v>
      </c>
      <c r="O218" s="94"/>
      <c r="P218" s="263">
        <f>O218*H218</f>
        <v>0</v>
      </c>
      <c r="Q218" s="263">
        <v>0</v>
      </c>
      <c r="R218" s="263">
        <f>Q218*H218</f>
        <v>0</v>
      </c>
      <c r="S218" s="263">
        <v>0</v>
      </c>
      <c r="T218" s="264">
        <f>S218*H218</f>
        <v>0</v>
      </c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R218" s="265" t="s">
        <v>247</v>
      </c>
      <c r="AT218" s="265" t="s">
        <v>587</v>
      </c>
      <c r="AU218" s="265" t="s">
        <v>89</v>
      </c>
      <c r="AY218" s="18" t="s">
        <v>211</v>
      </c>
      <c r="BE218" s="155">
        <f>IF(N218="základní",J218,0)</f>
        <v>0</v>
      </c>
      <c r="BF218" s="155">
        <f>IF(N218="snížená",J218,0)</f>
        <v>0</v>
      </c>
      <c r="BG218" s="155">
        <f>IF(N218="zákl. přenesená",J218,0)</f>
        <v>0</v>
      </c>
      <c r="BH218" s="155">
        <f>IF(N218="sníž. přenesená",J218,0)</f>
        <v>0</v>
      </c>
      <c r="BI218" s="155">
        <f>IF(N218="nulová",J218,0)</f>
        <v>0</v>
      </c>
      <c r="BJ218" s="18" t="s">
        <v>87</v>
      </c>
      <c r="BK218" s="155">
        <f>ROUND(I218*H218,2)</f>
        <v>0</v>
      </c>
      <c r="BL218" s="18" t="s">
        <v>100</v>
      </c>
      <c r="BM218" s="265" t="s">
        <v>828</v>
      </c>
    </row>
    <row r="219" s="14" customFormat="1">
      <c r="A219" s="14"/>
      <c r="B219" s="277"/>
      <c r="C219" s="278"/>
      <c r="D219" s="268" t="s">
        <v>236</v>
      </c>
      <c r="E219" s="279" t="s">
        <v>1</v>
      </c>
      <c r="F219" s="280" t="s">
        <v>706</v>
      </c>
      <c r="G219" s="278"/>
      <c r="H219" s="281">
        <v>42</v>
      </c>
      <c r="I219" s="282"/>
      <c r="J219" s="278"/>
      <c r="K219" s="278"/>
      <c r="L219" s="283"/>
      <c r="M219" s="284"/>
      <c r="N219" s="285"/>
      <c r="O219" s="285"/>
      <c r="P219" s="285"/>
      <c r="Q219" s="285"/>
      <c r="R219" s="285"/>
      <c r="S219" s="285"/>
      <c r="T219" s="286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87" t="s">
        <v>236</v>
      </c>
      <c r="AU219" s="287" t="s">
        <v>89</v>
      </c>
      <c r="AV219" s="14" t="s">
        <v>89</v>
      </c>
      <c r="AW219" s="14" t="s">
        <v>34</v>
      </c>
      <c r="AX219" s="14" t="s">
        <v>87</v>
      </c>
      <c r="AY219" s="287" t="s">
        <v>211</v>
      </c>
    </row>
    <row r="220" s="2" customFormat="1" ht="16.5" customHeight="1">
      <c r="A220" s="41"/>
      <c r="B220" s="42"/>
      <c r="C220" s="317" t="s">
        <v>790</v>
      </c>
      <c r="D220" s="317" t="s">
        <v>587</v>
      </c>
      <c r="E220" s="318" t="s">
        <v>2883</v>
      </c>
      <c r="F220" s="319" t="s">
        <v>2884</v>
      </c>
      <c r="G220" s="320" t="s">
        <v>307</v>
      </c>
      <c r="H220" s="321">
        <v>22</v>
      </c>
      <c r="I220" s="322"/>
      <c r="J220" s="323">
        <f>ROUND(I220*H220,2)</f>
        <v>0</v>
      </c>
      <c r="K220" s="324"/>
      <c r="L220" s="325"/>
      <c r="M220" s="326" t="s">
        <v>1</v>
      </c>
      <c r="N220" s="327" t="s">
        <v>46</v>
      </c>
      <c r="O220" s="94"/>
      <c r="P220" s="263">
        <f>O220*H220</f>
        <v>0</v>
      </c>
      <c r="Q220" s="263">
        <v>0</v>
      </c>
      <c r="R220" s="263">
        <f>Q220*H220</f>
        <v>0</v>
      </c>
      <c r="S220" s="263">
        <v>0</v>
      </c>
      <c r="T220" s="264">
        <f>S220*H220</f>
        <v>0</v>
      </c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R220" s="265" t="s">
        <v>247</v>
      </c>
      <c r="AT220" s="265" t="s">
        <v>587</v>
      </c>
      <c r="AU220" s="265" t="s">
        <v>89</v>
      </c>
      <c r="AY220" s="18" t="s">
        <v>211</v>
      </c>
      <c r="BE220" s="155">
        <f>IF(N220="základní",J220,0)</f>
        <v>0</v>
      </c>
      <c r="BF220" s="155">
        <f>IF(N220="snížená",J220,0)</f>
        <v>0</v>
      </c>
      <c r="BG220" s="155">
        <f>IF(N220="zákl. přenesená",J220,0)</f>
        <v>0</v>
      </c>
      <c r="BH220" s="155">
        <f>IF(N220="sníž. přenesená",J220,0)</f>
        <v>0</v>
      </c>
      <c r="BI220" s="155">
        <f>IF(N220="nulová",J220,0)</f>
        <v>0</v>
      </c>
      <c r="BJ220" s="18" t="s">
        <v>87</v>
      </c>
      <c r="BK220" s="155">
        <f>ROUND(I220*H220,2)</f>
        <v>0</v>
      </c>
      <c r="BL220" s="18" t="s">
        <v>100</v>
      </c>
      <c r="BM220" s="265" t="s">
        <v>2885</v>
      </c>
    </row>
    <row r="221" s="2" customFormat="1" ht="16.5" customHeight="1">
      <c r="A221" s="41"/>
      <c r="B221" s="42"/>
      <c r="C221" s="317" t="s">
        <v>795</v>
      </c>
      <c r="D221" s="317" t="s">
        <v>587</v>
      </c>
      <c r="E221" s="318" t="s">
        <v>2886</v>
      </c>
      <c r="F221" s="319" t="s">
        <v>2887</v>
      </c>
      <c r="G221" s="320" t="s">
        <v>307</v>
      </c>
      <c r="H221" s="321">
        <v>8</v>
      </c>
      <c r="I221" s="322"/>
      <c r="J221" s="323">
        <f>ROUND(I221*H221,2)</f>
        <v>0</v>
      </c>
      <c r="K221" s="324"/>
      <c r="L221" s="325"/>
      <c r="M221" s="326" t="s">
        <v>1</v>
      </c>
      <c r="N221" s="327" t="s">
        <v>46</v>
      </c>
      <c r="O221" s="94"/>
      <c r="P221" s="263">
        <f>O221*H221</f>
        <v>0</v>
      </c>
      <c r="Q221" s="263">
        <v>0</v>
      </c>
      <c r="R221" s="263">
        <f>Q221*H221</f>
        <v>0</v>
      </c>
      <c r="S221" s="263">
        <v>0</v>
      </c>
      <c r="T221" s="264">
        <f>S221*H221</f>
        <v>0</v>
      </c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R221" s="265" t="s">
        <v>247</v>
      </c>
      <c r="AT221" s="265" t="s">
        <v>587</v>
      </c>
      <c r="AU221" s="265" t="s">
        <v>89</v>
      </c>
      <c r="AY221" s="18" t="s">
        <v>211</v>
      </c>
      <c r="BE221" s="155">
        <f>IF(N221="základní",J221,0)</f>
        <v>0</v>
      </c>
      <c r="BF221" s="155">
        <f>IF(N221="snížená",J221,0)</f>
        <v>0</v>
      </c>
      <c r="BG221" s="155">
        <f>IF(N221="zákl. přenesená",J221,0)</f>
        <v>0</v>
      </c>
      <c r="BH221" s="155">
        <f>IF(N221="sníž. přenesená",J221,0)</f>
        <v>0</v>
      </c>
      <c r="BI221" s="155">
        <f>IF(N221="nulová",J221,0)</f>
        <v>0</v>
      </c>
      <c r="BJ221" s="18" t="s">
        <v>87</v>
      </c>
      <c r="BK221" s="155">
        <f>ROUND(I221*H221,2)</f>
        <v>0</v>
      </c>
      <c r="BL221" s="18" t="s">
        <v>100</v>
      </c>
      <c r="BM221" s="265" t="s">
        <v>2888</v>
      </c>
    </row>
    <row r="222" s="12" customFormat="1" ht="25.92" customHeight="1">
      <c r="A222" s="12"/>
      <c r="B222" s="237"/>
      <c r="C222" s="238"/>
      <c r="D222" s="239" t="s">
        <v>80</v>
      </c>
      <c r="E222" s="240" t="s">
        <v>2889</v>
      </c>
      <c r="F222" s="240" t="s">
        <v>2890</v>
      </c>
      <c r="G222" s="238"/>
      <c r="H222" s="238"/>
      <c r="I222" s="241"/>
      <c r="J222" s="242">
        <f>BK222</f>
        <v>0</v>
      </c>
      <c r="K222" s="238"/>
      <c r="L222" s="243"/>
      <c r="M222" s="244"/>
      <c r="N222" s="245"/>
      <c r="O222" s="245"/>
      <c r="P222" s="246">
        <f>P223+P229+P245+P254+P290+P297</f>
        <v>0</v>
      </c>
      <c r="Q222" s="245"/>
      <c r="R222" s="246">
        <f>R223+R229+R245+R254+R290+R297</f>
        <v>0.28189999999999998</v>
      </c>
      <c r="S222" s="245"/>
      <c r="T222" s="247">
        <f>T223+T229+T245+T254+T290+T297</f>
        <v>0</v>
      </c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R222" s="248" t="s">
        <v>87</v>
      </c>
      <c r="AT222" s="249" t="s">
        <v>80</v>
      </c>
      <c r="AU222" s="249" t="s">
        <v>81</v>
      </c>
      <c r="AY222" s="248" t="s">
        <v>211</v>
      </c>
      <c r="BK222" s="250">
        <f>BK223+BK229+BK245+BK254+BK290+BK297</f>
        <v>0</v>
      </c>
    </row>
    <row r="223" s="12" customFormat="1" ht="22.8" customHeight="1">
      <c r="A223" s="12"/>
      <c r="B223" s="237"/>
      <c r="C223" s="238"/>
      <c r="D223" s="239" t="s">
        <v>80</v>
      </c>
      <c r="E223" s="251" t="s">
        <v>2891</v>
      </c>
      <c r="F223" s="251" t="s">
        <v>2892</v>
      </c>
      <c r="G223" s="238"/>
      <c r="H223" s="238"/>
      <c r="I223" s="241"/>
      <c r="J223" s="252">
        <f>BK223</f>
        <v>0</v>
      </c>
      <c r="K223" s="238"/>
      <c r="L223" s="243"/>
      <c r="M223" s="244"/>
      <c r="N223" s="245"/>
      <c r="O223" s="245"/>
      <c r="P223" s="246">
        <f>SUM(P224:P228)</f>
        <v>0</v>
      </c>
      <c r="Q223" s="245"/>
      <c r="R223" s="246">
        <f>SUM(R224:R228)</f>
        <v>0</v>
      </c>
      <c r="S223" s="245"/>
      <c r="T223" s="247">
        <f>SUM(T224:T228)</f>
        <v>0</v>
      </c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R223" s="248" t="s">
        <v>87</v>
      </c>
      <c r="AT223" s="249" t="s">
        <v>80</v>
      </c>
      <c r="AU223" s="249" t="s">
        <v>87</v>
      </c>
      <c r="AY223" s="248" t="s">
        <v>211</v>
      </c>
      <c r="BK223" s="250">
        <f>SUM(BK224:BK228)</f>
        <v>0</v>
      </c>
    </row>
    <row r="224" s="2" customFormat="1" ht="16.5" customHeight="1">
      <c r="A224" s="41"/>
      <c r="B224" s="42"/>
      <c r="C224" s="317" t="s">
        <v>799</v>
      </c>
      <c r="D224" s="317" t="s">
        <v>587</v>
      </c>
      <c r="E224" s="318" t="s">
        <v>2893</v>
      </c>
      <c r="F224" s="319" t="s">
        <v>2768</v>
      </c>
      <c r="G224" s="320" t="s">
        <v>1198</v>
      </c>
      <c r="H224" s="321">
        <v>3</v>
      </c>
      <c r="I224" s="322"/>
      <c r="J224" s="323">
        <f>ROUND(I224*H224,2)</f>
        <v>0</v>
      </c>
      <c r="K224" s="324"/>
      <c r="L224" s="325"/>
      <c r="M224" s="326" t="s">
        <v>1</v>
      </c>
      <c r="N224" s="327" t="s">
        <v>46</v>
      </c>
      <c r="O224" s="94"/>
      <c r="P224" s="263">
        <f>O224*H224</f>
        <v>0</v>
      </c>
      <c r="Q224" s="263">
        <v>0</v>
      </c>
      <c r="R224" s="263">
        <f>Q224*H224</f>
        <v>0</v>
      </c>
      <c r="S224" s="263">
        <v>0</v>
      </c>
      <c r="T224" s="264">
        <f>S224*H224</f>
        <v>0</v>
      </c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R224" s="265" t="s">
        <v>247</v>
      </c>
      <c r="AT224" s="265" t="s">
        <v>587</v>
      </c>
      <c r="AU224" s="265" t="s">
        <v>89</v>
      </c>
      <c r="AY224" s="18" t="s">
        <v>211</v>
      </c>
      <c r="BE224" s="155">
        <f>IF(N224="základní",J224,0)</f>
        <v>0</v>
      </c>
      <c r="BF224" s="155">
        <f>IF(N224="snížená",J224,0)</f>
        <v>0</v>
      </c>
      <c r="BG224" s="155">
        <f>IF(N224="zákl. přenesená",J224,0)</f>
        <v>0</v>
      </c>
      <c r="BH224" s="155">
        <f>IF(N224="sníž. přenesená",J224,0)</f>
        <v>0</v>
      </c>
      <c r="BI224" s="155">
        <f>IF(N224="nulová",J224,0)</f>
        <v>0</v>
      </c>
      <c r="BJ224" s="18" t="s">
        <v>87</v>
      </c>
      <c r="BK224" s="155">
        <f>ROUND(I224*H224,2)</f>
        <v>0</v>
      </c>
      <c r="BL224" s="18" t="s">
        <v>100</v>
      </c>
      <c r="BM224" s="265" t="s">
        <v>842</v>
      </c>
    </row>
    <row r="225" s="14" customFormat="1">
      <c r="A225" s="14"/>
      <c r="B225" s="277"/>
      <c r="C225" s="278"/>
      <c r="D225" s="268" t="s">
        <v>236</v>
      </c>
      <c r="E225" s="279" t="s">
        <v>1</v>
      </c>
      <c r="F225" s="280" t="s">
        <v>2894</v>
      </c>
      <c r="G225" s="278"/>
      <c r="H225" s="281">
        <v>3</v>
      </c>
      <c r="I225" s="282"/>
      <c r="J225" s="278"/>
      <c r="K225" s="278"/>
      <c r="L225" s="283"/>
      <c r="M225" s="284"/>
      <c r="N225" s="285"/>
      <c r="O225" s="285"/>
      <c r="P225" s="285"/>
      <c r="Q225" s="285"/>
      <c r="R225" s="285"/>
      <c r="S225" s="285"/>
      <c r="T225" s="286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87" t="s">
        <v>236</v>
      </c>
      <c r="AU225" s="287" t="s">
        <v>89</v>
      </c>
      <c r="AV225" s="14" t="s">
        <v>89</v>
      </c>
      <c r="AW225" s="14" t="s">
        <v>34</v>
      </c>
      <c r="AX225" s="14" t="s">
        <v>87</v>
      </c>
      <c r="AY225" s="287" t="s">
        <v>211</v>
      </c>
    </row>
    <row r="226" s="2" customFormat="1" ht="16.5" customHeight="1">
      <c r="A226" s="41"/>
      <c r="B226" s="42"/>
      <c r="C226" s="317" t="s">
        <v>804</v>
      </c>
      <c r="D226" s="317" t="s">
        <v>587</v>
      </c>
      <c r="E226" s="318" t="s">
        <v>2895</v>
      </c>
      <c r="F226" s="319" t="s">
        <v>2896</v>
      </c>
      <c r="G226" s="320" t="s">
        <v>1198</v>
      </c>
      <c r="H226" s="321">
        <v>3</v>
      </c>
      <c r="I226" s="322"/>
      <c r="J226" s="323">
        <f>ROUND(I226*H226,2)</f>
        <v>0</v>
      </c>
      <c r="K226" s="324"/>
      <c r="L226" s="325"/>
      <c r="M226" s="326" t="s">
        <v>1</v>
      </c>
      <c r="N226" s="327" t="s">
        <v>46</v>
      </c>
      <c r="O226" s="94"/>
      <c r="P226" s="263">
        <f>O226*H226</f>
        <v>0</v>
      </c>
      <c r="Q226" s="263">
        <v>0</v>
      </c>
      <c r="R226" s="263">
        <f>Q226*H226</f>
        <v>0</v>
      </c>
      <c r="S226" s="263">
        <v>0</v>
      </c>
      <c r="T226" s="264">
        <f>S226*H226</f>
        <v>0</v>
      </c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R226" s="265" t="s">
        <v>247</v>
      </c>
      <c r="AT226" s="265" t="s">
        <v>587</v>
      </c>
      <c r="AU226" s="265" t="s">
        <v>89</v>
      </c>
      <c r="AY226" s="18" t="s">
        <v>211</v>
      </c>
      <c r="BE226" s="155">
        <f>IF(N226="základní",J226,0)</f>
        <v>0</v>
      </c>
      <c r="BF226" s="155">
        <f>IF(N226="snížená",J226,0)</f>
        <v>0</v>
      </c>
      <c r="BG226" s="155">
        <f>IF(N226="zákl. přenesená",J226,0)</f>
        <v>0</v>
      </c>
      <c r="BH226" s="155">
        <f>IF(N226="sníž. přenesená",J226,0)</f>
        <v>0</v>
      </c>
      <c r="BI226" s="155">
        <f>IF(N226="nulová",J226,0)</f>
        <v>0</v>
      </c>
      <c r="BJ226" s="18" t="s">
        <v>87</v>
      </c>
      <c r="BK226" s="155">
        <f>ROUND(I226*H226,2)</f>
        <v>0</v>
      </c>
      <c r="BL226" s="18" t="s">
        <v>100</v>
      </c>
      <c r="BM226" s="265" t="s">
        <v>2897</v>
      </c>
    </row>
    <row r="227" s="2" customFormat="1" ht="16.5" customHeight="1">
      <c r="A227" s="41"/>
      <c r="B227" s="42"/>
      <c r="C227" s="317" t="s">
        <v>811</v>
      </c>
      <c r="D227" s="317" t="s">
        <v>587</v>
      </c>
      <c r="E227" s="318" t="s">
        <v>2898</v>
      </c>
      <c r="F227" s="319" t="s">
        <v>2899</v>
      </c>
      <c r="G227" s="320" t="s">
        <v>1198</v>
      </c>
      <c r="H227" s="321">
        <v>3</v>
      </c>
      <c r="I227" s="322"/>
      <c r="J227" s="323">
        <f>ROUND(I227*H227,2)</f>
        <v>0</v>
      </c>
      <c r="K227" s="324"/>
      <c r="L227" s="325"/>
      <c r="M227" s="326" t="s">
        <v>1</v>
      </c>
      <c r="N227" s="327" t="s">
        <v>46</v>
      </c>
      <c r="O227" s="94"/>
      <c r="P227" s="263">
        <f>O227*H227</f>
        <v>0</v>
      </c>
      <c r="Q227" s="263">
        <v>0</v>
      </c>
      <c r="R227" s="263">
        <f>Q227*H227</f>
        <v>0</v>
      </c>
      <c r="S227" s="263">
        <v>0</v>
      </c>
      <c r="T227" s="264">
        <f>S227*H227</f>
        <v>0</v>
      </c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R227" s="265" t="s">
        <v>247</v>
      </c>
      <c r="AT227" s="265" t="s">
        <v>587</v>
      </c>
      <c r="AU227" s="265" t="s">
        <v>89</v>
      </c>
      <c r="AY227" s="18" t="s">
        <v>211</v>
      </c>
      <c r="BE227" s="155">
        <f>IF(N227="základní",J227,0)</f>
        <v>0</v>
      </c>
      <c r="BF227" s="155">
        <f>IF(N227="snížená",J227,0)</f>
        <v>0</v>
      </c>
      <c r="BG227" s="155">
        <f>IF(N227="zákl. přenesená",J227,0)</f>
        <v>0</v>
      </c>
      <c r="BH227" s="155">
        <f>IF(N227="sníž. přenesená",J227,0)</f>
        <v>0</v>
      </c>
      <c r="BI227" s="155">
        <f>IF(N227="nulová",J227,0)</f>
        <v>0</v>
      </c>
      <c r="BJ227" s="18" t="s">
        <v>87</v>
      </c>
      <c r="BK227" s="155">
        <f>ROUND(I227*H227,2)</f>
        <v>0</v>
      </c>
      <c r="BL227" s="18" t="s">
        <v>100</v>
      </c>
      <c r="BM227" s="265" t="s">
        <v>2900</v>
      </c>
    </row>
    <row r="228" s="2" customFormat="1" ht="16.5" customHeight="1">
      <c r="A228" s="41"/>
      <c r="B228" s="42"/>
      <c r="C228" s="317" t="s">
        <v>819</v>
      </c>
      <c r="D228" s="317" t="s">
        <v>587</v>
      </c>
      <c r="E228" s="318" t="s">
        <v>2901</v>
      </c>
      <c r="F228" s="319" t="s">
        <v>2902</v>
      </c>
      <c r="G228" s="320" t="s">
        <v>1198</v>
      </c>
      <c r="H228" s="321">
        <v>3</v>
      </c>
      <c r="I228" s="322"/>
      <c r="J228" s="323">
        <f>ROUND(I228*H228,2)</f>
        <v>0</v>
      </c>
      <c r="K228" s="324"/>
      <c r="L228" s="325"/>
      <c r="M228" s="326" t="s">
        <v>1</v>
      </c>
      <c r="N228" s="327" t="s">
        <v>46</v>
      </c>
      <c r="O228" s="94"/>
      <c r="P228" s="263">
        <f>O228*H228</f>
        <v>0</v>
      </c>
      <c r="Q228" s="263">
        <v>0</v>
      </c>
      <c r="R228" s="263">
        <f>Q228*H228</f>
        <v>0</v>
      </c>
      <c r="S228" s="263">
        <v>0</v>
      </c>
      <c r="T228" s="264">
        <f>S228*H228</f>
        <v>0</v>
      </c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R228" s="265" t="s">
        <v>247</v>
      </c>
      <c r="AT228" s="265" t="s">
        <v>587</v>
      </c>
      <c r="AU228" s="265" t="s">
        <v>89</v>
      </c>
      <c r="AY228" s="18" t="s">
        <v>211</v>
      </c>
      <c r="BE228" s="155">
        <f>IF(N228="základní",J228,0)</f>
        <v>0</v>
      </c>
      <c r="BF228" s="155">
        <f>IF(N228="snížená",J228,0)</f>
        <v>0</v>
      </c>
      <c r="BG228" s="155">
        <f>IF(N228="zákl. přenesená",J228,0)</f>
        <v>0</v>
      </c>
      <c r="BH228" s="155">
        <f>IF(N228="sníž. přenesená",J228,0)</f>
        <v>0</v>
      </c>
      <c r="BI228" s="155">
        <f>IF(N228="nulová",J228,0)</f>
        <v>0</v>
      </c>
      <c r="BJ228" s="18" t="s">
        <v>87</v>
      </c>
      <c r="BK228" s="155">
        <f>ROUND(I228*H228,2)</f>
        <v>0</v>
      </c>
      <c r="BL228" s="18" t="s">
        <v>100</v>
      </c>
      <c r="BM228" s="265" t="s">
        <v>2903</v>
      </c>
    </row>
    <row r="229" s="12" customFormat="1" ht="22.8" customHeight="1">
      <c r="A229" s="12"/>
      <c r="B229" s="237"/>
      <c r="C229" s="238"/>
      <c r="D229" s="239" t="s">
        <v>80</v>
      </c>
      <c r="E229" s="251" t="s">
        <v>2904</v>
      </c>
      <c r="F229" s="251" t="s">
        <v>2905</v>
      </c>
      <c r="G229" s="238"/>
      <c r="H229" s="238"/>
      <c r="I229" s="241"/>
      <c r="J229" s="252">
        <f>BK229</f>
        <v>0</v>
      </c>
      <c r="K229" s="238"/>
      <c r="L229" s="243"/>
      <c r="M229" s="244"/>
      <c r="N229" s="245"/>
      <c r="O229" s="245"/>
      <c r="P229" s="246">
        <f>SUM(P230:P244)</f>
        <v>0</v>
      </c>
      <c r="Q229" s="245"/>
      <c r="R229" s="246">
        <f>SUM(R230:R244)</f>
        <v>0</v>
      </c>
      <c r="S229" s="245"/>
      <c r="T229" s="247">
        <f>SUM(T230:T244)</f>
        <v>0</v>
      </c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R229" s="248" t="s">
        <v>87</v>
      </c>
      <c r="AT229" s="249" t="s">
        <v>80</v>
      </c>
      <c r="AU229" s="249" t="s">
        <v>87</v>
      </c>
      <c r="AY229" s="248" t="s">
        <v>211</v>
      </c>
      <c r="BK229" s="250">
        <f>SUM(BK230:BK244)</f>
        <v>0</v>
      </c>
    </row>
    <row r="230" s="2" customFormat="1" ht="24.15" customHeight="1">
      <c r="A230" s="41"/>
      <c r="B230" s="42"/>
      <c r="C230" s="317" t="s">
        <v>823</v>
      </c>
      <c r="D230" s="317" t="s">
        <v>587</v>
      </c>
      <c r="E230" s="318" t="s">
        <v>2906</v>
      </c>
      <c r="F230" s="319" t="s">
        <v>2907</v>
      </c>
      <c r="G230" s="320" t="s">
        <v>1198</v>
      </c>
      <c r="H230" s="321">
        <v>13</v>
      </c>
      <c r="I230" s="322"/>
      <c r="J230" s="323">
        <f>ROUND(I230*H230,2)</f>
        <v>0</v>
      </c>
      <c r="K230" s="324"/>
      <c r="L230" s="325"/>
      <c r="M230" s="326" t="s">
        <v>1</v>
      </c>
      <c r="N230" s="327" t="s">
        <v>46</v>
      </c>
      <c r="O230" s="94"/>
      <c r="P230" s="263">
        <f>O230*H230</f>
        <v>0</v>
      </c>
      <c r="Q230" s="263">
        <v>0</v>
      </c>
      <c r="R230" s="263">
        <f>Q230*H230</f>
        <v>0</v>
      </c>
      <c r="S230" s="263">
        <v>0</v>
      </c>
      <c r="T230" s="264">
        <f>S230*H230</f>
        <v>0</v>
      </c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R230" s="265" t="s">
        <v>247</v>
      </c>
      <c r="AT230" s="265" t="s">
        <v>587</v>
      </c>
      <c r="AU230" s="265" t="s">
        <v>89</v>
      </c>
      <c r="AY230" s="18" t="s">
        <v>211</v>
      </c>
      <c r="BE230" s="155">
        <f>IF(N230="základní",J230,0)</f>
        <v>0</v>
      </c>
      <c r="BF230" s="155">
        <f>IF(N230="snížená",J230,0)</f>
        <v>0</v>
      </c>
      <c r="BG230" s="155">
        <f>IF(N230="zákl. přenesená",J230,0)</f>
        <v>0</v>
      </c>
      <c r="BH230" s="155">
        <f>IF(N230="sníž. přenesená",J230,0)</f>
        <v>0</v>
      </c>
      <c r="BI230" s="155">
        <f>IF(N230="nulová",J230,0)</f>
        <v>0</v>
      </c>
      <c r="BJ230" s="18" t="s">
        <v>87</v>
      </c>
      <c r="BK230" s="155">
        <f>ROUND(I230*H230,2)</f>
        <v>0</v>
      </c>
      <c r="BL230" s="18" t="s">
        <v>100</v>
      </c>
      <c r="BM230" s="265" t="s">
        <v>2908</v>
      </c>
    </row>
    <row r="231" s="13" customFormat="1">
      <c r="A231" s="13"/>
      <c r="B231" s="266"/>
      <c r="C231" s="267"/>
      <c r="D231" s="268" t="s">
        <v>236</v>
      </c>
      <c r="E231" s="269" t="s">
        <v>1</v>
      </c>
      <c r="F231" s="270" t="s">
        <v>2360</v>
      </c>
      <c r="G231" s="267"/>
      <c r="H231" s="269" t="s">
        <v>1</v>
      </c>
      <c r="I231" s="271"/>
      <c r="J231" s="267"/>
      <c r="K231" s="267"/>
      <c r="L231" s="272"/>
      <c r="M231" s="273"/>
      <c r="N231" s="274"/>
      <c r="O231" s="274"/>
      <c r="P231" s="274"/>
      <c r="Q231" s="274"/>
      <c r="R231" s="274"/>
      <c r="S231" s="274"/>
      <c r="T231" s="275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76" t="s">
        <v>236</v>
      </c>
      <c r="AU231" s="276" t="s">
        <v>89</v>
      </c>
      <c r="AV231" s="13" t="s">
        <v>87</v>
      </c>
      <c r="AW231" s="13" t="s">
        <v>34</v>
      </c>
      <c r="AX231" s="13" t="s">
        <v>81</v>
      </c>
      <c r="AY231" s="276" t="s">
        <v>211</v>
      </c>
    </row>
    <row r="232" s="14" customFormat="1">
      <c r="A232" s="14"/>
      <c r="B232" s="277"/>
      <c r="C232" s="278"/>
      <c r="D232" s="268" t="s">
        <v>236</v>
      </c>
      <c r="E232" s="279" t="s">
        <v>1</v>
      </c>
      <c r="F232" s="280" t="s">
        <v>2909</v>
      </c>
      <c r="G232" s="278"/>
      <c r="H232" s="281">
        <v>13</v>
      </c>
      <c r="I232" s="282"/>
      <c r="J232" s="278"/>
      <c r="K232" s="278"/>
      <c r="L232" s="283"/>
      <c r="M232" s="284"/>
      <c r="N232" s="285"/>
      <c r="O232" s="285"/>
      <c r="P232" s="285"/>
      <c r="Q232" s="285"/>
      <c r="R232" s="285"/>
      <c r="S232" s="285"/>
      <c r="T232" s="286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87" t="s">
        <v>236</v>
      </c>
      <c r="AU232" s="287" t="s">
        <v>89</v>
      </c>
      <c r="AV232" s="14" t="s">
        <v>89</v>
      </c>
      <c r="AW232" s="14" t="s">
        <v>34</v>
      </c>
      <c r="AX232" s="14" t="s">
        <v>87</v>
      </c>
      <c r="AY232" s="287" t="s">
        <v>211</v>
      </c>
    </row>
    <row r="233" s="2" customFormat="1" ht="16.5" customHeight="1">
      <c r="A233" s="41"/>
      <c r="B233" s="42"/>
      <c r="C233" s="317" t="s">
        <v>828</v>
      </c>
      <c r="D233" s="317" t="s">
        <v>587</v>
      </c>
      <c r="E233" s="318" t="s">
        <v>2910</v>
      </c>
      <c r="F233" s="319" t="s">
        <v>2911</v>
      </c>
      <c r="G233" s="320" t="s">
        <v>217</v>
      </c>
      <c r="H233" s="321">
        <v>12</v>
      </c>
      <c r="I233" s="322"/>
      <c r="J233" s="323">
        <f>ROUND(I233*H233,2)</f>
        <v>0</v>
      </c>
      <c r="K233" s="324"/>
      <c r="L233" s="325"/>
      <c r="M233" s="326" t="s">
        <v>1</v>
      </c>
      <c r="N233" s="327" t="s">
        <v>46</v>
      </c>
      <c r="O233" s="94"/>
      <c r="P233" s="263">
        <f>O233*H233</f>
        <v>0</v>
      </c>
      <c r="Q233" s="263">
        <v>0</v>
      </c>
      <c r="R233" s="263">
        <f>Q233*H233</f>
        <v>0</v>
      </c>
      <c r="S233" s="263">
        <v>0</v>
      </c>
      <c r="T233" s="264">
        <f>S233*H233</f>
        <v>0</v>
      </c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R233" s="265" t="s">
        <v>247</v>
      </c>
      <c r="AT233" s="265" t="s">
        <v>587</v>
      </c>
      <c r="AU233" s="265" t="s">
        <v>89</v>
      </c>
      <c r="AY233" s="18" t="s">
        <v>211</v>
      </c>
      <c r="BE233" s="155">
        <f>IF(N233="základní",J233,0)</f>
        <v>0</v>
      </c>
      <c r="BF233" s="155">
        <f>IF(N233="snížená",J233,0)</f>
        <v>0</v>
      </c>
      <c r="BG233" s="155">
        <f>IF(N233="zákl. přenesená",J233,0)</f>
        <v>0</v>
      </c>
      <c r="BH233" s="155">
        <f>IF(N233="sníž. přenesená",J233,0)</f>
        <v>0</v>
      </c>
      <c r="BI233" s="155">
        <f>IF(N233="nulová",J233,0)</f>
        <v>0</v>
      </c>
      <c r="BJ233" s="18" t="s">
        <v>87</v>
      </c>
      <c r="BK233" s="155">
        <f>ROUND(I233*H233,2)</f>
        <v>0</v>
      </c>
      <c r="BL233" s="18" t="s">
        <v>100</v>
      </c>
      <c r="BM233" s="265" t="s">
        <v>2912</v>
      </c>
    </row>
    <row r="234" s="14" customFormat="1">
      <c r="A234" s="14"/>
      <c r="B234" s="277"/>
      <c r="C234" s="278"/>
      <c r="D234" s="268" t="s">
        <v>236</v>
      </c>
      <c r="E234" s="279" t="s">
        <v>1</v>
      </c>
      <c r="F234" s="280" t="s">
        <v>2913</v>
      </c>
      <c r="G234" s="278"/>
      <c r="H234" s="281">
        <v>12</v>
      </c>
      <c r="I234" s="282"/>
      <c r="J234" s="278"/>
      <c r="K234" s="278"/>
      <c r="L234" s="283"/>
      <c r="M234" s="284"/>
      <c r="N234" s="285"/>
      <c r="O234" s="285"/>
      <c r="P234" s="285"/>
      <c r="Q234" s="285"/>
      <c r="R234" s="285"/>
      <c r="S234" s="285"/>
      <c r="T234" s="286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87" t="s">
        <v>236</v>
      </c>
      <c r="AU234" s="287" t="s">
        <v>89</v>
      </c>
      <c r="AV234" s="14" t="s">
        <v>89</v>
      </c>
      <c r="AW234" s="14" t="s">
        <v>34</v>
      </c>
      <c r="AX234" s="14" t="s">
        <v>87</v>
      </c>
      <c r="AY234" s="287" t="s">
        <v>211</v>
      </c>
    </row>
    <row r="235" s="2" customFormat="1" ht="21.75" customHeight="1">
      <c r="A235" s="41"/>
      <c r="B235" s="42"/>
      <c r="C235" s="317" t="s">
        <v>837</v>
      </c>
      <c r="D235" s="317" t="s">
        <v>587</v>
      </c>
      <c r="E235" s="318" t="s">
        <v>2914</v>
      </c>
      <c r="F235" s="319" t="s">
        <v>2915</v>
      </c>
      <c r="G235" s="320" t="s">
        <v>1198</v>
      </c>
      <c r="H235" s="321">
        <v>12</v>
      </c>
      <c r="I235" s="322"/>
      <c r="J235" s="323">
        <f>ROUND(I235*H235,2)</f>
        <v>0</v>
      </c>
      <c r="K235" s="324"/>
      <c r="L235" s="325"/>
      <c r="M235" s="326" t="s">
        <v>1</v>
      </c>
      <c r="N235" s="327" t="s">
        <v>46</v>
      </c>
      <c r="O235" s="94"/>
      <c r="P235" s="263">
        <f>O235*H235</f>
        <v>0</v>
      </c>
      <c r="Q235" s="263">
        <v>0</v>
      </c>
      <c r="R235" s="263">
        <f>Q235*H235</f>
        <v>0</v>
      </c>
      <c r="S235" s="263">
        <v>0</v>
      </c>
      <c r="T235" s="264">
        <f>S235*H235</f>
        <v>0</v>
      </c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R235" s="265" t="s">
        <v>247</v>
      </c>
      <c r="AT235" s="265" t="s">
        <v>587</v>
      </c>
      <c r="AU235" s="265" t="s">
        <v>89</v>
      </c>
      <c r="AY235" s="18" t="s">
        <v>211</v>
      </c>
      <c r="BE235" s="155">
        <f>IF(N235="základní",J235,0)</f>
        <v>0</v>
      </c>
      <c r="BF235" s="155">
        <f>IF(N235="snížená",J235,0)</f>
        <v>0</v>
      </c>
      <c r="BG235" s="155">
        <f>IF(N235="zákl. přenesená",J235,0)</f>
        <v>0</v>
      </c>
      <c r="BH235" s="155">
        <f>IF(N235="sníž. přenesená",J235,0)</f>
        <v>0</v>
      </c>
      <c r="BI235" s="155">
        <f>IF(N235="nulová",J235,0)</f>
        <v>0</v>
      </c>
      <c r="BJ235" s="18" t="s">
        <v>87</v>
      </c>
      <c r="BK235" s="155">
        <f>ROUND(I235*H235,2)</f>
        <v>0</v>
      </c>
      <c r="BL235" s="18" t="s">
        <v>100</v>
      </c>
      <c r="BM235" s="265" t="s">
        <v>2916</v>
      </c>
    </row>
    <row r="236" s="14" customFormat="1">
      <c r="A236" s="14"/>
      <c r="B236" s="277"/>
      <c r="C236" s="278"/>
      <c r="D236" s="268" t="s">
        <v>236</v>
      </c>
      <c r="E236" s="279" t="s">
        <v>1</v>
      </c>
      <c r="F236" s="280" t="s">
        <v>2913</v>
      </c>
      <c r="G236" s="278"/>
      <c r="H236" s="281">
        <v>12</v>
      </c>
      <c r="I236" s="282"/>
      <c r="J236" s="278"/>
      <c r="K236" s="278"/>
      <c r="L236" s="283"/>
      <c r="M236" s="284"/>
      <c r="N236" s="285"/>
      <c r="O236" s="285"/>
      <c r="P236" s="285"/>
      <c r="Q236" s="285"/>
      <c r="R236" s="285"/>
      <c r="S236" s="285"/>
      <c r="T236" s="286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87" t="s">
        <v>236</v>
      </c>
      <c r="AU236" s="287" t="s">
        <v>89</v>
      </c>
      <c r="AV236" s="14" t="s">
        <v>89</v>
      </c>
      <c r="AW236" s="14" t="s">
        <v>34</v>
      </c>
      <c r="AX236" s="14" t="s">
        <v>87</v>
      </c>
      <c r="AY236" s="287" t="s">
        <v>211</v>
      </c>
    </row>
    <row r="237" s="2" customFormat="1" ht="33" customHeight="1">
      <c r="A237" s="41"/>
      <c r="B237" s="42"/>
      <c r="C237" s="317" t="s">
        <v>842</v>
      </c>
      <c r="D237" s="317" t="s">
        <v>587</v>
      </c>
      <c r="E237" s="318" t="s">
        <v>2917</v>
      </c>
      <c r="F237" s="319" t="s">
        <v>2918</v>
      </c>
      <c r="G237" s="320" t="s">
        <v>1198</v>
      </c>
      <c r="H237" s="321">
        <v>12</v>
      </c>
      <c r="I237" s="322"/>
      <c r="J237" s="323">
        <f>ROUND(I237*H237,2)</f>
        <v>0</v>
      </c>
      <c r="K237" s="324"/>
      <c r="L237" s="325"/>
      <c r="M237" s="326" t="s">
        <v>1</v>
      </c>
      <c r="N237" s="327" t="s">
        <v>46</v>
      </c>
      <c r="O237" s="94"/>
      <c r="P237" s="263">
        <f>O237*H237</f>
        <v>0</v>
      </c>
      <c r="Q237" s="263">
        <v>0</v>
      </c>
      <c r="R237" s="263">
        <f>Q237*H237</f>
        <v>0</v>
      </c>
      <c r="S237" s="263">
        <v>0</v>
      </c>
      <c r="T237" s="264">
        <f>S237*H237</f>
        <v>0</v>
      </c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R237" s="265" t="s">
        <v>247</v>
      </c>
      <c r="AT237" s="265" t="s">
        <v>587</v>
      </c>
      <c r="AU237" s="265" t="s">
        <v>89</v>
      </c>
      <c r="AY237" s="18" t="s">
        <v>211</v>
      </c>
      <c r="BE237" s="155">
        <f>IF(N237="základní",J237,0)</f>
        <v>0</v>
      </c>
      <c r="BF237" s="155">
        <f>IF(N237="snížená",J237,0)</f>
        <v>0</v>
      </c>
      <c r="BG237" s="155">
        <f>IF(N237="zákl. přenesená",J237,0)</f>
        <v>0</v>
      </c>
      <c r="BH237" s="155">
        <f>IF(N237="sníž. přenesená",J237,0)</f>
        <v>0</v>
      </c>
      <c r="BI237" s="155">
        <f>IF(N237="nulová",J237,0)</f>
        <v>0</v>
      </c>
      <c r="BJ237" s="18" t="s">
        <v>87</v>
      </c>
      <c r="BK237" s="155">
        <f>ROUND(I237*H237,2)</f>
        <v>0</v>
      </c>
      <c r="BL237" s="18" t="s">
        <v>100</v>
      </c>
      <c r="BM237" s="265" t="s">
        <v>2919</v>
      </c>
    </row>
    <row r="238" s="14" customFormat="1">
      <c r="A238" s="14"/>
      <c r="B238" s="277"/>
      <c r="C238" s="278"/>
      <c r="D238" s="268" t="s">
        <v>236</v>
      </c>
      <c r="E238" s="279" t="s">
        <v>1</v>
      </c>
      <c r="F238" s="280" t="s">
        <v>2920</v>
      </c>
      <c r="G238" s="278"/>
      <c r="H238" s="281">
        <v>12</v>
      </c>
      <c r="I238" s="282"/>
      <c r="J238" s="278"/>
      <c r="K238" s="278"/>
      <c r="L238" s="283"/>
      <c r="M238" s="284"/>
      <c r="N238" s="285"/>
      <c r="O238" s="285"/>
      <c r="P238" s="285"/>
      <c r="Q238" s="285"/>
      <c r="R238" s="285"/>
      <c r="S238" s="285"/>
      <c r="T238" s="286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87" t="s">
        <v>236</v>
      </c>
      <c r="AU238" s="287" t="s">
        <v>89</v>
      </c>
      <c r="AV238" s="14" t="s">
        <v>89</v>
      </c>
      <c r="AW238" s="14" t="s">
        <v>34</v>
      </c>
      <c r="AX238" s="14" t="s">
        <v>87</v>
      </c>
      <c r="AY238" s="287" t="s">
        <v>211</v>
      </c>
    </row>
    <row r="239" s="2" customFormat="1" ht="21.75" customHeight="1">
      <c r="A239" s="41"/>
      <c r="B239" s="42"/>
      <c r="C239" s="317" t="s">
        <v>847</v>
      </c>
      <c r="D239" s="317" t="s">
        <v>587</v>
      </c>
      <c r="E239" s="318" t="s">
        <v>2921</v>
      </c>
      <c r="F239" s="319" t="s">
        <v>2915</v>
      </c>
      <c r="G239" s="320" t="s">
        <v>1198</v>
      </c>
      <c r="H239" s="321">
        <v>12</v>
      </c>
      <c r="I239" s="322"/>
      <c r="J239" s="323">
        <f>ROUND(I239*H239,2)</f>
        <v>0</v>
      </c>
      <c r="K239" s="324"/>
      <c r="L239" s="325"/>
      <c r="M239" s="326" t="s">
        <v>1</v>
      </c>
      <c r="N239" s="327" t="s">
        <v>46</v>
      </c>
      <c r="O239" s="94"/>
      <c r="P239" s="263">
        <f>O239*H239</f>
        <v>0</v>
      </c>
      <c r="Q239" s="263">
        <v>0</v>
      </c>
      <c r="R239" s="263">
        <f>Q239*H239</f>
        <v>0</v>
      </c>
      <c r="S239" s="263">
        <v>0</v>
      </c>
      <c r="T239" s="264">
        <f>S239*H239</f>
        <v>0</v>
      </c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R239" s="265" t="s">
        <v>247</v>
      </c>
      <c r="AT239" s="265" t="s">
        <v>587</v>
      </c>
      <c r="AU239" s="265" t="s">
        <v>89</v>
      </c>
      <c r="AY239" s="18" t="s">
        <v>211</v>
      </c>
      <c r="BE239" s="155">
        <f>IF(N239="základní",J239,0)</f>
        <v>0</v>
      </c>
      <c r="BF239" s="155">
        <f>IF(N239="snížená",J239,0)</f>
        <v>0</v>
      </c>
      <c r="BG239" s="155">
        <f>IF(N239="zákl. přenesená",J239,0)</f>
        <v>0</v>
      </c>
      <c r="BH239" s="155">
        <f>IF(N239="sníž. přenesená",J239,0)</f>
        <v>0</v>
      </c>
      <c r="BI239" s="155">
        <f>IF(N239="nulová",J239,0)</f>
        <v>0</v>
      </c>
      <c r="BJ239" s="18" t="s">
        <v>87</v>
      </c>
      <c r="BK239" s="155">
        <f>ROUND(I239*H239,2)</f>
        <v>0</v>
      </c>
      <c r="BL239" s="18" t="s">
        <v>100</v>
      </c>
      <c r="BM239" s="265" t="s">
        <v>2922</v>
      </c>
    </row>
    <row r="240" s="14" customFormat="1">
      <c r="A240" s="14"/>
      <c r="B240" s="277"/>
      <c r="C240" s="278"/>
      <c r="D240" s="268" t="s">
        <v>236</v>
      </c>
      <c r="E240" s="279" t="s">
        <v>1</v>
      </c>
      <c r="F240" s="280" t="s">
        <v>2913</v>
      </c>
      <c r="G240" s="278"/>
      <c r="H240" s="281">
        <v>12</v>
      </c>
      <c r="I240" s="282"/>
      <c r="J240" s="278"/>
      <c r="K240" s="278"/>
      <c r="L240" s="283"/>
      <c r="M240" s="284"/>
      <c r="N240" s="285"/>
      <c r="O240" s="285"/>
      <c r="P240" s="285"/>
      <c r="Q240" s="285"/>
      <c r="R240" s="285"/>
      <c r="S240" s="285"/>
      <c r="T240" s="286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87" t="s">
        <v>236</v>
      </c>
      <c r="AU240" s="287" t="s">
        <v>89</v>
      </c>
      <c r="AV240" s="14" t="s">
        <v>89</v>
      </c>
      <c r="AW240" s="14" t="s">
        <v>34</v>
      </c>
      <c r="AX240" s="14" t="s">
        <v>87</v>
      </c>
      <c r="AY240" s="287" t="s">
        <v>211</v>
      </c>
    </row>
    <row r="241" s="2" customFormat="1" ht="16.5" customHeight="1">
      <c r="A241" s="41"/>
      <c r="B241" s="42"/>
      <c r="C241" s="317" t="s">
        <v>851</v>
      </c>
      <c r="D241" s="317" t="s">
        <v>587</v>
      </c>
      <c r="E241" s="318" t="s">
        <v>2923</v>
      </c>
      <c r="F241" s="319" t="s">
        <v>2924</v>
      </c>
      <c r="G241" s="320" t="s">
        <v>1198</v>
      </c>
      <c r="H241" s="321">
        <v>1</v>
      </c>
      <c r="I241" s="322"/>
      <c r="J241" s="323">
        <f>ROUND(I241*H241,2)</f>
        <v>0</v>
      </c>
      <c r="K241" s="324"/>
      <c r="L241" s="325"/>
      <c r="M241" s="326" t="s">
        <v>1</v>
      </c>
      <c r="N241" s="327" t="s">
        <v>46</v>
      </c>
      <c r="O241" s="94"/>
      <c r="P241" s="263">
        <f>O241*H241</f>
        <v>0</v>
      </c>
      <c r="Q241" s="263">
        <v>0</v>
      </c>
      <c r="R241" s="263">
        <f>Q241*H241</f>
        <v>0</v>
      </c>
      <c r="S241" s="263">
        <v>0</v>
      </c>
      <c r="T241" s="264">
        <f>S241*H241</f>
        <v>0</v>
      </c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R241" s="265" t="s">
        <v>247</v>
      </c>
      <c r="AT241" s="265" t="s">
        <v>587</v>
      </c>
      <c r="AU241" s="265" t="s">
        <v>89</v>
      </c>
      <c r="AY241" s="18" t="s">
        <v>211</v>
      </c>
      <c r="BE241" s="155">
        <f>IF(N241="základní",J241,0)</f>
        <v>0</v>
      </c>
      <c r="BF241" s="155">
        <f>IF(N241="snížená",J241,0)</f>
        <v>0</v>
      </c>
      <c r="BG241" s="155">
        <f>IF(N241="zákl. přenesená",J241,0)</f>
        <v>0</v>
      </c>
      <c r="BH241" s="155">
        <f>IF(N241="sníž. přenesená",J241,0)</f>
        <v>0</v>
      </c>
      <c r="BI241" s="155">
        <f>IF(N241="nulová",J241,0)</f>
        <v>0</v>
      </c>
      <c r="BJ241" s="18" t="s">
        <v>87</v>
      </c>
      <c r="BK241" s="155">
        <f>ROUND(I241*H241,2)</f>
        <v>0</v>
      </c>
      <c r="BL241" s="18" t="s">
        <v>100</v>
      </c>
      <c r="BM241" s="265" t="s">
        <v>2925</v>
      </c>
    </row>
    <row r="242" s="2" customFormat="1" ht="16.5" customHeight="1">
      <c r="A242" s="41"/>
      <c r="B242" s="42"/>
      <c r="C242" s="317" t="s">
        <v>855</v>
      </c>
      <c r="D242" s="317" t="s">
        <v>587</v>
      </c>
      <c r="E242" s="318" t="s">
        <v>2926</v>
      </c>
      <c r="F242" s="319" t="s">
        <v>2911</v>
      </c>
      <c r="G242" s="320" t="s">
        <v>1198</v>
      </c>
      <c r="H242" s="321">
        <v>1</v>
      </c>
      <c r="I242" s="322"/>
      <c r="J242" s="323">
        <f>ROUND(I242*H242,2)</f>
        <v>0</v>
      </c>
      <c r="K242" s="324"/>
      <c r="L242" s="325"/>
      <c r="M242" s="326" t="s">
        <v>1</v>
      </c>
      <c r="N242" s="327" t="s">
        <v>46</v>
      </c>
      <c r="O242" s="94"/>
      <c r="P242" s="263">
        <f>O242*H242</f>
        <v>0</v>
      </c>
      <c r="Q242" s="263">
        <v>0</v>
      </c>
      <c r="R242" s="263">
        <f>Q242*H242</f>
        <v>0</v>
      </c>
      <c r="S242" s="263">
        <v>0</v>
      </c>
      <c r="T242" s="264">
        <f>S242*H242</f>
        <v>0</v>
      </c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R242" s="265" t="s">
        <v>247</v>
      </c>
      <c r="AT242" s="265" t="s">
        <v>587</v>
      </c>
      <c r="AU242" s="265" t="s">
        <v>89</v>
      </c>
      <c r="AY242" s="18" t="s">
        <v>211</v>
      </c>
      <c r="BE242" s="155">
        <f>IF(N242="základní",J242,0)</f>
        <v>0</v>
      </c>
      <c r="BF242" s="155">
        <f>IF(N242="snížená",J242,0)</f>
        <v>0</v>
      </c>
      <c r="BG242" s="155">
        <f>IF(N242="zákl. přenesená",J242,0)</f>
        <v>0</v>
      </c>
      <c r="BH242" s="155">
        <f>IF(N242="sníž. přenesená",J242,0)</f>
        <v>0</v>
      </c>
      <c r="BI242" s="155">
        <f>IF(N242="nulová",J242,0)</f>
        <v>0</v>
      </c>
      <c r="BJ242" s="18" t="s">
        <v>87</v>
      </c>
      <c r="BK242" s="155">
        <f>ROUND(I242*H242,2)</f>
        <v>0</v>
      </c>
      <c r="BL242" s="18" t="s">
        <v>100</v>
      </c>
      <c r="BM242" s="265" t="s">
        <v>2927</v>
      </c>
    </row>
    <row r="243" s="2" customFormat="1" ht="16.5" customHeight="1">
      <c r="A243" s="41"/>
      <c r="B243" s="42"/>
      <c r="C243" s="317" t="s">
        <v>859</v>
      </c>
      <c r="D243" s="317" t="s">
        <v>587</v>
      </c>
      <c r="E243" s="318" t="s">
        <v>2928</v>
      </c>
      <c r="F243" s="319" t="s">
        <v>2929</v>
      </c>
      <c r="G243" s="320" t="s">
        <v>1198</v>
      </c>
      <c r="H243" s="321">
        <v>1</v>
      </c>
      <c r="I243" s="322"/>
      <c r="J243" s="323">
        <f>ROUND(I243*H243,2)</f>
        <v>0</v>
      </c>
      <c r="K243" s="324"/>
      <c r="L243" s="325"/>
      <c r="M243" s="326" t="s">
        <v>1</v>
      </c>
      <c r="N243" s="327" t="s">
        <v>46</v>
      </c>
      <c r="O243" s="94"/>
      <c r="P243" s="263">
        <f>O243*H243</f>
        <v>0</v>
      </c>
      <c r="Q243" s="263">
        <v>0</v>
      </c>
      <c r="R243" s="263">
        <f>Q243*H243</f>
        <v>0</v>
      </c>
      <c r="S243" s="263">
        <v>0</v>
      </c>
      <c r="T243" s="264">
        <f>S243*H243</f>
        <v>0</v>
      </c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R243" s="265" t="s">
        <v>247</v>
      </c>
      <c r="AT243" s="265" t="s">
        <v>587</v>
      </c>
      <c r="AU243" s="265" t="s">
        <v>89</v>
      </c>
      <c r="AY243" s="18" t="s">
        <v>211</v>
      </c>
      <c r="BE243" s="155">
        <f>IF(N243="základní",J243,0)</f>
        <v>0</v>
      </c>
      <c r="BF243" s="155">
        <f>IF(N243="snížená",J243,0)</f>
        <v>0</v>
      </c>
      <c r="BG243" s="155">
        <f>IF(N243="zákl. přenesená",J243,0)</f>
        <v>0</v>
      </c>
      <c r="BH243" s="155">
        <f>IF(N243="sníž. přenesená",J243,0)</f>
        <v>0</v>
      </c>
      <c r="BI243" s="155">
        <f>IF(N243="nulová",J243,0)</f>
        <v>0</v>
      </c>
      <c r="BJ243" s="18" t="s">
        <v>87</v>
      </c>
      <c r="BK243" s="155">
        <f>ROUND(I243*H243,2)</f>
        <v>0</v>
      </c>
      <c r="BL243" s="18" t="s">
        <v>100</v>
      </c>
      <c r="BM243" s="265" t="s">
        <v>2930</v>
      </c>
    </row>
    <row r="244" s="2" customFormat="1" ht="16.5" customHeight="1">
      <c r="A244" s="41"/>
      <c r="B244" s="42"/>
      <c r="C244" s="317" t="s">
        <v>865</v>
      </c>
      <c r="D244" s="317" t="s">
        <v>587</v>
      </c>
      <c r="E244" s="318" t="s">
        <v>2931</v>
      </c>
      <c r="F244" s="319" t="s">
        <v>2932</v>
      </c>
      <c r="G244" s="320" t="s">
        <v>1198</v>
      </c>
      <c r="H244" s="321">
        <v>1</v>
      </c>
      <c r="I244" s="322"/>
      <c r="J244" s="323">
        <f>ROUND(I244*H244,2)</f>
        <v>0</v>
      </c>
      <c r="K244" s="324"/>
      <c r="L244" s="325"/>
      <c r="M244" s="326" t="s">
        <v>1</v>
      </c>
      <c r="N244" s="327" t="s">
        <v>46</v>
      </c>
      <c r="O244" s="94"/>
      <c r="P244" s="263">
        <f>O244*H244</f>
        <v>0</v>
      </c>
      <c r="Q244" s="263">
        <v>0</v>
      </c>
      <c r="R244" s="263">
        <f>Q244*H244</f>
        <v>0</v>
      </c>
      <c r="S244" s="263">
        <v>0</v>
      </c>
      <c r="T244" s="264">
        <f>S244*H244</f>
        <v>0</v>
      </c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R244" s="265" t="s">
        <v>247</v>
      </c>
      <c r="AT244" s="265" t="s">
        <v>587</v>
      </c>
      <c r="AU244" s="265" t="s">
        <v>89</v>
      </c>
      <c r="AY244" s="18" t="s">
        <v>211</v>
      </c>
      <c r="BE244" s="155">
        <f>IF(N244="základní",J244,0)</f>
        <v>0</v>
      </c>
      <c r="BF244" s="155">
        <f>IF(N244="snížená",J244,0)</f>
        <v>0</v>
      </c>
      <c r="BG244" s="155">
        <f>IF(N244="zákl. přenesená",J244,0)</f>
        <v>0</v>
      </c>
      <c r="BH244" s="155">
        <f>IF(N244="sníž. přenesená",J244,0)</f>
        <v>0</v>
      </c>
      <c r="BI244" s="155">
        <f>IF(N244="nulová",J244,0)</f>
        <v>0</v>
      </c>
      <c r="BJ244" s="18" t="s">
        <v>87</v>
      </c>
      <c r="BK244" s="155">
        <f>ROUND(I244*H244,2)</f>
        <v>0</v>
      </c>
      <c r="BL244" s="18" t="s">
        <v>100</v>
      </c>
      <c r="BM244" s="265" t="s">
        <v>2933</v>
      </c>
    </row>
    <row r="245" s="12" customFormat="1" ht="22.8" customHeight="1">
      <c r="A245" s="12"/>
      <c r="B245" s="237"/>
      <c r="C245" s="238"/>
      <c r="D245" s="239" t="s">
        <v>80</v>
      </c>
      <c r="E245" s="251" t="s">
        <v>2934</v>
      </c>
      <c r="F245" s="251" t="s">
        <v>2935</v>
      </c>
      <c r="G245" s="238"/>
      <c r="H245" s="238"/>
      <c r="I245" s="241"/>
      <c r="J245" s="252">
        <f>BK245</f>
        <v>0</v>
      </c>
      <c r="K245" s="238"/>
      <c r="L245" s="243"/>
      <c r="M245" s="244"/>
      <c r="N245" s="245"/>
      <c r="O245" s="245"/>
      <c r="P245" s="246">
        <f>SUM(P246:P253)</f>
        <v>0</v>
      </c>
      <c r="Q245" s="245"/>
      <c r="R245" s="246">
        <f>SUM(R246:R253)</f>
        <v>0.041000000000000002</v>
      </c>
      <c r="S245" s="245"/>
      <c r="T245" s="247">
        <f>SUM(T246:T253)</f>
        <v>0</v>
      </c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R245" s="248" t="s">
        <v>87</v>
      </c>
      <c r="AT245" s="249" t="s">
        <v>80</v>
      </c>
      <c r="AU245" s="249" t="s">
        <v>87</v>
      </c>
      <c r="AY245" s="248" t="s">
        <v>211</v>
      </c>
      <c r="BK245" s="250">
        <f>SUM(BK246:BK253)</f>
        <v>0</v>
      </c>
    </row>
    <row r="246" s="2" customFormat="1" ht="16.5" customHeight="1">
      <c r="A246" s="41"/>
      <c r="B246" s="42"/>
      <c r="C246" s="317" t="s">
        <v>869</v>
      </c>
      <c r="D246" s="317" t="s">
        <v>587</v>
      </c>
      <c r="E246" s="318" t="s">
        <v>2936</v>
      </c>
      <c r="F246" s="319" t="s">
        <v>2937</v>
      </c>
      <c r="G246" s="320" t="s">
        <v>1198</v>
      </c>
      <c r="H246" s="321">
        <v>3</v>
      </c>
      <c r="I246" s="322"/>
      <c r="J246" s="323">
        <f>ROUND(I246*H246,2)</f>
        <v>0</v>
      </c>
      <c r="K246" s="324"/>
      <c r="L246" s="325"/>
      <c r="M246" s="326" t="s">
        <v>1</v>
      </c>
      <c r="N246" s="327" t="s">
        <v>46</v>
      </c>
      <c r="O246" s="94"/>
      <c r="P246" s="263">
        <f>O246*H246</f>
        <v>0</v>
      </c>
      <c r="Q246" s="263">
        <v>0</v>
      </c>
      <c r="R246" s="263">
        <f>Q246*H246</f>
        <v>0</v>
      </c>
      <c r="S246" s="263">
        <v>0</v>
      </c>
      <c r="T246" s="264">
        <f>S246*H246</f>
        <v>0</v>
      </c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R246" s="265" t="s">
        <v>247</v>
      </c>
      <c r="AT246" s="265" t="s">
        <v>587</v>
      </c>
      <c r="AU246" s="265" t="s">
        <v>89</v>
      </c>
      <c r="AY246" s="18" t="s">
        <v>211</v>
      </c>
      <c r="BE246" s="155">
        <f>IF(N246="základní",J246,0)</f>
        <v>0</v>
      </c>
      <c r="BF246" s="155">
        <f>IF(N246="snížená",J246,0)</f>
        <v>0</v>
      </c>
      <c r="BG246" s="155">
        <f>IF(N246="zákl. přenesená",J246,0)</f>
        <v>0</v>
      </c>
      <c r="BH246" s="155">
        <f>IF(N246="sníž. přenesená",J246,0)</f>
        <v>0</v>
      </c>
      <c r="BI246" s="155">
        <f>IF(N246="nulová",J246,0)</f>
        <v>0</v>
      </c>
      <c r="BJ246" s="18" t="s">
        <v>87</v>
      </c>
      <c r="BK246" s="155">
        <f>ROUND(I246*H246,2)</f>
        <v>0</v>
      </c>
      <c r="BL246" s="18" t="s">
        <v>100</v>
      </c>
      <c r="BM246" s="265" t="s">
        <v>2938</v>
      </c>
    </row>
    <row r="247" s="2" customFormat="1" ht="16.5" customHeight="1">
      <c r="A247" s="41"/>
      <c r="B247" s="42"/>
      <c r="C247" s="317" t="s">
        <v>876</v>
      </c>
      <c r="D247" s="317" t="s">
        <v>587</v>
      </c>
      <c r="E247" s="318" t="s">
        <v>2939</v>
      </c>
      <c r="F247" s="319" t="s">
        <v>2940</v>
      </c>
      <c r="G247" s="320" t="s">
        <v>1198</v>
      </c>
      <c r="H247" s="321">
        <v>4</v>
      </c>
      <c r="I247" s="322"/>
      <c r="J247" s="323">
        <f>ROUND(I247*H247,2)</f>
        <v>0</v>
      </c>
      <c r="K247" s="324"/>
      <c r="L247" s="325"/>
      <c r="M247" s="326" t="s">
        <v>1</v>
      </c>
      <c r="N247" s="327" t="s">
        <v>46</v>
      </c>
      <c r="O247" s="94"/>
      <c r="P247" s="263">
        <f>O247*H247</f>
        <v>0</v>
      </c>
      <c r="Q247" s="263">
        <v>0.01</v>
      </c>
      <c r="R247" s="263">
        <f>Q247*H247</f>
        <v>0.040000000000000001</v>
      </c>
      <c r="S247" s="263">
        <v>0</v>
      </c>
      <c r="T247" s="264">
        <f>S247*H247</f>
        <v>0</v>
      </c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R247" s="265" t="s">
        <v>247</v>
      </c>
      <c r="AT247" s="265" t="s">
        <v>587</v>
      </c>
      <c r="AU247" s="265" t="s">
        <v>89</v>
      </c>
      <c r="AY247" s="18" t="s">
        <v>211</v>
      </c>
      <c r="BE247" s="155">
        <f>IF(N247="základní",J247,0)</f>
        <v>0</v>
      </c>
      <c r="BF247" s="155">
        <f>IF(N247="snížená",J247,0)</f>
        <v>0</v>
      </c>
      <c r="BG247" s="155">
        <f>IF(N247="zákl. přenesená",J247,0)</f>
        <v>0</v>
      </c>
      <c r="BH247" s="155">
        <f>IF(N247="sníž. přenesená",J247,0)</f>
        <v>0</v>
      </c>
      <c r="BI247" s="155">
        <f>IF(N247="nulová",J247,0)</f>
        <v>0</v>
      </c>
      <c r="BJ247" s="18" t="s">
        <v>87</v>
      </c>
      <c r="BK247" s="155">
        <f>ROUND(I247*H247,2)</f>
        <v>0</v>
      </c>
      <c r="BL247" s="18" t="s">
        <v>100</v>
      </c>
      <c r="BM247" s="265" t="s">
        <v>2941</v>
      </c>
    </row>
    <row r="248" s="13" customFormat="1">
      <c r="A248" s="13"/>
      <c r="B248" s="266"/>
      <c r="C248" s="267"/>
      <c r="D248" s="268" t="s">
        <v>236</v>
      </c>
      <c r="E248" s="269" t="s">
        <v>1</v>
      </c>
      <c r="F248" s="270" t="s">
        <v>2360</v>
      </c>
      <c r="G248" s="267"/>
      <c r="H248" s="269" t="s">
        <v>1</v>
      </c>
      <c r="I248" s="271"/>
      <c r="J248" s="267"/>
      <c r="K248" s="267"/>
      <c r="L248" s="272"/>
      <c r="M248" s="273"/>
      <c r="N248" s="274"/>
      <c r="O248" s="274"/>
      <c r="P248" s="274"/>
      <c r="Q248" s="274"/>
      <c r="R248" s="274"/>
      <c r="S248" s="274"/>
      <c r="T248" s="275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76" t="s">
        <v>236</v>
      </c>
      <c r="AU248" s="276" t="s">
        <v>89</v>
      </c>
      <c r="AV248" s="13" t="s">
        <v>87</v>
      </c>
      <c r="AW248" s="13" t="s">
        <v>34</v>
      </c>
      <c r="AX248" s="13" t="s">
        <v>81</v>
      </c>
      <c r="AY248" s="276" t="s">
        <v>211</v>
      </c>
    </row>
    <row r="249" s="14" customFormat="1">
      <c r="A249" s="14"/>
      <c r="B249" s="277"/>
      <c r="C249" s="278"/>
      <c r="D249" s="268" t="s">
        <v>236</v>
      </c>
      <c r="E249" s="279" t="s">
        <v>1</v>
      </c>
      <c r="F249" s="280" t="s">
        <v>2942</v>
      </c>
      <c r="G249" s="278"/>
      <c r="H249" s="281">
        <v>4</v>
      </c>
      <c r="I249" s="282"/>
      <c r="J249" s="278"/>
      <c r="K249" s="278"/>
      <c r="L249" s="283"/>
      <c r="M249" s="284"/>
      <c r="N249" s="285"/>
      <c r="O249" s="285"/>
      <c r="P249" s="285"/>
      <c r="Q249" s="285"/>
      <c r="R249" s="285"/>
      <c r="S249" s="285"/>
      <c r="T249" s="286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87" t="s">
        <v>236</v>
      </c>
      <c r="AU249" s="287" t="s">
        <v>89</v>
      </c>
      <c r="AV249" s="14" t="s">
        <v>89</v>
      </c>
      <c r="AW249" s="14" t="s">
        <v>34</v>
      </c>
      <c r="AX249" s="14" t="s">
        <v>87</v>
      </c>
      <c r="AY249" s="287" t="s">
        <v>211</v>
      </c>
    </row>
    <row r="250" s="2" customFormat="1" ht="16.5" customHeight="1">
      <c r="A250" s="41"/>
      <c r="B250" s="42"/>
      <c r="C250" s="317" t="s">
        <v>879</v>
      </c>
      <c r="D250" s="317" t="s">
        <v>587</v>
      </c>
      <c r="E250" s="318" t="s">
        <v>2943</v>
      </c>
      <c r="F250" s="319" t="s">
        <v>2944</v>
      </c>
      <c r="G250" s="320" t="s">
        <v>695</v>
      </c>
      <c r="H250" s="321">
        <v>4</v>
      </c>
      <c r="I250" s="322"/>
      <c r="J250" s="323">
        <f>ROUND(I250*H250,2)</f>
        <v>0</v>
      </c>
      <c r="K250" s="324"/>
      <c r="L250" s="325"/>
      <c r="M250" s="326" t="s">
        <v>1</v>
      </c>
      <c r="N250" s="327" t="s">
        <v>46</v>
      </c>
      <c r="O250" s="94"/>
      <c r="P250" s="263">
        <f>O250*H250</f>
        <v>0</v>
      </c>
      <c r="Q250" s="263">
        <v>0.00025000000000000001</v>
      </c>
      <c r="R250" s="263">
        <f>Q250*H250</f>
        <v>0.001</v>
      </c>
      <c r="S250" s="263">
        <v>0</v>
      </c>
      <c r="T250" s="264">
        <f>S250*H250</f>
        <v>0</v>
      </c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R250" s="265" t="s">
        <v>247</v>
      </c>
      <c r="AT250" s="265" t="s">
        <v>587</v>
      </c>
      <c r="AU250" s="265" t="s">
        <v>89</v>
      </c>
      <c r="AY250" s="18" t="s">
        <v>211</v>
      </c>
      <c r="BE250" s="155">
        <f>IF(N250="základní",J250,0)</f>
        <v>0</v>
      </c>
      <c r="BF250" s="155">
        <f>IF(N250="snížená",J250,0)</f>
        <v>0</v>
      </c>
      <c r="BG250" s="155">
        <f>IF(N250="zákl. přenesená",J250,0)</f>
        <v>0</v>
      </c>
      <c r="BH250" s="155">
        <f>IF(N250="sníž. přenesená",J250,0)</f>
        <v>0</v>
      </c>
      <c r="BI250" s="155">
        <f>IF(N250="nulová",J250,0)</f>
        <v>0</v>
      </c>
      <c r="BJ250" s="18" t="s">
        <v>87</v>
      </c>
      <c r="BK250" s="155">
        <f>ROUND(I250*H250,2)</f>
        <v>0</v>
      </c>
      <c r="BL250" s="18" t="s">
        <v>100</v>
      </c>
      <c r="BM250" s="265" t="s">
        <v>2945</v>
      </c>
    </row>
    <row r="251" s="14" customFormat="1">
      <c r="A251" s="14"/>
      <c r="B251" s="277"/>
      <c r="C251" s="278"/>
      <c r="D251" s="268" t="s">
        <v>236</v>
      </c>
      <c r="E251" s="279" t="s">
        <v>1</v>
      </c>
      <c r="F251" s="280" t="s">
        <v>2946</v>
      </c>
      <c r="G251" s="278"/>
      <c r="H251" s="281">
        <v>4</v>
      </c>
      <c r="I251" s="282"/>
      <c r="J251" s="278"/>
      <c r="K251" s="278"/>
      <c r="L251" s="283"/>
      <c r="M251" s="284"/>
      <c r="N251" s="285"/>
      <c r="O251" s="285"/>
      <c r="P251" s="285"/>
      <c r="Q251" s="285"/>
      <c r="R251" s="285"/>
      <c r="S251" s="285"/>
      <c r="T251" s="286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87" t="s">
        <v>236</v>
      </c>
      <c r="AU251" s="287" t="s">
        <v>89</v>
      </c>
      <c r="AV251" s="14" t="s">
        <v>89</v>
      </c>
      <c r="AW251" s="14" t="s">
        <v>34</v>
      </c>
      <c r="AX251" s="14" t="s">
        <v>87</v>
      </c>
      <c r="AY251" s="287" t="s">
        <v>211</v>
      </c>
    </row>
    <row r="252" s="2" customFormat="1" ht="16.5" customHeight="1">
      <c r="A252" s="41"/>
      <c r="B252" s="42"/>
      <c r="C252" s="317" t="s">
        <v>884</v>
      </c>
      <c r="D252" s="317" t="s">
        <v>587</v>
      </c>
      <c r="E252" s="318" t="s">
        <v>2947</v>
      </c>
      <c r="F252" s="319" t="s">
        <v>2948</v>
      </c>
      <c r="G252" s="320" t="s">
        <v>2949</v>
      </c>
      <c r="H252" s="321">
        <v>4</v>
      </c>
      <c r="I252" s="322"/>
      <c r="J252" s="323">
        <f>ROUND(I252*H252,2)</f>
        <v>0</v>
      </c>
      <c r="K252" s="324"/>
      <c r="L252" s="325"/>
      <c r="M252" s="326" t="s">
        <v>1</v>
      </c>
      <c r="N252" s="327" t="s">
        <v>46</v>
      </c>
      <c r="O252" s="94"/>
      <c r="P252" s="263">
        <f>O252*H252</f>
        <v>0</v>
      </c>
      <c r="Q252" s="263">
        <v>0</v>
      </c>
      <c r="R252" s="263">
        <f>Q252*H252</f>
        <v>0</v>
      </c>
      <c r="S252" s="263">
        <v>0</v>
      </c>
      <c r="T252" s="264">
        <f>S252*H252</f>
        <v>0</v>
      </c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R252" s="265" t="s">
        <v>247</v>
      </c>
      <c r="AT252" s="265" t="s">
        <v>587</v>
      </c>
      <c r="AU252" s="265" t="s">
        <v>89</v>
      </c>
      <c r="AY252" s="18" t="s">
        <v>211</v>
      </c>
      <c r="BE252" s="155">
        <f>IF(N252="základní",J252,0)</f>
        <v>0</v>
      </c>
      <c r="BF252" s="155">
        <f>IF(N252="snížená",J252,0)</f>
        <v>0</v>
      </c>
      <c r="BG252" s="155">
        <f>IF(N252="zákl. přenesená",J252,0)</f>
        <v>0</v>
      </c>
      <c r="BH252" s="155">
        <f>IF(N252="sníž. přenesená",J252,0)</f>
        <v>0</v>
      </c>
      <c r="BI252" s="155">
        <f>IF(N252="nulová",J252,0)</f>
        <v>0</v>
      </c>
      <c r="BJ252" s="18" t="s">
        <v>87</v>
      </c>
      <c r="BK252" s="155">
        <f>ROUND(I252*H252,2)</f>
        <v>0</v>
      </c>
      <c r="BL252" s="18" t="s">
        <v>100</v>
      </c>
      <c r="BM252" s="265" t="s">
        <v>2950</v>
      </c>
    </row>
    <row r="253" s="14" customFormat="1">
      <c r="A253" s="14"/>
      <c r="B253" s="277"/>
      <c r="C253" s="278"/>
      <c r="D253" s="268" t="s">
        <v>236</v>
      </c>
      <c r="E253" s="279" t="s">
        <v>1</v>
      </c>
      <c r="F253" s="280" t="s">
        <v>2946</v>
      </c>
      <c r="G253" s="278"/>
      <c r="H253" s="281">
        <v>4</v>
      </c>
      <c r="I253" s="282"/>
      <c r="J253" s="278"/>
      <c r="K253" s="278"/>
      <c r="L253" s="283"/>
      <c r="M253" s="284"/>
      <c r="N253" s="285"/>
      <c r="O253" s="285"/>
      <c r="P253" s="285"/>
      <c r="Q253" s="285"/>
      <c r="R253" s="285"/>
      <c r="S253" s="285"/>
      <c r="T253" s="286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87" t="s">
        <v>236</v>
      </c>
      <c r="AU253" s="287" t="s">
        <v>89</v>
      </c>
      <c r="AV253" s="14" t="s">
        <v>89</v>
      </c>
      <c r="AW253" s="14" t="s">
        <v>34</v>
      </c>
      <c r="AX253" s="14" t="s">
        <v>87</v>
      </c>
      <c r="AY253" s="287" t="s">
        <v>211</v>
      </c>
    </row>
    <row r="254" s="12" customFormat="1" ht="22.8" customHeight="1">
      <c r="A254" s="12"/>
      <c r="B254" s="237"/>
      <c r="C254" s="238"/>
      <c r="D254" s="239" t="s">
        <v>80</v>
      </c>
      <c r="E254" s="251" t="s">
        <v>2951</v>
      </c>
      <c r="F254" s="251" t="s">
        <v>2952</v>
      </c>
      <c r="G254" s="238"/>
      <c r="H254" s="238"/>
      <c r="I254" s="241"/>
      <c r="J254" s="252">
        <f>BK254</f>
        <v>0</v>
      </c>
      <c r="K254" s="238"/>
      <c r="L254" s="243"/>
      <c r="M254" s="244"/>
      <c r="N254" s="245"/>
      <c r="O254" s="245"/>
      <c r="P254" s="246">
        <f>SUM(P255:P289)</f>
        <v>0</v>
      </c>
      <c r="Q254" s="245"/>
      <c r="R254" s="246">
        <f>SUM(R255:R289)</f>
        <v>0.19089999999999999</v>
      </c>
      <c r="S254" s="245"/>
      <c r="T254" s="247">
        <f>SUM(T255:T289)</f>
        <v>0</v>
      </c>
      <c r="U254" s="12"/>
      <c r="V254" s="12"/>
      <c r="W254" s="12"/>
      <c r="X254" s="12"/>
      <c r="Y254" s="12"/>
      <c r="Z254" s="12"/>
      <c r="AA254" s="12"/>
      <c r="AB254" s="12"/>
      <c r="AC254" s="12"/>
      <c r="AD254" s="12"/>
      <c r="AE254" s="12"/>
      <c r="AR254" s="248" t="s">
        <v>87</v>
      </c>
      <c r="AT254" s="249" t="s">
        <v>80</v>
      </c>
      <c r="AU254" s="249" t="s">
        <v>87</v>
      </c>
      <c r="AY254" s="248" t="s">
        <v>211</v>
      </c>
      <c r="BK254" s="250">
        <f>SUM(BK255:BK289)</f>
        <v>0</v>
      </c>
    </row>
    <row r="255" s="2" customFormat="1" ht="16.5" customHeight="1">
      <c r="A255" s="41"/>
      <c r="B255" s="42"/>
      <c r="C255" s="317" t="s">
        <v>889</v>
      </c>
      <c r="D255" s="317" t="s">
        <v>587</v>
      </c>
      <c r="E255" s="318" t="s">
        <v>2953</v>
      </c>
      <c r="F255" s="319" t="s">
        <v>2954</v>
      </c>
      <c r="G255" s="320" t="s">
        <v>1198</v>
      </c>
      <c r="H255" s="321">
        <v>11</v>
      </c>
      <c r="I255" s="322"/>
      <c r="J255" s="323">
        <f>ROUND(I255*H255,2)</f>
        <v>0</v>
      </c>
      <c r="K255" s="324"/>
      <c r="L255" s="325"/>
      <c r="M255" s="326" t="s">
        <v>1</v>
      </c>
      <c r="N255" s="327" t="s">
        <v>46</v>
      </c>
      <c r="O255" s="94"/>
      <c r="P255" s="263">
        <f>O255*H255</f>
        <v>0</v>
      </c>
      <c r="Q255" s="263">
        <v>0.014999999999999999</v>
      </c>
      <c r="R255" s="263">
        <f>Q255*H255</f>
        <v>0.16499999999999998</v>
      </c>
      <c r="S255" s="263">
        <v>0</v>
      </c>
      <c r="T255" s="264">
        <f>S255*H255</f>
        <v>0</v>
      </c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R255" s="265" t="s">
        <v>247</v>
      </c>
      <c r="AT255" s="265" t="s">
        <v>587</v>
      </c>
      <c r="AU255" s="265" t="s">
        <v>89</v>
      </c>
      <c r="AY255" s="18" t="s">
        <v>211</v>
      </c>
      <c r="BE255" s="155">
        <f>IF(N255="základní",J255,0)</f>
        <v>0</v>
      </c>
      <c r="BF255" s="155">
        <f>IF(N255="snížená",J255,0)</f>
        <v>0</v>
      </c>
      <c r="BG255" s="155">
        <f>IF(N255="zákl. přenesená",J255,0)</f>
        <v>0</v>
      </c>
      <c r="BH255" s="155">
        <f>IF(N255="sníž. přenesená",J255,0)</f>
        <v>0</v>
      </c>
      <c r="BI255" s="155">
        <f>IF(N255="nulová",J255,0)</f>
        <v>0</v>
      </c>
      <c r="BJ255" s="18" t="s">
        <v>87</v>
      </c>
      <c r="BK255" s="155">
        <f>ROUND(I255*H255,2)</f>
        <v>0</v>
      </c>
      <c r="BL255" s="18" t="s">
        <v>100</v>
      </c>
      <c r="BM255" s="265" t="s">
        <v>2955</v>
      </c>
    </row>
    <row r="256" s="14" customFormat="1">
      <c r="A256" s="14"/>
      <c r="B256" s="277"/>
      <c r="C256" s="278"/>
      <c r="D256" s="268" t="s">
        <v>236</v>
      </c>
      <c r="E256" s="279" t="s">
        <v>1</v>
      </c>
      <c r="F256" s="280" t="s">
        <v>2956</v>
      </c>
      <c r="G256" s="278"/>
      <c r="H256" s="281">
        <v>11</v>
      </c>
      <c r="I256" s="282"/>
      <c r="J256" s="278"/>
      <c r="K256" s="278"/>
      <c r="L256" s="283"/>
      <c r="M256" s="284"/>
      <c r="N256" s="285"/>
      <c r="O256" s="285"/>
      <c r="P256" s="285"/>
      <c r="Q256" s="285"/>
      <c r="R256" s="285"/>
      <c r="S256" s="285"/>
      <c r="T256" s="286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87" t="s">
        <v>236</v>
      </c>
      <c r="AU256" s="287" t="s">
        <v>89</v>
      </c>
      <c r="AV256" s="14" t="s">
        <v>89</v>
      </c>
      <c r="AW256" s="14" t="s">
        <v>34</v>
      </c>
      <c r="AX256" s="14" t="s">
        <v>87</v>
      </c>
      <c r="AY256" s="287" t="s">
        <v>211</v>
      </c>
    </row>
    <row r="257" s="2" customFormat="1" ht="16.5" customHeight="1">
      <c r="A257" s="41"/>
      <c r="B257" s="42"/>
      <c r="C257" s="317" t="s">
        <v>896</v>
      </c>
      <c r="D257" s="317" t="s">
        <v>587</v>
      </c>
      <c r="E257" s="318" t="s">
        <v>2957</v>
      </c>
      <c r="F257" s="319" t="s">
        <v>2958</v>
      </c>
      <c r="G257" s="320" t="s">
        <v>1198</v>
      </c>
      <c r="H257" s="321">
        <v>11</v>
      </c>
      <c r="I257" s="322"/>
      <c r="J257" s="323">
        <f>ROUND(I257*H257,2)</f>
        <v>0</v>
      </c>
      <c r="K257" s="324"/>
      <c r="L257" s="325"/>
      <c r="M257" s="326" t="s">
        <v>1</v>
      </c>
      <c r="N257" s="327" t="s">
        <v>46</v>
      </c>
      <c r="O257" s="94"/>
      <c r="P257" s="263">
        <f>O257*H257</f>
        <v>0</v>
      </c>
      <c r="Q257" s="263">
        <v>0</v>
      </c>
      <c r="R257" s="263">
        <f>Q257*H257</f>
        <v>0</v>
      </c>
      <c r="S257" s="263">
        <v>0</v>
      </c>
      <c r="T257" s="264">
        <f>S257*H257</f>
        <v>0</v>
      </c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R257" s="265" t="s">
        <v>247</v>
      </c>
      <c r="AT257" s="265" t="s">
        <v>587</v>
      </c>
      <c r="AU257" s="265" t="s">
        <v>89</v>
      </c>
      <c r="AY257" s="18" t="s">
        <v>211</v>
      </c>
      <c r="BE257" s="155">
        <f>IF(N257="základní",J257,0)</f>
        <v>0</v>
      </c>
      <c r="BF257" s="155">
        <f>IF(N257="snížená",J257,0)</f>
        <v>0</v>
      </c>
      <c r="BG257" s="155">
        <f>IF(N257="zákl. přenesená",J257,0)</f>
        <v>0</v>
      </c>
      <c r="BH257" s="155">
        <f>IF(N257="sníž. přenesená",J257,0)</f>
        <v>0</v>
      </c>
      <c r="BI257" s="155">
        <f>IF(N257="nulová",J257,0)</f>
        <v>0</v>
      </c>
      <c r="BJ257" s="18" t="s">
        <v>87</v>
      </c>
      <c r="BK257" s="155">
        <f>ROUND(I257*H257,2)</f>
        <v>0</v>
      </c>
      <c r="BL257" s="18" t="s">
        <v>100</v>
      </c>
      <c r="BM257" s="265" t="s">
        <v>2959</v>
      </c>
    </row>
    <row r="258" s="14" customFormat="1">
      <c r="A258" s="14"/>
      <c r="B258" s="277"/>
      <c r="C258" s="278"/>
      <c r="D258" s="268" t="s">
        <v>236</v>
      </c>
      <c r="E258" s="279" t="s">
        <v>1</v>
      </c>
      <c r="F258" s="280" t="s">
        <v>2960</v>
      </c>
      <c r="G258" s="278"/>
      <c r="H258" s="281">
        <v>11</v>
      </c>
      <c r="I258" s="282"/>
      <c r="J258" s="278"/>
      <c r="K258" s="278"/>
      <c r="L258" s="283"/>
      <c r="M258" s="284"/>
      <c r="N258" s="285"/>
      <c r="O258" s="285"/>
      <c r="P258" s="285"/>
      <c r="Q258" s="285"/>
      <c r="R258" s="285"/>
      <c r="S258" s="285"/>
      <c r="T258" s="286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87" t="s">
        <v>236</v>
      </c>
      <c r="AU258" s="287" t="s">
        <v>89</v>
      </c>
      <c r="AV258" s="14" t="s">
        <v>89</v>
      </c>
      <c r="AW258" s="14" t="s">
        <v>34</v>
      </c>
      <c r="AX258" s="14" t="s">
        <v>87</v>
      </c>
      <c r="AY258" s="287" t="s">
        <v>211</v>
      </c>
    </row>
    <row r="259" s="2" customFormat="1" ht="21.75" customHeight="1">
      <c r="A259" s="41"/>
      <c r="B259" s="42"/>
      <c r="C259" s="317" t="s">
        <v>904</v>
      </c>
      <c r="D259" s="317" t="s">
        <v>587</v>
      </c>
      <c r="E259" s="318" t="s">
        <v>2961</v>
      </c>
      <c r="F259" s="319" t="s">
        <v>2962</v>
      </c>
      <c r="G259" s="320" t="s">
        <v>695</v>
      </c>
      <c r="H259" s="321">
        <v>11</v>
      </c>
      <c r="I259" s="322"/>
      <c r="J259" s="323">
        <f>ROUND(I259*H259,2)</f>
        <v>0</v>
      </c>
      <c r="K259" s="324"/>
      <c r="L259" s="325"/>
      <c r="M259" s="326" t="s">
        <v>1</v>
      </c>
      <c r="N259" s="327" t="s">
        <v>46</v>
      </c>
      <c r="O259" s="94"/>
      <c r="P259" s="263">
        <f>O259*H259</f>
        <v>0</v>
      </c>
      <c r="Q259" s="263">
        <v>0.00050000000000000001</v>
      </c>
      <c r="R259" s="263">
        <f>Q259*H259</f>
        <v>0.0054999999999999997</v>
      </c>
      <c r="S259" s="263">
        <v>0</v>
      </c>
      <c r="T259" s="264">
        <f>S259*H259</f>
        <v>0</v>
      </c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R259" s="265" t="s">
        <v>247</v>
      </c>
      <c r="AT259" s="265" t="s">
        <v>587</v>
      </c>
      <c r="AU259" s="265" t="s">
        <v>89</v>
      </c>
      <c r="AY259" s="18" t="s">
        <v>211</v>
      </c>
      <c r="BE259" s="155">
        <f>IF(N259="základní",J259,0)</f>
        <v>0</v>
      </c>
      <c r="BF259" s="155">
        <f>IF(N259="snížená",J259,0)</f>
        <v>0</v>
      </c>
      <c r="BG259" s="155">
        <f>IF(N259="zákl. přenesená",J259,0)</f>
        <v>0</v>
      </c>
      <c r="BH259" s="155">
        <f>IF(N259="sníž. přenesená",J259,0)</f>
        <v>0</v>
      </c>
      <c r="BI259" s="155">
        <f>IF(N259="nulová",J259,0)</f>
        <v>0</v>
      </c>
      <c r="BJ259" s="18" t="s">
        <v>87</v>
      </c>
      <c r="BK259" s="155">
        <f>ROUND(I259*H259,2)</f>
        <v>0</v>
      </c>
      <c r="BL259" s="18" t="s">
        <v>100</v>
      </c>
      <c r="BM259" s="265" t="s">
        <v>2963</v>
      </c>
    </row>
    <row r="260" s="13" customFormat="1">
      <c r="A260" s="13"/>
      <c r="B260" s="266"/>
      <c r="C260" s="267"/>
      <c r="D260" s="268" t="s">
        <v>236</v>
      </c>
      <c r="E260" s="269" t="s">
        <v>1</v>
      </c>
      <c r="F260" s="270" t="s">
        <v>636</v>
      </c>
      <c r="G260" s="267"/>
      <c r="H260" s="269" t="s">
        <v>1</v>
      </c>
      <c r="I260" s="271"/>
      <c r="J260" s="267"/>
      <c r="K260" s="267"/>
      <c r="L260" s="272"/>
      <c r="M260" s="273"/>
      <c r="N260" s="274"/>
      <c r="O260" s="274"/>
      <c r="P260" s="274"/>
      <c r="Q260" s="274"/>
      <c r="R260" s="274"/>
      <c r="S260" s="274"/>
      <c r="T260" s="275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76" t="s">
        <v>236</v>
      </c>
      <c r="AU260" s="276" t="s">
        <v>89</v>
      </c>
      <c r="AV260" s="13" t="s">
        <v>87</v>
      </c>
      <c r="AW260" s="13" t="s">
        <v>34</v>
      </c>
      <c r="AX260" s="13" t="s">
        <v>81</v>
      </c>
      <c r="AY260" s="276" t="s">
        <v>211</v>
      </c>
    </row>
    <row r="261" s="14" customFormat="1">
      <c r="A261" s="14"/>
      <c r="B261" s="277"/>
      <c r="C261" s="278"/>
      <c r="D261" s="268" t="s">
        <v>236</v>
      </c>
      <c r="E261" s="279" t="s">
        <v>1</v>
      </c>
      <c r="F261" s="280" t="s">
        <v>89</v>
      </c>
      <c r="G261" s="278"/>
      <c r="H261" s="281">
        <v>2</v>
      </c>
      <c r="I261" s="282"/>
      <c r="J261" s="278"/>
      <c r="K261" s="278"/>
      <c r="L261" s="283"/>
      <c r="M261" s="284"/>
      <c r="N261" s="285"/>
      <c r="O261" s="285"/>
      <c r="P261" s="285"/>
      <c r="Q261" s="285"/>
      <c r="R261" s="285"/>
      <c r="S261" s="285"/>
      <c r="T261" s="286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87" t="s">
        <v>236</v>
      </c>
      <c r="AU261" s="287" t="s">
        <v>89</v>
      </c>
      <c r="AV261" s="14" t="s">
        <v>89</v>
      </c>
      <c r="AW261" s="14" t="s">
        <v>34</v>
      </c>
      <c r="AX261" s="14" t="s">
        <v>81</v>
      </c>
      <c r="AY261" s="287" t="s">
        <v>211</v>
      </c>
    </row>
    <row r="262" s="13" customFormat="1">
      <c r="A262" s="13"/>
      <c r="B262" s="266"/>
      <c r="C262" s="267"/>
      <c r="D262" s="268" t="s">
        <v>236</v>
      </c>
      <c r="E262" s="269" t="s">
        <v>1</v>
      </c>
      <c r="F262" s="270" t="s">
        <v>638</v>
      </c>
      <c r="G262" s="267"/>
      <c r="H262" s="269" t="s">
        <v>1</v>
      </c>
      <c r="I262" s="271"/>
      <c r="J262" s="267"/>
      <c r="K262" s="267"/>
      <c r="L262" s="272"/>
      <c r="M262" s="273"/>
      <c r="N262" s="274"/>
      <c r="O262" s="274"/>
      <c r="P262" s="274"/>
      <c r="Q262" s="274"/>
      <c r="R262" s="274"/>
      <c r="S262" s="274"/>
      <c r="T262" s="275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76" t="s">
        <v>236</v>
      </c>
      <c r="AU262" s="276" t="s">
        <v>89</v>
      </c>
      <c r="AV262" s="13" t="s">
        <v>87</v>
      </c>
      <c r="AW262" s="13" t="s">
        <v>34</v>
      </c>
      <c r="AX262" s="13" t="s">
        <v>81</v>
      </c>
      <c r="AY262" s="276" t="s">
        <v>211</v>
      </c>
    </row>
    <row r="263" s="14" customFormat="1">
      <c r="A263" s="14"/>
      <c r="B263" s="277"/>
      <c r="C263" s="278"/>
      <c r="D263" s="268" t="s">
        <v>236</v>
      </c>
      <c r="E263" s="279" t="s">
        <v>1</v>
      </c>
      <c r="F263" s="280" t="s">
        <v>105</v>
      </c>
      <c r="G263" s="278"/>
      <c r="H263" s="281">
        <v>5</v>
      </c>
      <c r="I263" s="282"/>
      <c r="J263" s="278"/>
      <c r="K263" s="278"/>
      <c r="L263" s="283"/>
      <c r="M263" s="284"/>
      <c r="N263" s="285"/>
      <c r="O263" s="285"/>
      <c r="P263" s="285"/>
      <c r="Q263" s="285"/>
      <c r="R263" s="285"/>
      <c r="S263" s="285"/>
      <c r="T263" s="286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87" t="s">
        <v>236</v>
      </c>
      <c r="AU263" s="287" t="s">
        <v>89</v>
      </c>
      <c r="AV263" s="14" t="s">
        <v>89</v>
      </c>
      <c r="AW263" s="14" t="s">
        <v>34</v>
      </c>
      <c r="AX263" s="14" t="s">
        <v>81</v>
      </c>
      <c r="AY263" s="287" t="s">
        <v>211</v>
      </c>
    </row>
    <row r="264" s="13" customFormat="1">
      <c r="A264" s="13"/>
      <c r="B264" s="266"/>
      <c r="C264" s="267"/>
      <c r="D264" s="268" t="s">
        <v>236</v>
      </c>
      <c r="E264" s="269" t="s">
        <v>1</v>
      </c>
      <c r="F264" s="270" t="s">
        <v>661</v>
      </c>
      <c r="G264" s="267"/>
      <c r="H264" s="269" t="s">
        <v>1</v>
      </c>
      <c r="I264" s="271"/>
      <c r="J264" s="267"/>
      <c r="K264" s="267"/>
      <c r="L264" s="272"/>
      <c r="M264" s="273"/>
      <c r="N264" s="274"/>
      <c r="O264" s="274"/>
      <c r="P264" s="274"/>
      <c r="Q264" s="274"/>
      <c r="R264" s="274"/>
      <c r="S264" s="274"/>
      <c r="T264" s="275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76" t="s">
        <v>236</v>
      </c>
      <c r="AU264" s="276" t="s">
        <v>89</v>
      </c>
      <c r="AV264" s="13" t="s">
        <v>87</v>
      </c>
      <c r="AW264" s="13" t="s">
        <v>34</v>
      </c>
      <c r="AX264" s="13" t="s">
        <v>81</v>
      </c>
      <c r="AY264" s="276" t="s">
        <v>211</v>
      </c>
    </row>
    <row r="265" s="14" customFormat="1">
      <c r="A265" s="14"/>
      <c r="B265" s="277"/>
      <c r="C265" s="278"/>
      <c r="D265" s="268" t="s">
        <v>236</v>
      </c>
      <c r="E265" s="279" t="s">
        <v>1</v>
      </c>
      <c r="F265" s="280" t="s">
        <v>96</v>
      </c>
      <c r="G265" s="278"/>
      <c r="H265" s="281">
        <v>3</v>
      </c>
      <c r="I265" s="282"/>
      <c r="J265" s="278"/>
      <c r="K265" s="278"/>
      <c r="L265" s="283"/>
      <c r="M265" s="284"/>
      <c r="N265" s="285"/>
      <c r="O265" s="285"/>
      <c r="P265" s="285"/>
      <c r="Q265" s="285"/>
      <c r="R265" s="285"/>
      <c r="S265" s="285"/>
      <c r="T265" s="286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87" t="s">
        <v>236</v>
      </c>
      <c r="AU265" s="287" t="s">
        <v>89</v>
      </c>
      <c r="AV265" s="14" t="s">
        <v>89</v>
      </c>
      <c r="AW265" s="14" t="s">
        <v>34</v>
      </c>
      <c r="AX265" s="14" t="s">
        <v>81</v>
      </c>
      <c r="AY265" s="287" t="s">
        <v>211</v>
      </c>
    </row>
    <row r="266" s="13" customFormat="1">
      <c r="A266" s="13"/>
      <c r="B266" s="266"/>
      <c r="C266" s="267"/>
      <c r="D266" s="268" t="s">
        <v>236</v>
      </c>
      <c r="E266" s="269" t="s">
        <v>1</v>
      </c>
      <c r="F266" s="270" t="s">
        <v>2964</v>
      </c>
      <c r="G266" s="267"/>
      <c r="H266" s="269" t="s">
        <v>1</v>
      </c>
      <c r="I266" s="271"/>
      <c r="J266" s="267"/>
      <c r="K266" s="267"/>
      <c r="L266" s="272"/>
      <c r="M266" s="273"/>
      <c r="N266" s="274"/>
      <c r="O266" s="274"/>
      <c r="P266" s="274"/>
      <c r="Q266" s="274"/>
      <c r="R266" s="274"/>
      <c r="S266" s="274"/>
      <c r="T266" s="275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76" t="s">
        <v>236</v>
      </c>
      <c r="AU266" s="276" t="s">
        <v>89</v>
      </c>
      <c r="AV266" s="13" t="s">
        <v>87</v>
      </c>
      <c r="AW266" s="13" t="s">
        <v>34</v>
      </c>
      <c r="AX266" s="13" t="s">
        <v>81</v>
      </c>
      <c r="AY266" s="276" t="s">
        <v>211</v>
      </c>
    </row>
    <row r="267" s="14" customFormat="1">
      <c r="A267" s="14"/>
      <c r="B267" s="277"/>
      <c r="C267" s="278"/>
      <c r="D267" s="268" t="s">
        <v>236</v>
      </c>
      <c r="E267" s="279" t="s">
        <v>1</v>
      </c>
      <c r="F267" s="280" t="s">
        <v>87</v>
      </c>
      <c r="G267" s="278"/>
      <c r="H267" s="281">
        <v>1</v>
      </c>
      <c r="I267" s="282"/>
      <c r="J267" s="278"/>
      <c r="K267" s="278"/>
      <c r="L267" s="283"/>
      <c r="M267" s="284"/>
      <c r="N267" s="285"/>
      <c r="O267" s="285"/>
      <c r="P267" s="285"/>
      <c r="Q267" s="285"/>
      <c r="R267" s="285"/>
      <c r="S267" s="285"/>
      <c r="T267" s="286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87" t="s">
        <v>236</v>
      </c>
      <c r="AU267" s="287" t="s">
        <v>89</v>
      </c>
      <c r="AV267" s="14" t="s">
        <v>89</v>
      </c>
      <c r="AW267" s="14" t="s">
        <v>34</v>
      </c>
      <c r="AX267" s="14" t="s">
        <v>81</v>
      </c>
      <c r="AY267" s="287" t="s">
        <v>211</v>
      </c>
    </row>
    <row r="268" s="15" customFormat="1">
      <c r="A268" s="15"/>
      <c r="B268" s="295"/>
      <c r="C268" s="296"/>
      <c r="D268" s="268" t="s">
        <v>236</v>
      </c>
      <c r="E268" s="297" t="s">
        <v>1</v>
      </c>
      <c r="F268" s="298" t="s">
        <v>435</v>
      </c>
      <c r="G268" s="296"/>
      <c r="H268" s="299">
        <v>11</v>
      </c>
      <c r="I268" s="300"/>
      <c r="J268" s="296"/>
      <c r="K268" s="296"/>
      <c r="L268" s="301"/>
      <c r="M268" s="302"/>
      <c r="N268" s="303"/>
      <c r="O268" s="303"/>
      <c r="P268" s="303"/>
      <c r="Q268" s="303"/>
      <c r="R268" s="303"/>
      <c r="S268" s="303"/>
      <c r="T268" s="304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T268" s="305" t="s">
        <v>236</v>
      </c>
      <c r="AU268" s="305" t="s">
        <v>89</v>
      </c>
      <c r="AV268" s="15" t="s">
        <v>100</v>
      </c>
      <c r="AW268" s="15" t="s">
        <v>34</v>
      </c>
      <c r="AX268" s="15" t="s">
        <v>87</v>
      </c>
      <c r="AY268" s="305" t="s">
        <v>211</v>
      </c>
    </row>
    <row r="269" s="2" customFormat="1" ht="16.5" customHeight="1">
      <c r="A269" s="41"/>
      <c r="B269" s="42"/>
      <c r="C269" s="317" t="s">
        <v>914</v>
      </c>
      <c r="D269" s="317" t="s">
        <v>587</v>
      </c>
      <c r="E269" s="318" t="s">
        <v>2965</v>
      </c>
      <c r="F269" s="319" t="s">
        <v>2966</v>
      </c>
      <c r="G269" s="320" t="s">
        <v>695</v>
      </c>
      <c r="H269" s="321">
        <v>12</v>
      </c>
      <c r="I269" s="322"/>
      <c r="J269" s="323">
        <f>ROUND(I269*H269,2)</f>
        <v>0</v>
      </c>
      <c r="K269" s="324"/>
      <c r="L269" s="325"/>
      <c r="M269" s="326" t="s">
        <v>1</v>
      </c>
      <c r="N269" s="327" t="s">
        <v>46</v>
      </c>
      <c r="O269" s="94"/>
      <c r="P269" s="263">
        <f>O269*H269</f>
        <v>0</v>
      </c>
      <c r="Q269" s="263">
        <v>0.00050000000000000001</v>
      </c>
      <c r="R269" s="263">
        <f>Q269*H269</f>
        <v>0.0060000000000000001</v>
      </c>
      <c r="S269" s="263">
        <v>0</v>
      </c>
      <c r="T269" s="264">
        <f>S269*H269</f>
        <v>0</v>
      </c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R269" s="265" t="s">
        <v>247</v>
      </c>
      <c r="AT269" s="265" t="s">
        <v>587</v>
      </c>
      <c r="AU269" s="265" t="s">
        <v>89</v>
      </c>
      <c r="AY269" s="18" t="s">
        <v>211</v>
      </c>
      <c r="BE269" s="155">
        <f>IF(N269="základní",J269,0)</f>
        <v>0</v>
      </c>
      <c r="BF269" s="155">
        <f>IF(N269="snížená",J269,0)</f>
        <v>0</v>
      </c>
      <c r="BG269" s="155">
        <f>IF(N269="zákl. přenesená",J269,0)</f>
        <v>0</v>
      </c>
      <c r="BH269" s="155">
        <f>IF(N269="sníž. přenesená",J269,0)</f>
        <v>0</v>
      </c>
      <c r="BI269" s="155">
        <f>IF(N269="nulová",J269,0)</f>
        <v>0</v>
      </c>
      <c r="BJ269" s="18" t="s">
        <v>87</v>
      </c>
      <c r="BK269" s="155">
        <f>ROUND(I269*H269,2)</f>
        <v>0</v>
      </c>
      <c r="BL269" s="18" t="s">
        <v>100</v>
      </c>
      <c r="BM269" s="265" t="s">
        <v>2967</v>
      </c>
    </row>
    <row r="270" s="14" customFormat="1">
      <c r="A270" s="14"/>
      <c r="B270" s="277"/>
      <c r="C270" s="278"/>
      <c r="D270" s="268" t="s">
        <v>236</v>
      </c>
      <c r="E270" s="279" t="s">
        <v>1</v>
      </c>
      <c r="F270" s="280" t="s">
        <v>2968</v>
      </c>
      <c r="G270" s="278"/>
      <c r="H270" s="281">
        <v>12</v>
      </c>
      <c r="I270" s="282"/>
      <c r="J270" s="278"/>
      <c r="K270" s="278"/>
      <c r="L270" s="283"/>
      <c r="M270" s="284"/>
      <c r="N270" s="285"/>
      <c r="O270" s="285"/>
      <c r="P270" s="285"/>
      <c r="Q270" s="285"/>
      <c r="R270" s="285"/>
      <c r="S270" s="285"/>
      <c r="T270" s="286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87" t="s">
        <v>236</v>
      </c>
      <c r="AU270" s="287" t="s">
        <v>89</v>
      </c>
      <c r="AV270" s="14" t="s">
        <v>89</v>
      </c>
      <c r="AW270" s="14" t="s">
        <v>34</v>
      </c>
      <c r="AX270" s="14" t="s">
        <v>87</v>
      </c>
      <c r="AY270" s="287" t="s">
        <v>211</v>
      </c>
    </row>
    <row r="271" s="2" customFormat="1" ht="16.5" customHeight="1">
      <c r="A271" s="41"/>
      <c r="B271" s="42"/>
      <c r="C271" s="317" t="s">
        <v>919</v>
      </c>
      <c r="D271" s="317" t="s">
        <v>587</v>
      </c>
      <c r="E271" s="318" t="s">
        <v>2969</v>
      </c>
      <c r="F271" s="319" t="s">
        <v>2970</v>
      </c>
      <c r="G271" s="320" t="s">
        <v>695</v>
      </c>
      <c r="H271" s="321">
        <v>8</v>
      </c>
      <c r="I271" s="322"/>
      <c r="J271" s="323">
        <f>ROUND(I271*H271,2)</f>
        <v>0</v>
      </c>
      <c r="K271" s="324"/>
      <c r="L271" s="325"/>
      <c r="M271" s="326" t="s">
        <v>1</v>
      </c>
      <c r="N271" s="327" t="s">
        <v>46</v>
      </c>
      <c r="O271" s="94"/>
      <c r="P271" s="263">
        <f>O271*H271</f>
        <v>0</v>
      </c>
      <c r="Q271" s="263">
        <v>0.00050000000000000001</v>
      </c>
      <c r="R271" s="263">
        <f>Q271*H271</f>
        <v>0.0040000000000000001</v>
      </c>
      <c r="S271" s="263">
        <v>0</v>
      </c>
      <c r="T271" s="264">
        <f>S271*H271</f>
        <v>0</v>
      </c>
      <c r="U271" s="41"/>
      <c r="V271" s="41"/>
      <c r="W271" s="41"/>
      <c r="X271" s="41"/>
      <c r="Y271" s="41"/>
      <c r="Z271" s="41"/>
      <c r="AA271" s="41"/>
      <c r="AB271" s="41"/>
      <c r="AC271" s="41"/>
      <c r="AD271" s="41"/>
      <c r="AE271" s="41"/>
      <c r="AR271" s="265" t="s">
        <v>247</v>
      </c>
      <c r="AT271" s="265" t="s">
        <v>587</v>
      </c>
      <c r="AU271" s="265" t="s">
        <v>89</v>
      </c>
      <c r="AY271" s="18" t="s">
        <v>211</v>
      </c>
      <c r="BE271" s="155">
        <f>IF(N271="základní",J271,0)</f>
        <v>0</v>
      </c>
      <c r="BF271" s="155">
        <f>IF(N271="snížená",J271,0)</f>
        <v>0</v>
      </c>
      <c r="BG271" s="155">
        <f>IF(N271="zákl. přenesená",J271,0)</f>
        <v>0</v>
      </c>
      <c r="BH271" s="155">
        <f>IF(N271="sníž. přenesená",J271,0)</f>
        <v>0</v>
      </c>
      <c r="BI271" s="155">
        <f>IF(N271="nulová",J271,0)</f>
        <v>0</v>
      </c>
      <c r="BJ271" s="18" t="s">
        <v>87</v>
      </c>
      <c r="BK271" s="155">
        <f>ROUND(I271*H271,2)</f>
        <v>0</v>
      </c>
      <c r="BL271" s="18" t="s">
        <v>100</v>
      </c>
      <c r="BM271" s="265" t="s">
        <v>2971</v>
      </c>
    </row>
    <row r="272" s="14" customFormat="1">
      <c r="A272" s="14"/>
      <c r="B272" s="277"/>
      <c r="C272" s="278"/>
      <c r="D272" s="268" t="s">
        <v>236</v>
      </c>
      <c r="E272" s="279" t="s">
        <v>1</v>
      </c>
      <c r="F272" s="280" t="s">
        <v>2972</v>
      </c>
      <c r="G272" s="278"/>
      <c r="H272" s="281">
        <v>8</v>
      </c>
      <c r="I272" s="282"/>
      <c r="J272" s="278"/>
      <c r="K272" s="278"/>
      <c r="L272" s="283"/>
      <c r="M272" s="284"/>
      <c r="N272" s="285"/>
      <c r="O272" s="285"/>
      <c r="P272" s="285"/>
      <c r="Q272" s="285"/>
      <c r="R272" s="285"/>
      <c r="S272" s="285"/>
      <c r="T272" s="286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87" t="s">
        <v>236</v>
      </c>
      <c r="AU272" s="287" t="s">
        <v>89</v>
      </c>
      <c r="AV272" s="14" t="s">
        <v>89</v>
      </c>
      <c r="AW272" s="14" t="s">
        <v>34</v>
      </c>
      <c r="AX272" s="14" t="s">
        <v>87</v>
      </c>
      <c r="AY272" s="287" t="s">
        <v>211</v>
      </c>
    </row>
    <row r="273" s="2" customFormat="1" ht="24.15" customHeight="1">
      <c r="A273" s="41"/>
      <c r="B273" s="42"/>
      <c r="C273" s="317" t="s">
        <v>924</v>
      </c>
      <c r="D273" s="317" t="s">
        <v>587</v>
      </c>
      <c r="E273" s="318" t="s">
        <v>2973</v>
      </c>
      <c r="F273" s="319" t="s">
        <v>2974</v>
      </c>
      <c r="G273" s="320" t="s">
        <v>695</v>
      </c>
      <c r="H273" s="321">
        <v>8</v>
      </c>
      <c r="I273" s="322"/>
      <c r="J273" s="323">
        <f>ROUND(I273*H273,2)</f>
        <v>0</v>
      </c>
      <c r="K273" s="324"/>
      <c r="L273" s="325"/>
      <c r="M273" s="326" t="s">
        <v>1</v>
      </c>
      <c r="N273" s="327" t="s">
        <v>46</v>
      </c>
      <c r="O273" s="94"/>
      <c r="P273" s="263">
        <f>O273*H273</f>
        <v>0</v>
      </c>
      <c r="Q273" s="263">
        <v>0.00050000000000000001</v>
      </c>
      <c r="R273" s="263">
        <f>Q273*H273</f>
        <v>0.0040000000000000001</v>
      </c>
      <c r="S273" s="263">
        <v>0</v>
      </c>
      <c r="T273" s="264">
        <f>S273*H273</f>
        <v>0</v>
      </c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  <c r="AR273" s="265" t="s">
        <v>247</v>
      </c>
      <c r="AT273" s="265" t="s">
        <v>587</v>
      </c>
      <c r="AU273" s="265" t="s">
        <v>89</v>
      </c>
      <c r="AY273" s="18" t="s">
        <v>211</v>
      </c>
      <c r="BE273" s="155">
        <f>IF(N273="základní",J273,0)</f>
        <v>0</v>
      </c>
      <c r="BF273" s="155">
        <f>IF(N273="snížená",J273,0)</f>
        <v>0</v>
      </c>
      <c r="BG273" s="155">
        <f>IF(N273="zákl. přenesená",J273,0)</f>
        <v>0</v>
      </c>
      <c r="BH273" s="155">
        <f>IF(N273="sníž. přenesená",J273,0)</f>
        <v>0</v>
      </c>
      <c r="BI273" s="155">
        <f>IF(N273="nulová",J273,0)</f>
        <v>0</v>
      </c>
      <c r="BJ273" s="18" t="s">
        <v>87</v>
      </c>
      <c r="BK273" s="155">
        <f>ROUND(I273*H273,2)</f>
        <v>0</v>
      </c>
      <c r="BL273" s="18" t="s">
        <v>100</v>
      </c>
      <c r="BM273" s="265" t="s">
        <v>2975</v>
      </c>
    </row>
    <row r="274" s="2" customFormat="1" ht="21.75" customHeight="1">
      <c r="A274" s="41"/>
      <c r="B274" s="42"/>
      <c r="C274" s="317" t="s">
        <v>930</v>
      </c>
      <c r="D274" s="317" t="s">
        <v>587</v>
      </c>
      <c r="E274" s="318" t="s">
        <v>2976</v>
      </c>
      <c r="F274" s="319" t="s">
        <v>2977</v>
      </c>
      <c r="G274" s="320" t="s">
        <v>695</v>
      </c>
      <c r="H274" s="321">
        <v>8</v>
      </c>
      <c r="I274" s="322"/>
      <c r="J274" s="323">
        <f>ROUND(I274*H274,2)</f>
        <v>0</v>
      </c>
      <c r="K274" s="324"/>
      <c r="L274" s="325"/>
      <c r="M274" s="326" t="s">
        <v>1</v>
      </c>
      <c r="N274" s="327" t="s">
        <v>46</v>
      </c>
      <c r="O274" s="94"/>
      <c r="P274" s="263">
        <f>O274*H274</f>
        <v>0</v>
      </c>
      <c r="Q274" s="263">
        <v>0.00080000000000000004</v>
      </c>
      <c r="R274" s="263">
        <f>Q274*H274</f>
        <v>0.0064000000000000003</v>
      </c>
      <c r="S274" s="263">
        <v>0</v>
      </c>
      <c r="T274" s="264">
        <f>S274*H274</f>
        <v>0</v>
      </c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R274" s="265" t="s">
        <v>247</v>
      </c>
      <c r="AT274" s="265" t="s">
        <v>587</v>
      </c>
      <c r="AU274" s="265" t="s">
        <v>89</v>
      </c>
      <c r="AY274" s="18" t="s">
        <v>211</v>
      </c>
      <c r="BE274" s="155">
        <f>IF(N274="základní",J274,0)</f>
        <v>0</v>
      </c>
      <c r="BF274" s="155">
        <f>IF(N274="snížená",J274,0)</f>
        <v>0</v>
      </c>
      <c r="BG274" s="155">
        <f>IF(N274="zákl. přenesená",J274,0)</f>
        <v>0</v>
      </c>
      <c r="BH274" s="155">
        <f>IF(N274="sníž. přenesená",J274,0)</f>
        <v>0</v>
      </c>
      <c r="BI274" s="155">
        <f>IF(N274="nulová",J274,0)</f>
        <v>0</v>
      </c>
      <c r="BJ274" s="18" t="s">
        <v>87</v>
      </c>
      <c r="BK274" s="155">
        <f>ROUND(I274*H274,2)</f>
        <v>0</v>
      </c>
      <c r="BL274" s="18" t="s">
        <v>100</v>
      </c>
      <c r="BM274" s="265" t="s">
        <v>2978</v>
      </c>
    </row>
    <row r="275" s="2" customFormat="1" ht="16.5" customHeight="1">
      <c r="A275" s="41"/>
      <c r="B275" s="42"/>
      <c r="C275" s="317" t="s">
        <v>934</v>
      </c>
      <c r="D275" s="317" t="s">
        <v>587</v>
      </c>
      <c r="E275" s="318" t="s">
        <v>2979</v>
      </c>
      <c r="F275" s="319" t="s">
        <v>2980</v>
      </c>
      <c r="G275" s="320" t="s">
        <v>1198</v>
      </c>
      <c r="H275" s="321">
        <v>11</v>
      </c>
      <c r="I275" s="322"/>
      <c r="J275" s="323">
        <f>ROUND(I275*H275,2)</f>
        <v>0</v>
      </c>
      <c r="K275" s="324"/>
      <c r="L275" s="325"/>
      <c r="M275" s="326" t="s">
        <v>1</v>
      </c>
      <c r="N275" s="327" t="s">
        <v>46</v>
      </c>
      <c r="O275" s="94"/>
      <c r="P275" s="263">
        <f>O275*H275</f>
        <v>0</v>
      </c>
      <c r="Q275" s="263">
        <v>0</v>
      </c>
      <c r="R275" s="263">
        <f>Q275*H275</f>
        <v>0</v>
      </c>
      <c r="S275" s="263">
        <v>0</v>
      </c>
      <c r="T275" s="264">
        <f>S275*H275</f>
        <v>0</v>
      </c>
      <c r="U275" s="41"/>
      <c r="V275" s="41"/>
      <c r="W275" s="41"/>
      <c r="X275" s="41"/>
      <c r="Y275" s="41"/>
      <c r="Z275" s="41"/>
      <c r="AA275" s="41"/>
      <c r="AB275" s="41"/>
      <c r="AC275" s="41"/>
      <c r="AD275" s="41"/>
      <c r="AE275" s="41"/>
      <c r="AR275" s="265" t="s">
        <v>247</v>
      </c>
      <c r="AT275" s="265" t="s">
        <v>587</v>
      </c>
      <c r="AU275" s="265" t="s">
        <v>89</v>
      </c>
      <c r="AY275" s="18" t="s">
        <v>211</v>
      </c>
      <c r="BE275" s="155">
        <f>IF(N275="základní",J275,0)</f>
        <v>0</v>
      </c>
      <c r="BF275" s="155">
        <f>IF(N275="snížená",J275,0)</f>
        <v>0</v>
      </c>
      <c r="BG275" s="155">
        <f>IF(N275="zákl. přenesená",J275,0)</f>
        <v>0</v>
      </c>
      <c r="BH275" s="155">
        <f>IF(N275="sníž. přenesená",J275,0)</f>
        <v>0</v>
      </c>
      <c r="BI275" s="155">
        <f>IF(N275="nulová",J275,0)</f>
        <v>0</v>
      </c>
      <c r="BJ275" s="18" t="s">
        <v>87</v>
      </c>
      <c r="BK275" s="155">
        <f>ROUND(I275*H275,2)</f>
        <v>0</v>
      </c>
      <c r="BL275" s="18" t="s">
        <v>100</v>
      </c>
      <c r="BM275" s="265" t="s">
        <v>2981</v>
      </c>
    </row>
    <row r="276" s="14" customFormat="1">
      <c r="A276" s="14"/>
      <c r="B276" s="277"/>
      <c r="C276" s="278"/>
      <c r="D276" s="268" t="s">
        <v>236</v>
      </c>
      <c r="E276" s="279" t="s">
        <v>1</v>
      </c>
      <c r="F276" s="280" t="s">
        <v>2960</v>
      </c>
      <c r="G276" s="278"/>
      <c r="H276" s="281">
        <v>11</v>
      </c>
      <c r="I276" s="282"/>
      <c r="J276" s="278"/>
      <c r="K276" s="278"/>
      <c r="L276" s="283"/>
      <c r="M276" s="284"/>
      <c r="N276" s="285"/>
      <c r="O276" s="285"/>
      <c r="P276" s="285"/>
      <c r="Q276" s="285"/>
      <c r="R276" s="285"/>
      <c r="S276" s="285"/>
      <c r="T276" s="286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87" t="s">
        <v>236</v>
      </c>
      <c r="AU276" s="287" t="s">
        <v>89</v>
      </c>
      <c r="AV276" s="14" t="s">
        <v>89</v>
      </c>
      <c r="AW276" s="14" t="s">
        <v>34</v>
      </c>
      <c r="AX276" s="14" t="s">
        <v>87</v>
      </c>
      <c r="AY276" s="287" t="s">
        <v>211</v>
      </c>
    </row>
    <row r="277" s="2" customFormat="1" ht="16.5" customHeight="1">
      <c r="A277" s="41"/>
      <c r="B277" s="42"/>
      <c r="C277" s="317" t="s">
        <v>938</v>
      </c>
      <c r="D277" s="317" t="s">
        <v>587</v>
      </c>
      <c r="E277" s="318" t="s">
        <v>2982</v>
      </c>
      <c r="F277" s="319" t="s">
        <v>2983</v>
      </c>
      <c r="G277" s="320" t="s">
        <v>1198</v>
      </c>
      <c r="H277" s="321">
        <v>11</v>
      </c>
      <c r="I277" s="322"/>
      <c r="J277" s="323">
        <f>ROUND(I277*H277,2)</f>
        <v>0</v>
      </c>
      <c r="K277" s="324"/>
      <c r="L277" s="325"/>
      <c r="M277" s="326" t="s">
        <v>1</v>
      </c>
      <c r="N277" s="327" t="s">
        <v>46</v>
      </c>
      <c r="O277" s="94"/>
      <c r="P277" s="263">
        <f>O277*H277</f>
        <v>0</v>
      </c>
      <c r="Q277" s="263">
        <v>0</v>
      </c>
      <c r="R277" s="263">
        <f>Q277*H277</f>
        <v>0</v>
      </c>
      <c r="S277" s="263">
        <v>0</v>
      </c>
      <c r="T277" s="264">
        <f>S277*H277</f>
        <v>0</v>
      </c>
      <c r="U277" s="41"/>
      <c r="V277" s="41"/>
      <c r="W277" s="41"/>
      <c r="X277" s="41"/>
      <c r="Y277" s="41"/>
      <c r="Z277" s="41"/>
      <c r="AA277" s="41"/>
      <c r="AB277" s="41"/>
      <c r="AC277" s="41"/>
      <c r="AD277" s="41"/>
      <c r="AE277" s="41"/>
      <c r="AR277" s="265" t="s">
        <v>247</v>
      </c>
      <c r="AT277" s="265" t="s">
        <v>587</v>
      </c>
      <c r="AU277" s="265" t="s">
        <v>89</v>
      </c>
      <c r="AY277" s="18" t="s">
        <v>211</v>
      </c>
      <c r="BE277" s="155">
        <f>IF(N277="základní",J277,0)</f>
        <v>0</v>
      </c>
      <c r="BF277" s="155">
        <f>IF(N277="snížená",J277,0)</f>
        <v>0</v>
      </c>
      <c r="BG277" s="155">
        <f>IF(N277="zákl. přenesená",J277,0)</f>
        <v>0</v>
      </c>
      <c r="BH277" s="155">
        <f>IF(N277="sníž. přenesená",J277,0)</f>
        <v>0</v>
      </c>
      <c r="BI277" s="155">
        <f>IF(N277="nulová",J277,0)</f>
        <v>0</v>
      </c>
      <c r="BJ277" s="18" t="s">
        <v>87</v>
      </c>
      <c r="BK277" s="155">
        <f>ROUND(I277*H277,2)</f>
        <v>0</v>
      </c>
      <c r="BL277" s="18" t="s">
        <v>100</v>
      </c>
      <c r="BM277" s="265" t="s">
        <v>2984</v>
      </c>
    </row>
    <row r="278" s="14" customFormat="1">
      <c r="A278" s="14"/>
      <c r="B278" s="277"/>
      <c r="C278" s="278"/>
      <c r="D278" s="268" t="s">
        <v>236</v>
      </c>
      <c r="E278" s="279" t="s">
        <v>1</v>
      </c>
      <c r="F278" s="280" t="s">
        <v>2960</v>
      </c>
      <c r="G278" s="278"/>
      <c r="H278" s="281">
        <v>11</v>
      </c>
      <c r="I278" s="282"/>
      <c r="J278" s="278"/>
      <c r="K278" s="278"/>
      <c r="L278" s="283"/>
      <c r="M278" s="284"/>
      <c r="N278" s="285"/>
      <c r="O278" s="285"/>
      <c r="P278" s="285"/>
      <c r="Q278" s="285"/>
      <c r="R278" s="285"/>
      <c r="S278" s="285"/>
      <c r="T278" s="286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87" t="s">
        <v>236</v>
      </c>
      <c r="AU278" s="287" t="s">
        <v>89</v>
      </c>
      <c r="AV278" s="14" t="s">
        <v>89</v>
      </c>
      <c r="AW278" s="14" t="s">
        <v>34</v>
      </c>
      <c r="AX278" s="14" t="s">
        <v>87</v>
      </c>
      <c r="AY278" s="287" t="s">
        <v>211</v>
      </c>
    </row>
    <row r="279" s="2" customFormat="1" ht="16.5" customHeight="1">
      <c r="A279" s="41"/>
      <c r="B279" s="42"/>
      <c r="C279" s="317" t="s">
        <v>942</v>
      </c>
      <c r="D279" s="317" t="s">
        <v>587</v>
      </c>
      <c r="E279" s="318" t="s">
        <v>2985</v>
      </c>
      <c r="F279" s="319" t="s">
        <v>2986</v>
      </c>
      <c r="G279" s="320" t="s">
        <v>217</v>
      </c>
      <c r="H279" s="321">
        <v>11</v>
      </c>
      <c r="I279" s="322"/>
      <c r="J279" s="323">
        <f>ROUND(I279*H279,2)</f>
        <v>0</v>
      </c>
      <c r="K279" s="324"/>
      <c r="L279" s="325"/>
      <c r="M279" s="326" t="s">
        <v>1</v>
      </c>
      <c r="N279" s="327" t="s">
        <v>46</v>
      </c>
      <c r="O279" s="94"/>
      <c r="P279" s="263">
        <f>O279*H279</f>
        <v>0</v>
      </c>
      <c r="Q279" s="263">
        <v>0</v>
      </c>
      <c r="R279" s="263">
        <f>Q279*H279</f>
        <v>0</v>
      </c>
      <c r="S279" s="263">
        <v>0</v>
      </c>
      <c r="T279" s="264">
        <f>S279*H279</f>
        <v>0</v>
      </c>
      <c r="U279" s="41"/>
      <c r="V279" s="41"/>
      <c r="W279" s="41"/>
      <c r="X279" s="41"/>
      <c r="Y279" s="41"/>
      <c r="Z279" s="41"/>
      <c r="AA279" s="41"/>
      <c r="AB279" s="41"/>
      <c r="AC279" s="41"/>
      <c r="AD279" s="41"/>
      <c r="AE279" s="41"/>
      <c r="AR279" s="265" t="s">
        <v>247</v>
      </c>
      <c r="AT279" s="265" t="s">
        <v>587</v>
      </c>
      <c r="AU279" s="265" t="s">
        <v>89</v>
      </c>
      <c r="AY279" s="18" t="s">
        <v>211</v>
      </c>
      <c r="BE279" s="155">
        <f>IF(N279="základní",J279,0)</f>
        <v>0</v>
      </c>
      <c r="BF279" s="155">
        <f>IF(N279="snížená",J279,0)</f>
        <v>0</v>
      </c>
      <c r="BG279" s="155">
        <f>IF(N279="zákl. přenesená",J279,0)</f>
        <v>0</v>
      </c>
      <c r="BH279" s="155">
        <f>IF(N279="sníž. přenesená",J279,0)</f>
        <v>0</v>
      </c>
      <c r="BI279" s="155">
        <f>IF(N279="nulová",J279,0)</f>
        <v>0</v>
      </c>
      <c r="BJ279" s="18" t="s">
        <v>87</v>
      </c>
      <c r="BK279" s="155">
        <f>ROUND(I279*H279,2)</f>
        <v>0</v>
      </c>
      <c r="BL279" s="18" t="s">
        <v>100</v>
      </c>
      <c r="BM279" s="265" t="s">
        <v>2987</v>
      </c>
    </row>
    <row r="280" s="14" customFormat="1">
      <c r="A280" s="14"/>
      <c r="B280" s="277"/>
      <c r="C280" s="278"/>
      <c r="D280" s="268" t="s">
        <v>236</v>
      </c>
      <c r="E280" s="279" t="s">
        <v>1</v>
      </c>
      <c r="F280" s="280" t="s">
        <v>2960</v>
      </c>
      <c r="G280" s="278"/>
      <c r="H280" s="281">
        <v>11</v>
      </c>
      <c r="I280" s="282"/>
      <c r="J280" s="278"/>
      <c r="K280" s="278"/>
      <c r="L280" s="283"/>
      <c r="M280" s="284"/>
      <c r="N280" s="285"/>
      <c r="O280" s="285"/>
      <c r="P280" s="285"/>
      <c r="Q280" s="285"/>
      <c r="R280" s="285"/>
      <c r="S280" s="285"/>
      <c r="T280" s="286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87" t="s">
        <v>236</v>
      </c>
      <c r="AU280" s="287" t="s">
        <v>89</v>
      </c>
      <c r="AV280" s="14" t="s">
        <v>89</v>
      </c>
      <c r="AW280" s="14" t="s">
        <v>34</v>
      </c>
      <c r="AX280" s="14" t="s">
        <v>87</v>
      </c>
      <c r="AY280" s="287" t="s">
        <v>211</v>
      </c>
    </row>
    <row r="281" s="2" customFormat="1" ht="16.5" customHeight="1">
      <c r="A281" s="41"/>
      <c r="B281" s="42"/>
      <c r="C281" s="317" t="s">
        <v>951</v>
      </c>
      <c r="D281" s="317" t="s">
        <v>587</v>
      </c>
      <c r="E281" s="318" t="s">
        <v>2988</v>
      </c>
      <c r="F281" s="319" t="s">
        <v>2989</v>
      </c>
      <c r="G281" s="320" t="s">
        <v>1198</v>
      </c>
      <c r="H281" s="321">
        <v>11</v>
      </c>
      <c r="I281" s="322"/>
      <c r="J281" s="323">
        <f>ROUND(I281*H281,2)</f>
        <v>0</v>
      </c>
      <c r="K281" s="324"/>
      <c r="L281" s="325"/>
      <c r="M281" s="326" t="s">
        <v>1</v>
      </c>
      <c r="N281" s="327" t="s">
        <v>46</v>
      </c>
      <c r="O281" s="94"/>
      <c r="P281" s="263">
        <f>O281*H281</f>
        <v>0</v>
      </c>
      <c r="Q281" s="263">
        <v>0</v>
      </c>
      <c r="R281" s="263">
        <f>Q281*H281</f>
        <v>0</v>
      </c>
      <c r="S281" s="263">
        <v>0</v>
      </c>
      <c r="T281" s="264">
        <f>S281*H281</f>
        <v>0</v>
      </c>
      <c r="U281" s="41"/>
      <c r="V281" s="41"/>
      <c r="W281" s="41"/>
      <c r="X281" s="41"/>
      <c r="Y281" s="41"/>
      <c r="Z281" s="41"/>
      <c r="AA281" s="41"/>
      <c r="AB281" s="41"/>
      <c r="AC281" s="41"/>
      <c r="AD281" s="41"/>
      <c r="AE281" s="41"/>
      <c r="AR281" s="265" t="s">
        <v>247</v>
      </c>
      <c r="AT281" s="265" t="s">
        <v>587</v>
      </c>
      <c r="AU281" s="265" t="s">
        <v>89</v>
      </c>
      <c r="AY281" s="18" t="s">
        <v>211</v>
      </c>
      <c r="BE281" s="155">
        <f>IF(N281="základní",J281,0)</f>
        <v>0</v>
      </c>
      <c r="BF281" s="155">
        <f>IF(N281="snížená",J281,0)</f>
        <v>0</v>
      </c>
      <c r="BG281" s="155">
        <f>IF(N281="zákl. přenesená",J281,0)</f>
        <v>0</v>
      </c>
      <c r="BH281" s="155">
        <f>IF(N281="sníž. přenesená",J281,0)</f>
        <v>0</v>
      </c>
      <c r="BI281" s="155">
        <f>IF(N281="nulová",J281,0)</f>
        <v>0</v>
      </c>
      <c r="BJ281" s="18" t="s">
        <v>87</v>
      </c>
      <c r="BK281" s="155">
        <f>ROUND(I281*H281,2)</f>
        <v>0</v>
      </c>
      <c r="BL281" s="18" t="s">
        <v>100</v>
      </c>
      <c r="BM281" s="265" t="s">
        <v>2990</v>
      </c>
    </row>
    <row r="282" s="14" customFormat="1">
      <c r="A282" s="14"/>
      <c r="B282" s="277"/>
      <c r="C282" s="278"/>
      <c r="D282" s="268" t="s">
        <v>236</v>
      </c>
      <c r="E282" s="279" t="s">
        <v>1</v>
      </c>
      <c r="F282" s="280" t="s">
        <v>2960</v>
      </c>
      <c r="G282" s="278"/>
      <c r="H282" s="281">
        <v>11</v>
      </c>
      <c r="I282" s="282"/>
      <c r="J282" s="278"/>
      <c r="K282" s="278"/>
      <c r="L282" s="283"/>
      <c r="M282" s="284"/>
      <c r="N282" s="285"/>
      <c r="O282" s="285"/>
      <c r="P282" s="285"/>
      <c r="Q282" s="285"/>
      <c r="R282" s="285"/>
      <c r="S282" s="285"/>
      <c r="T282" s="286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87" t="s">
        <v>236</v>
      </c>
      <c r="AU282" s="287" t="s">
        <v>89</v>
      </c>
      <c r="AV282" s="14" t="s">
        <v>89</v>
      </c>
      <c r="AW282" s="14" t="s">
        <v>34</v>
      </c>
      <c r="AX282" s="14" t="s">
        <v>87</v>
      </c>
      <c r="AY282" s="287" t="s">
        <v>211</v>
      </c>
    </row>
    <row r="283" s="2" customFormat="1" ht="21.75" customHeight="1">
      <c r="A283" s="41"/>
      <c r="B283" s="42"/>
      <c r="C283" s="317" t="s">
        <v>957</v>
      </c>
      <c r="D283" s="317" t="s">
        <v>587</v>
      </c>
      <c r="E283" s="318" t="s">
        <v>2991</v>
      </c>
      <c r="F283" s="319" t="s">
        <v>2992</v>
      </c>
      <c r="G283" s="320" t="s">
        <v>1198</v>
      </c>
      <c r="H283" s="321">
        <v>1</v>
      </c>
      <c r="I283" s="322"/>
      <c r="J283" s="323">
        <f>ROUND(I283*H283,2)</f>
        <v>0</v>
      </c>
      <c r="K283" s="324"/>
      <c r="L283" s="325"/>
      <c r="M283" s="326" t="s">
        <v>1</v>
      </c>
      <c r="N283" s="327" t="s">
        <v>46</v>
      </c>
      <c r="O283" s="94"/>
      <c r="P283" s="263">
        <f>O283*H283</f>
        <v>0</v>
      </c>
      <c r="Q283" s="263">
        <v>0</v>
      </c>
      <c r="R283" s="263">
        <f>Q283*H283</f>
        <v>0</v>
      </c>
      <c r="S283" s="263">
        <v>0</v>
      </c>
      <c r="T283" s="264">
        <f>S283*H283</f>
        <v>0</v>
      </c>
      <c r="U283" s="41"/>
      <c r="V283" s="41"/>
      <c r="W283" s="41"/>
      <c r="X283" s="41"/>
      <c r="Y283" s="41"/>
      <c r="Z283" s="41"/>
      <c r="AA283" s="41"/>
      <c r="AB283" s="41"/>
      <c r="AC283" s="41"/>
      <c r="AD283" s="41"/>
      <c r="AE283" s="41"/>
      <c r="AR283" s="265" t="s">
        <v>247</v>
      </c>
      <c r="AT283" s="265" t="s">
        <v>587</v>
      </c>
      <c r="AU283" s="265" t="s">
        <v>89</v>
      </c>
      <c r="AY283" s="18" t="s">
        <v>211</v>
      </c>
      <c r="BE283" s="155">
        <f>IF(N283="základní",J283,0)</f>
        <v>0</v>
      </c>
      <c r="BF283" s="155">
        <f>IF(N283="snížená",J283,0)</f>
        <v>0</v>
      </c>
      <c r="BG283" s="155">
        <f>IF(N283="zákl. přenesená",J283,0)</f>
        <v>0</v>
      </c>
      <c r="BH283" s="155">
        <f>IF(N283="sníž. přenesená",J283,0)</f>
        <v>0</v>
      </c>
      <c r="BI283" s="155">
        <f>IF(N283="nulová",J283,0)</f>
        <v>0</v>
      </c>
      <c r="BJ283" s="18" t="s">
        <v>87</v>
      </c>
      <c r="BK283" s="155">
        <f>ROUND(I283*H283,2)</f>
        <v>0</v>
      </c>
      <c r="BL283" s="18" t="s">
        <v>100</v>
      </c>
      <c r="BM283" s="265" t="s">
        <v>2993</v>
      </c>
    </row>
    <row r="284" s="2" customFormat="1" ht="16.5" customHeight="1">
      <c r="A284" s="41"/>
      <c r="B284" s="42"/>
      <c r="C284" s="317" t="s">
        <v>966</v>
      </c>
      <c r="D284" s="317" t="s">
        <v>587</v>
      </c>
      <c r="E284" s="318" t="s">
        <v>2994</v>
      </c>
      <c r="F284" s="319" t="s">
        <v>2995</v>
      </c>
      <c r="G284" s="320" t="s">
        <v>1198</v>
      </c>
      <c r="H284" s="321">
        <v>1</v>
      </c>
      <c r="I284" s="322"/>
      <c r="J284" s="323">
        <f>ROUND(I284*H284,2)</f>
        <v>0</v>
      </c>
      <c r="K284" s="324"/>
      <c r="L284" s="325"/>
      <c r="M284" s="326" t="s">
        <v>1</v>
      </c>
      <c r="N284" s="327" t="s">
        <v>46</v>
      </c>
      <c r="O284" s="94"/>
      <c r="P284" s="263">
        <f>O284*H284</f>
        <v>0</v>
      </c>
      <c r="Q284" s="263">
        <v>0</v>
      </c>
      <c r="R284" s="263">
        <f>Q284*H284</f>
        <v>0</v>
      </c>
      <c r="S284" s="263">
        <v>0</v>
      </c>
      <c r="T284" s="264">
        <f>S284*H284</f>
        <v>0</v>
      </c>
      <c r="U284" s="41"/>
      <c r="V284" s="41"/>
      <c r="W284" s="41"/>
      <c r="X284" s="41"/>
      <c r="Y284" s="41"/>
      <c r="Z284" s="41"/>
      <c r="AA284" s="41"/>
      <c r="AB284" s="41"/>
      <c r="AC284" s="41"/>
      <c r="AD284" s="41"/>
      <c r="AE284" s="41"/>
      <c r="AR284" s="265" t="s">
        <v>247</v>
      </c>
      <c r="AT284" s="265" t="s">
        <v>587</v>
      </c>
      <c r="AU284" s="265" t="s">
        <v>89</v>
      </c>
      <c r="AY284" s="18" t="s">
        <v>211</v>
      </c>
      <c r="BE284" s="155">
        <f>IF(N284="základní",J284,0)</f>
        <v>0</v>
      </c>
      <c r="BF284" s="155">
        <f>IF(N284="snížená",J284,0)</f>
        <v>0</v>
      </c>
      <c r="BG284" s="155">
        <f>IF(N284="zákl. přenesená",J284,0)</f>
        <v>0</v>
      </c>
      <c r="BH284" s="155">
        <f>IF(N284="sníž. přenesená",J284,0)</f>
        <v>0</v>
      </c>
      <c r="BI284" s="155">
        <f>IF(N284="nulová",J284,0)</f>
        <v>0</v>
      </c>
      <c r="BJ284" s="18" t="s">
        <v>87</v>
      </c>
      <c r="BK284" s="155">
        <f>ROUND(I284*H284,2)</f>
        <v>0</v>
      </c>
      <c r="BL284" s="18" t="s">
        <v>100</v>
      </c>
      <c r="BM284" s="265" t="s">
        <v>2996</v>
      </c>
    </row>
    <row r="285" s="2" customFormat="1" ht="16.5" customHeight="1">
      <c r="A285" s="41"/>
      <c r="B285" s="42"/>
      <c r="C285" s="317" t="s">
        <v>971</v>
      </c>
      <c r="D285" s="317" t="s">
        <v>587</v>
      </c>
      <c r="E285" s="318" t="s">
        <v>2997</v>
      </c>
      <c r="F285" s="319" t="s">
        <v>2980</v>
      </c>
      <c r="G285" s="320" t="s">
        <v>1198</v>
      </c>
      <c r="H285" s="321">
        <v>1</v>
      </c>
      <c r="I285" s="322"/>
      <c r="J285" s="323">
        <f>ROUND(I285*H285,2)</f>
        <v>0</v>
      </c>
      <c r="K285" s="324"/>
      <c r="L285" s="325"/>
      <c r="M285" s="326" t="s">
        <v>1</v>
      </c>
      <c r="N285" s="327" t="s">
        <v>46</v>
      </c>
      <c r="O285" s="94"/>
      <c r="P285" s="263">
        <f>O285*H285</f>
        <v>0</v>
      </c>
      <c r="Q285" s="263">
        <v>0</v>
      </c>
      <c r="R285" s="263">
        <f>Q285*H285</f>
        <v>0</v>
      </c>
      <c r="S285" s="263">
        <v>0</v>
      </c>
      <c r="T285" s="264">
        <f>S285*H285</f>
        <v>0</v>
      </c>
      <c r="U285" s="41"/>
      <c r="V285" s="41"/>
      <c r="W285" s="41"/>
      <c r="X285" s="41"/>
      <c r="Y285" s="41"/>
      <c r="Z285" s="41"/>
      <c r="AA285" s="41"/>
      <c r="AB285" s="41"/>
      <c r="AC285" s="41"/>
      <c r="AD285" s="41"/>
      <c r="AE285" s="41"/>
      <c r="AR285" s="265" t="s">
        <v>247</v>
      </c>
      <c r="AT285" s="265" t="s">
        <v>587</v>
      </c>
      <c r="AU285" s="265" t="s">
        <v>89</v>
      </c>
      <c r="AY285" s="18" t="s">
        <v>211</v>
      </c>
      <c r="BE285" s="155">
        <f>IF(N285="základní",J285,0)</f>
        <v>0</v>
      </c>
      <c r="BF285" s="155">
        <f>IF(N285="snížená",J285,0)</f>
        <v>0</v>
      </c>
      <c r="BG285" s="155">
        <f>IF(N285="zákl. přenesená",J285,0)</f>
        <v>0</v>
      </c>
      <c r="BH285" s="155">
        <f>IF(N285="sníž. přenesená",J285,0)</f>
        <v>0</v>
      </c>
      <c r="BI285" s="155">
        <f>IF(N285="nulová",J285,0)</f>
        <v>0</v>
      </c>
      <c r="BJ285" s="18" t="s">
        <v>87</v>
      </c>
      <c r="BK285" s="155">
        <f>ROUND(I285*H285,2)</f>
        <v>0</v>
      </c>
      <c r="BL285" s="18" t="s">
        <v>100</v>
      </c>
      <c r="BM285" s="265" t="s">
        <v>2998</v>
      </c>
    </row>
    <row r="286" s="2" customFormat="1" ht="16.5" customHeight="1">
      <c r="A286" s="41"/>
      <c r="B286" s="42"/>
      <c r="C286" s="317" t="s">
        <v>977</v>
      </c>
      <c r="D286" s="317" t="s">
        <v>587</v>
      </c>
      <c r="E286" s="318" t="s">
        <v>2999</v>
      </c>
      <c r="F286" s="319" t="s">
        <v>3000</v>
      </c>
      <c r="G286" s="320" t="s">
        <v>217</v>
      </c>
      <c r="H286" s="321">
        <v>1</v>
      </c>
      <c r="I286" s="322"/>
      <c r="J286" s="323">
        <f>ROUND(I286*H286,2)</f>
        <v>0</v>
      </c>
      <c r="K286" s="324"/>
      <c r="L286" s="325"/>
      <c r="M286" s="326" t="s">
        <v>1</v>
      </c>
      <c r="N286" s="327" t="s">
        <v>46</v>
      </c>
      <c r="O286" s="94"/>
      <c r="P286" s="263">
        <f>O286*H286</f>
        <v>0</v>
      </c>
      <c r="Q286" s="263">
        <v>0</v>
      </c>
      <c r="R286" s="263">
        <f>Q286*H286</f>
        <v>0</v>
      </c>
      <c r="S286" s="263">
        <v>0</v>
      </c>
      <c r="T286" s="264">
        <f>S286*H286</f>
        <v>0</v>
      </c>
      <c r="U286" s="41"/>
      <c r="V286" s="41"/>
      <c r="W286" s="41"/>
      <c r="X286" s="41"/>
      <c r="Y286" s="41"/>
      <c r="Z286" s="41"/>
      <c r="AA286" s="41"/>
      <c r="AB286" s="41"/>
      <c r="AC286" s="41"/>
      <c r="AD286" s="41"/>
      <c r="AE286" s="41"/>
      <c r="AR286" s="265" t="s">
        <v>247</v>
      </c>
      <c r="AT286" s="265" t="s">
        <v>587</v>
      </c>
      <c r="AU286" s="265" t="s">
        <v>89</v>
      </c>
      <c r="AY286" s="18" t="s">
        <v>211</v>
      </c>
      <c r="BE286" s="155">
        <f>IF(N286="základní",J286,0)</f>
        <v>0</v>
      </c>
      <c r="BF286" s="155">
        <f>IF(N286="snížená",J286,0)</f>
        <v>0</v>
      </c>
      <c r="BG286" s="155">
        <f>IF(N286="zákl. přenesená",J286,0)</f>
        <v>0</v>
      </c>
      <c r="BH286" s="155">
        <f>IF(N286="sníž. přenesená",J286,0)</f>
        <v>0</v>
      </c>
      <c r="BI286" s="155">
        <f>IF(N286="nulová",J286,0)</f>
        <v>0</v>
      </c>
      <c r="BJ286" s="18" t="s">
        <v>87</v>
      </c>
      <c r="BK286" s="155">
        <f>ROUND(I286*H286,2)</f>
        <v>0</v>
      </c>
      <c r="BL286" s="18" t="s">
        <v>100</v>
      </c>
      <c r="BM286" s="265" t="s">
        <v>3001</v>
      </c>
    </row>
    <row r="287" s="2" customFormat="1" ht="16.5" customHeight="1">
      <c r="A287" s="41"/>
      <c r="B287" s="42"/>
      <c r="C287" s="317" t="s">
        <v>981</v>
      </c>
      <c r="D287" s="317" t="s">
        <v>587</v>
      </c>
      <c r="E287" s="318" t="s">
        <v>3002</v>
      </c>
      <c r="F287" s="319" t="s">
        <v>3003</v>
      </c>
      <c r="G287" s="320" t="s">
        <v>1198</v>
      </c>
      <c r="H287" s="321">
        <v>1</v>
      </c>
      <c r="I287" s="322"/>
      <c r="J287" s="323">
        <f>ROUND(I287*H287,2)</f>
        <v>0</v>
      </c>
      <c r="K287" s="324"/>
      <c r="L287" s="325"/>
      <c r="M287" s="326" t="s">
        <v>1</v>
      </c>
      <c r="N287" s="327" t="s">
        <v>46</v>
      </c>
      <c r="O287" s="94"/>
      <c r="P287" s="263">
        <f>O287*H287</f>
        <v>0</v>
      </c>
      <c r="Q287" s="263">
        <v>0</v>
      </c>
      <c r="R287" s="263">
        <f>Q287*H287</f>
        <v>0</v>
      </c>
      <c r="S287" s="263">
        <v>0</v>
      </c>
      <c r="T287" s="264">
        <f>S287*H287</f>
        <v>0</v>
      </c>
      <c r="U287" s="41"/>
      <c r="V287" s="41"/>
      <c r="W287" s="41"/>
      <c r="X287" s="41"/>
      <c r="Y287" s="41"/>
      <c r="Z287" s="41"/>
      <c r="AA287" s="41"/>
      <c r="AB287" s="41"/>
      <c r="AC287" s="41"/>
      <c r="AD287" s="41"/>
      <c r="AE287" s="41"/>
      <c r="AR287" s="265" t="s">
        <v>247</v>
      </c>
      <c r="AT287" s="265" t="s">
        <v>587</v>
      </c>
      <c r="AU287" s="265" t="s">
        <v>89</v>
      </c>
      <c r="AY287" s="18" t="s">
        <v>211</v>
      </c>
      <c r="BE287" s="155">
        <f>IF(N287="základní",J287,0)</f>
        <v>0</v>
      </c>
      <c r="BF287" s="155">
        <f>IF(N287="snížená",J287,0)</f>
        <v>0</v>
      </c>
      <c r="BG287" s="155">
        <f>IF(N287="zákl. přenesená",J287,0)</f>
        <v>0</v>
      </c>
      <c r="BH287" s="155">
        <f>IF(N287="sníž. přenesená",J287,0)</f>
        <v>0</v>
      </c>
      <c r="BI287" s="155">
        <f>IF(N287="nulová",J287,0)</f>
        <v>0</v>
      </c>
      <c r="BJ287" s="18" t="s">
        <v>87</v>
      </c>
      <c r="BK287" s="155">
        <f>ROUND(I287*H287,2)</f>
        <v>0</v>
      </c>
      <c r="BL287" s="18" t="s">
        <v>100</v>
      </c>
      <c r="BM287" s="265" t="s">
        <v>3004</v>
      </c>
    </row>
    <row r="288" s="2" customFormat="1" ht="16.5" customHeight="1">
      <c r="A288" s="41"/>
      <c r="B288" s="42"/>
      <c r="C288" s="317" t="s">
        <v>986</v>
      </c>
      <c r="D288" s="317" t="s">
        <v>587</v>
      </c>
      <c r="E288" s="318" t="s">
        <v>3005</v>
      </c>
      <c r="F288" s="319" t="s">
        <v>2983</v>
      </c>
      <c r="G288" s="320" t="s">
        <v>1198</v>
      </c>
      <c r="H288" s="321">
        <v>1</v>
      </c>
      <c r="I288" s="322"/>
      <c r="J288" s="323">
        <f>ROUND(I288*H288,2)</f>
        <v>0</v>
      </c>
      <c r="K288" s="324"/>
      <c r="L288" s="325"/>
      <c r="M288" s="326" t="s">
        <v>1</v>
      </c>
      <c r="N288" s="327" t="s">
        <v>46</v>
      </c>
      <c r="O288" s="94"/>
      <c r="P288" s="263">
        <f>O288*H288</f>
        <v>0</v>
      </c>
      <c r="Q288" s="263">
        <v>0</v>
      </c>
      <c r="R288" s="263">
        <f>Q288*H288</f>
        <v>0</v>
      </c>
      <c r="S288" s="263">
        <v>0</v>
      </c>
      <c r="T288" s="264">
        <f>S288*H288</f>
        <v>0</v>
      </c>
      <c r="U288" s="41"/>
      <c r="V288" s="41"/>
      <c r="W288" s="41"/>
      <c r="X288" s="41"/>
      <c r="Y288" s="41"/>
      <c r="Z288" s="41"/>
      <c r="AA288" s="41"/>
      <c r="AB288" s="41"/>
      <c r="AC288" s="41"/>
      <c r="AD288" s="41"/>
      <c r="AE288" s="41"/>
      <c r="AR288" s="265" t="s">
        <v>247</v>
      </c>
      <c r="AT288" s="265" t="s">
        <v>587</v>
      </c>
      <c r="AU288" s="265" t="s">
        <v>89</v>
      </c>
      <c r="AY288" s="18" t="s">
        <v>211</v>
      </c>
      <c r="BE288" s="155">
        <f>IF(N288="základní",J288,0)</f>
        <v>0</v>
      </c>
      <c r="BF288" s="155">
        <f>IF(N288="snížená",J288,0)</f>
        <v>0</v>
      </c>
      <c r="BG288" s="155">
        <f>IF(N288="zákl. přenesená",J288,0)</f>
        <v>0</v>
      </c>
      <c r="BH288" s="155">
        <f>IF(N288="sníž. přenesená",J288,0)</f>
        <v>0</v>
      </c>
      <c r="BI288" s="155">
        <f>IF(N288="nulová",J288,0)</f>
        <v>0</v>
      </c>
      <c r="BJ288" s="18" t="s">
        <v>87</v>
      </c>
      <c r="BK288" s="155">
        <f>ROUND(I288*H288,2)</f>
        <v>0</v>
      </c>
      <c r="BL288" s="18" t="s">
        <v>100</v>
      </c>
      <c r="BM288" s="265" t="s">
        <v>3006</v>
      </c>
    </row>
    <row r="289" s="2" customFormat="1" ht="16.5" customHeight="1">
      <c r="A289" s="41"/>
      <c r="B289" s="42"/>
      <c r="C289" s="317" t="s">
        <v>994</v>
      </c>
      <c r="D289" s="317" t="s">
        <v>587</v>
      </c>
      <c r="E289" s="318" t="s">
        <v>3007</v>
      </c>
      <c r="F289" s="319" t="s">
        <v>3008</v>
      </c>
      <c r="G289" s="320" t="s">
        <v>217</v>
      </c>
      <c r="H289" s="321">
        <v>2</v>
      </c>
      <c r="I289" s="322"/>
      <c r="J289" s="323">
        <f>ROUND(I289*H289,2)</f>
        <v>0</v>
      </c>
      <c r="K289" s="324"/>
      <c r="L289" s="325"/>
      <c r="M289" s="326" t="s">
        <v>1</v>
      </c>
      <c r="N289" s="327" t="s">
        <v>46</v>
      </c>
      <c r="O289" s="94"/>
      <c r="P289" s="263">
        <f>O289*H289</f>
        <v>0</v>
      </c>
      <c r="Q289" s="263">
        <v>0</v>
      </c>
      <c r="R289" s="263">
        <f>Q289*H289</f>
        <v>0</v>
      </c>
      <c r="S289" s="263">
        <v>0</v>
      </c>
      <c r="T289" s="264">
        <f>S289*H289</f>
        <v>0</v>
      </c>
      <c r="U289" s="41"/>
      <c r="V289" s="41"/>
      <c r="W289" s="41"/>
      <c r="X289" s="41"/>
      <c r="Y289" s="41"/>
      <c r="Z289" s="41"/>
      <c r="AA289" s="41"/>
      <c r="AB289" s="41"/>
      <c r="AC289" s="41"/>
      <c r="AD289" s="41"/>
      <c r="AE289" s="41"/>
      <c r="AR289" s="265" t="s">
        <v>247</v>
      </c>
      <c r="AT289" s="265" t="s">
        <v>587</v>
      </c>
      <c r="AU289" s="265" t="s">
        <v>89</v>
      </c>
      <c r="AY289" s="18" t="s">
        <v>211</v>
      </c>
      <c r="BE289" s="155">
        <f>IF(N289="základní",J289,0)</f>
        <v>0</v>
      </c>
      <c r="BF289" s="155">
        <f>IF(N289="snížená",J289,0)</f>
        <v>0</v>
      </c>
      <c r="BG289" s="155">
        <f>IF(N289="zákl. přenesená",J289,0)</f>
        <v>0</v>
      </c>
      <c r="BH289" s="155">
        <f>IF(N289="sníž. přenesená",J289,0)</f>
        <v>0</v>
      </c>
      <c r="BI289" s="155">
        <f>IF(N289="nulová",J289,0)</f>
        <v>0</v>
      </c>
      <c r="BJ289" s="18" t="s">
        <v>87</v>
      </c>
      <c r="BK289" s="155">
        <f>ROUND(I289*H289,2)</f>
        <v>0</v>
      </c>
      <c r="BL289" s="18" t="s">
        <v>100</v>
      </c>
      <c r="BM289" s="265" t="s">
        <v>3009</v>
      </c>
    </row>
    <row r="290" s="12" customFormat="1" ht="22.8" customHeight="1">
      <c r="A290" s="12"/>
      <c r="B290" s="237"/>
      <c r="C290" s="238"/>
      <c r="D290" s="239" t="s">
        <v>80</v>
      </c>
      <c r="E290" s="251" t="s">
        <v>3010</v>
      </c>
      <c r="F290" s="251" t="s">
        <v>3011</v>
      </c>
      <c r="G290" s="238"/>
      <c r="H290" s="238"/>
      <c r="I290" s="241"/>
      <c r="J290" s="252">
        <f>BK290</f>
        <v>0</v>
      </c>
      <c r="K290" s="238"/>
      <c r="L290" s="243"/>
      <c r="M290" s="244"/>
      <c r="N290" s="245"/>
      <c r="O290" s="245"/>
      <c r="P290" s="246">
        <f>SUM(P291:P296)</f>
        <v>0</v>
      </c>
      <c r="Q290" s="245"/>
      <c r="R290" s="246">
        <f>SUM(R291:R296)</f>
        <v>0</v>
      </c>
      <c r="S290" s="245"/>
      <c r="T290" s="247">
        <f>SUM(T291:T296)</f>
        <v>0</v>
      </c>
      <c r="U290" s="12"/>
      <c r="V290" s="12"/>
      <c r="W290" s="12"/>
      <c r="X290" s="12"/>
      <c r="Y290" s="12"/>
      <c r="Z290" s="12"/>
      <c r="AA290" s="12"/>
      <c r="AB290" s="12"/>
      <c r="AC290" s="12"/>
      <c r="AD290" s="12"/>
      <c r="AE290" s="12"/>
      <c r="AR290" s="248" t="s">
        <v>87</v>
      </c>
      <c r="AT290" s="249" t="s">
        <v>80</v>
      </c>
      <c r="AU290" s="249" t="s">
        <v>87</v>
      </c>
      <c r="AY290" s="248" t="s">
        <v>211</v>
      </c>
      <c r="BK290" s="250">
        <f>SUM(BK291:BK296)</f>
        <v>0</v>
      </c>
    </row>
    <row r="291" s="2" customFormat="1" ht="21.75" customHeight="1">
      <c r="A291" s="41"/>
      <c r="B291" s="42"/>
      <c r="C291" s="317" t="s">
        <v>1000</v>
      </c>
      <c r="D291" s="317" t="s">
        <v>587</v>
      </c>
      <c r="E291" s="318" t="s">
        <v>3012</v>
      </c>
      <c r="F291" s="319" t="s">
        <v>3013</v>
      </c>
      <c r="G291" s="320" t="s">
        <v>1198</v>
      </c>
      <c r="H291" s="321">
        <v>3</v>
      </c>
      <c r="I291" s="322"/>
      <c r="J291" s="323">
        <f>ROUND(I291*H291,2)</f>
        <v>0</v>
      </c>
      <c r="K291" s="324"/>
      <c r="L291" s="325"/>
      <c r="M291" s="326" t="s">
        <v>1</v>
      </c>
      <c r="N291" s="327" t="s">
        <v>46</v>
      </c>
      <c r="O291" s="94"/>
      <c r="P291" s="263">
        <f>O291*H291</f>
        <v>0</v>
      </c>
      <c r="Q291" s="263">
        <v>0</v>
      </c>
      <c r="R291" s="263">
        <f>Q291*H291</f>
        <v>0</v>
      </c>
      <c r="S291" s="263">
        <v>0</v>
      </c>
      <c r="T291" s="264">
        <f>S291*H291</f>
        <v>0</v>
      </c>
      <c r="U291" s="41"/>
      <c r="V291" s="41"/>
      <c r="W291" s="41"/>
      <c r="X291" s="41"/>
      <c r="Y291" s="41"/>
      <c r="Z291" s="41"/>
      <c r="AA291" s="41"/>
      <c r="AB291" s="41"/>
      <c r="AC291" s="41"/>
      <c r="AD291" s="41"/>
      <c r="AE291" s="41"/>
      <c r="AR291" s="265" t="s">
        <v>247</v>
      </c>
      <c r="AT291" s="265" t="s">
        <v>587</v>
      </c>
      <c r="AU291" s="265" t="s">
        <v>89</v>
      </c>
      <c r="AY291" s="18" t="s">
        <v>211</v>
      </c>
      <c r="BE291" s="155">
        <f>IF(N291="základní",J291,0)</f>
        <v>0</v>
      </c>
      <c r="BF291" s="155">
        <f>IF(N291="snížená",J291,0)</f>
        <v>0</v>
      </c>
      <c r="BG291" s="155">
        <f>IF(N291="zákl. přenesená",J291,0)</f>
        <v>0</v>
      </c>
      <c r="BH291" s="155">
        <f>IF(N291="sníž. přenesená",J291,0)</f>
        <v>0</v>
      </c>
      <c r="BI291" s="155">
        <f>IF(N291="nulová",J291,0)</f>
        <v>0</v>
      </c>
      <c r="BJ291" s="18" t="s">
        <v>87</v>
      </c>
      <c r="BK291" s="155">
        <f>ROUND(I291*H291,2)</f>
        <v>0</v>
      </c>
      <c r="BL291" s="18" t="s">
        <v>100</v>
      </c>
      <c r="BM291" s="265" t="s">
        <v>3014</v>
      </c>
    </row>
    <row r="292" s="14" customFormat="1">
      <c r="A292" s="14"/>
      <c r="B292" s="277"/>
      <c r="C292" s="278"/>
      <c r="D292" s="268" t="s">
        <v>236</v>
      </c>
      <c r="E292" s="279" t="s">
        <v>1</v>
      </c>
      <c r="F292" s="280" t="s">
        <v>3015</v>
      </c>
      <c r="G292" s="278"/>
      <c r="H292" s="281">
        <v>3</v>
      </c>
      <c r="I292" s="282"/>
      <c r="J292" s="278"/>
      <c r="K292" s="278"/>
      <c r="L292" s="283"/>
      <c r="M292" s="284"/>
      <c r="N292" s="285"/>
      <c r="O292" s="285"/>
      <c r="P292" s="285"/>
      <c r="Q292" s="285"/>
      <c r="R292" s="285"/>
      <c r="S292" s="285"/>
      <c r="T292" s="286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87" t="s">
        <v>236</v>
      </c>
      <c r="AU292" s="287" t="s">
        <v>89</v>
      </c>
      <c r="AV292" s="14" t="s">
        <v>89</v>
      </c>
      <c r="AW292" s="14" t="s">
        <v>34</v>
      </c>
      <c r="AX292" s="14" t="s">
        <v>87</v>
      </c>
      <c r="AY292" s="287" t="s">
        <v>211</v>
      </c>
    </row>
    <row r="293" s="2" customFormat="1" ht="21.75" customHeight="1">
      <c r="A293" s="41"/>
      <c r="B293" s="42"/>
      <c r="C293" s="317" t="s">
        <v>1009</v>
      </c>
      <c r="D293" s="317" t="s">
        <v>587</v>
      </c>
      <c r="E293" s="318" t="s">
        <v>3016</v>
      </c>
      <c r="F293" s="319" t="s">
        <v>3017</v>
      </c>
      <c r="G293" s="320" t="s">
        <v>1198</v>
      </c>
      <c r="H293" s="321">
        <v>1</v>
      </c>
      <c r="I293" s="322"/>
      <c r="J293" s="323">
        <f>ROUND(I293*H293,2)</f>
        <v>0</v>
      </c>
      <c r="K293" s="324"/>
      <c r="L293" s="325"/>
      <c r="M293" s="326" t="s">
        <v>1</v>
      </c>
      <c r="N293" s="327" t="s">
        <v>46</v>
      </c>
      <c r="O293" s="94"/>
      <c r="P293" s="263">
        <f>O293*H293</f>
        <v>0</v>
      </c>
      <c r="Q293" s="263">
        <v>0</v>
      </c>
      <c r="R293" s="263">
        <f>Q293*H293</f>
        <v>0</v>
      </c>
      <c r="S293" s="263">
        <v>0</v>
      </c>
      <c r="T293" s="264">
        <f>S293*H293</f>
        <v>0</v>
      </c>
      <c r="U293" s="41"/>
      <c r="V293" s="41"/>
      <c r="W293" s="41"/>
      <c r="X293" s="41"/>
      <c r="Y293" s="41"/>
      <c r="Z293" s="41"/>
      <c r="AA293" s="41"/>
      <c r="AB293" s="41"/>
      <c r="AC293" s="41"/>
      <c r="AD293" s="41"/>
      <c r="AE293" s="41"/>
      <c r="AR293" s="265" t="s">
        <v>247</v>
      </c>
      <c r="AT293" s="265" t="s">
        <v>587</v>
      </c>
      <c r="AU293" s="265" t="s">
        <v>89</v>
      </c>
      <c r="AY293" s="18" t="s">
        <v>211</v>
      </c>
      <c r="BE293" s="155">
        <f>IF(N293="základní",J293,0)</f>
        <v>0</v>
      </c>
      <c r="BF293" s="155">
        <f>IF(N293="snížená",J293,0)</f>
        <v>0</v>
      </c>
      <c r="BG293" s="155">
        <f>IF(N293="zákl. přenesená",J293,0)</f>
        <v>0</v>
      </c>
      <c r="BH293" s="155">
        <f>IF(N293="sníž. přenesená",J293,0)</f>
        <v>0</v>
      </c>
      <c r="BI293" s="155">
        <f>IF(N293="nulová",J293,0)</f>
        <v>0</v>
      </c>
      <c r="BJ293" s="18" t="s">
        <v>87</v>
      </c>
      <c r="BK293" s="155">
        <f>ROUND(I293*H293,2)</f>
        <v>0</v>
      </c>
      <c r="BL293" s="18" t="s">
        <v>100</v>
      </c>
      <c r="BM293" s="265" t="s">
        <v>3018</v>
      </c>
    </row>
    <row r="294" s="14" customFormat="1">
      <c r="A294" s="14"/>
      <c r="B294" s="277"/>
      <c r="C294" s="278"/>
      <c r="D294" s="268" t="s">
        <v>236</v>
      </c>
      <c r="E294" s="279" t="s">
        <v>1</v>
      </c>
      <c r="F294" s="280" t="s">
        <v>3019</v>
      </c>
      <c r="G294" s="278"/>
      <c r="H294" s="281">
        <v>1</v>
      </c>
      <c r="I294" s="282"/>
      <c r="J294" s="278"/>
      <c r="K294" s="278"/>
      <c r="L294" s="283"/>
      <c r="M294" s="284"/>
      <c r="N294" s="285"/>
      <c r="O294" s="285"/>
      <c r="P294" s="285"/>
      <c r="Q294" s="285"/>
      <c r="R294" s="285"/>
      <c r="S294" s="285"/>
      <c r="T294" s="286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87" t="s">
        <v>236</v>
      </c>
      <c r="AU294" s="287" t="s">
        <v>89</v>
      </c>
      <c r="AV294" s="14" t="s">
        <v>89</v>
      </c>
      <c r="AW294" s="14" t="s">
        <v>34</v>
      </c>
      <c r="AX294" s="14" t="s">
        <v>87</v>
      </c>
      <c r="AY294" s="287" t="s">
        <v>211</v>
      </c>
    </row>
    <row r="295" s="2" customFormat="1" ht="16.5" customHeight="1">
      <c r="A295" s="41"/>
      <c r="B295" s="42"/>
      <c r="C295" s="317" t="s">
        <v>1014</v>
      </c>
      <c r="D295" s="317" t="s">
        <v>587</v>
      </c>
      <c r="E295" s="318" t="s">
        <v>3020</v>
      </c>
      <c r="F295" s="319" t="s">
        <v>3021</v>
      </c>
      <c r="G295" s="320" t="s">
        <v>217</v>
      </c>
      <c r="H295" s="321">
        <v>1</v>
      </c>
      <c r="I295" s="322"/>
      <c r="J295" s="323">
        <f>ROUND(I295*H295,2)</f>
        <v>0</v>
      </c>
      <c r="K295" s="324"/>
      <c r="L295" s="325"/>
      <c r="M295" s="326" t="s">
        <v>1</v>
      </c>
      <c r="N295" s="327" t="s">
        <v>46</v>
      </c>
      <c r="O295" s="94"/>
      <c r="P295" s="263">
        <f>O295*H295</f>
        <v>0</v>
      </c>
      <c r="Q295" s="263">
        <v>0</v>
      </c>
      <c r="R295" s="263">
        <f>Q295*H295</f>
        <v>0</v>
      </c>
      <c r="S295" s="263">
        <v>0</v>
      </c>
      <c r="T295" s="264">
        <f>S295*H295</f>
        <v>0</v>
      </c>
      <c r="U295" s="41"/>
      <c r="V295" s="41"/>
      <c r="W295" s="41"/>
      <c r="X295" s="41"/>
      <c r="Y295" s="41"/>
      <c r="Z295" s="41"/>
      <c r="AA295" s="41"/>
      <c r="AB295" s="41"/>
      <c r="AC295" s="41"/>
      <c r="AD295" s="41"/>
      <c r="AE295" s="41"/>
      <c r="AR295" s="265" t="s">
        <v>247</v>
      </c>
      <c r="AT295" s="265" t="s">
        <v>587</v>
      </c>
      <c r="AU295" s="265" t="s">
        <v>89</v>
      </c>
      <c r="AY295" s="18" t="s">
        <v>211</v>
      </c>
      <c r="BE295" s="155">
        <f>IF(N295="základní",J295,0)</f>
        <v>0</v>
      </c>
      <c r="BF295" s="155">
        <f>IF(N295="snížená",J295,0)</f>
        <v>0</v>
      </c>
      <c r="BG295" s="155">
        <f>IF(N295="zákl. přenesená",J295,0)</f>
        <v>0</v>
      </c>
      <c r="BH295" s="155">
        <f>IF(N295="sníž. přenesená",J295,0)</f>
        <v>0</v>
      </c>
      <c r="BI295" s="155">
        <f>IF(N295="nulová",J295,0)</f>
        <v>0</v>
      </c>
      <c r="BJ295" s="18" t="s">
        <v>87</v>
      </c>
      <c r="BK295" s="155">
        <f>ROUND(I295*H295,2)</f>
        <v>0</v>
      </c>
      <c r="BL295" s="18" t="s">
        <v>100</v>
      </c>
      <c r="BM295" s="265" t="s">
        <v>3022</v>
      </c>
    </row>
    <row r="296" s="14" customFormat="1">
      <c r="A296" s="14"/>
      <c r="B296" s="277"/>
      <c r="C296" s="278"/>
      <c r="D296" s="268" t="s">
        <v>236</v>
      </c>
      <c r="E296" s="279" t="s">
        <v>1</v>
      </c>
      <c r="F296" s="280" t="s">
        <v>3023</v>
      </c>
      <c r="G296" s="278"/>
      <c r="H296" s="281">
        <v>1</v>
      </c>
      <c r="I296" s="282"/>
      <c r="J296" s="278"/>
      <c r="K296" s="278"/>
      <c r="L296" s="283"/>
      <c r="M296" s="284"/>
      <c r="N296" s="285"/>
      <c r="O296" s="285"/>
      <c r="P296" s="285"/>
      <c r="Q296" s="285"/>
      <c r="R296" s="285"/>
      <c r="S296" s="285"/>
      <c r="T296" s="286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87" t="s">
        <v>236</v>
      </c>
      <c r="AU296" s="287" t="s">
        <v>89</v>
      </c>
      <c r="AV296" s="14" t="s">
        <v>89</v>
      </c>
      <c r="AW296" s="14" t="s">
        <v>34</v>
      </c>
      <c r="AX296" s="14" t="s">
        <v>87</v>
      </c>
      <c r="AY296" s="287" t="s">
        <v>211</v>
      </c>
    </row>
    <row r="297" s="12" customFormat="1" ht="22.8" customHeight="1">
      <c r="A297" s="12"/>
      <c r="B297" s="237"/>
      <c r="C297" s="238"/>
      <c r="D297" s="239" t="s">
        <v>80</v>
      </c>
      <c r="E297" s="251" t="s">
        <v>3024</v>
      </c>
      <c r="F297" s="251" t="s">
        <v>3025</v>
      </c>
      <c r="G297" s="238"/>
      <c r="H297" s="238"/>
      <c r="I297" s="241"/>
      <c r="J297" s="252">
        <f>BK297</f>
        <v>0</v>
      </c>
      <c r="K297" s="238"/>
      <c r="L297" s="243"/>
      <c r="M297" s="244"/>
      <c r="N297" s="245"/>
      <c r="O297" s="245"/>
      <c r="P297" s="246">
        <f>SUM(P298:P303)</f>
        <v>0</v>
      </c>
      <c r="Q297" s="245"/>
      <c r="R297" s="246">
        <f>SUM(R298:R303)</f>
        <v>0.050000000000000003</v>
      </c>
      <c r="S297" s="245"/>
      <c r="T297" s="247">
        <f>SUM(T298:T303)</f>
        <v>0</v>
      </c>
      <c r="U297" s="12"/>
      <c r="V297" s="12"/>
      <c r="W297" s="12"/>
      <c r="X297" s="12"/>
      <c r="Y297" s="12"/>
      <c r="Z297" s="12"/>
      <c r="AA297" s="12"/>
      <c r="AB297" s="12"/>
      <c r="AC297" s="12"/>
      <c r="AD297" s="12"/>
      <c r="AE297" s="12"/>
      <c r="AR297" s="248" t="s">
        <v>87</v>
      </c>
      <c r="AT297" s="249" t="s">
        <v>80</v>
      </c>
      <c r="AU297" s="249" t="s">
        <v>87</v>
      </c>
      <c r="AY297" s="248" t="s">
        <v>211</v>
      </c>
      <c r="BK297" s="250">
        <f>SUM(BK298:BK303)</f>
        <v>0</v>
      </c>
    </row>
    <row r="298" s="2" customFormat="1" ht="16.5" customHeight="1">
      <c r="A298" s="41"/>
      <c r="B298" s="42"/>
      <c r="C298" s="317" t="s">
        <v>1020</v>
      </c>
      <c r="D298" s="317" t="s">
        <v>587</v>
      </c>
      <c r="E298" s="318" t="s">
        <v>3026</v>
      </c>
      <c r="F298" s="319" t="s">
        <v>3027</v>
      </c>
      <c r="G298" s="320" t="s">
        <v>217</v>
      </c>
      <c r="H298" s="321">
        <v>1</v>
      </c>
      <c r="I298" s="322"/>
      <c r="J298" s="323">
        <f>ROUND(I298*H298,2)</f>
        <v>0</v>
      </c>
      <c r="K298" s="324"/>
      <c r="L298" s="325"/>
      <c r="M298" s="326" t="s">
        <v>1</v>
      </c>
      <c r="N298" s="327" t="s">
        <v>46</v>
      </c>
      <c r="O298" s="94"/>
      <c r="P298" s="263">
        <f>O298*H298</f>
        <v>0</v>
      </c>
      <c r="Q298" s="263">
        <v>0.050000000000000003</v>
      </c>
      <c r="R298" s="263">
        <f>Q298*H298</f>
        <v>0.050000000000000003</v>
      </c>
      <c r="S298" s="263">
        <v>0</v>
      </c>
      <c r="T298" s="264">
        <f>S298*H298</f>
        <v>0</v>
      </c>
      <c r="U298" s="41"/>
      <c r="V298" s="41"/>
      <c r="W298" s="41"/>
      <c r="X298" s="41"/>
      <c r="Y298" s="41"/>
      <c r="Z298" s="41"/>
      <c r="AA298" s="41"/>
      <c r="AB298" s="41"/>
      <c r="AC298" s="41"/>
      <c r="AD298" s="41"/>
      <c r="AE298" s="41"/>
      <c r="AR298" s="265" t="s">
        <v>247</v>
      </c>
      <c r="AT298" s="265" t="s">
        <v>587</v>
      </c>
      <c r="AU298" s="265" t="s">
        <v>89</v>
      </c>
      <c r="AY298" s="18" t="s">
        <v>211</v>
      </c>
      <c r="BE298" s="155">
        <f>IF(N298="základní",J298,0)</f>
        <v>0</v>
      </c>
      <c r="BF298" s="155">
        <f>IF(N298="snížená",J298,0)</f>
        <v>0</v>
      </c>
      <c r="BG298" s="155">
        <f>IF(N298="zákl. přenesená",J298,0)</f>
        <v>0</v>
      </c>
      <c r="BH298" s="155">
        <f>IF(N298="sníž. přenesená",J298,0)</f>
        <v>0</v>
      </c>
      <c r="BI298" s="155">
        <f>IF(N298="nulová",J298,0)</f>
        <v>0</v>
      </c>
      <c r="BJ298" s="18" t="s">
        <v>87</v>
      </c>
      <c r="BK298" s="155">
        <f>ROUND(I298*H298,2)</f>
        <v>0</v>
      </c>
      <c r="BL298" s="18" t="s">
        <v>100</v>
      </c>
      <c r="BM298" s="265" t="s">
        <v>3028</v>
      </c>
    </row>
    <row r="299" s="14" customFormat="1">
      <c r="A299" s="14"/>
      <c r="B299" s="277"/>
      <c r="C299" s="278"/>
      <c r="D299" s="268" t="s">
        <v>236</v>
      </c>
      <c r="E299" s="279" t="s">
        <v>1</v>
      </c>
      <c r="F299" s="280" t="s">
        <v>87</v>
      </c>
      <c r="G299" s="278"/>
      <c r="H299" s="281">
        <v>1</v>
      </c>
      <c r="I299" s="282"/>
      <c r="J299" s="278"/>
      <c r="K299" s="278"/>
      <c r="L299" s="283"/>
      <c r="M299" s="284"/>
      <c r="N299" s="285"/>
      <c r="O299" s="285"/>
      <c r="P299" s="285"/>
      <c r="Q299" s="285"/>
      <c r="R299" s="285"/>
      <c r="S299" s="285"/>
      <c r="T299" s="286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87" t="s">
        <v>236</v>
      </c>
      <c r="AU299" s="287" t="s">
        <v>89</v>
      </c>
      <c r="AV299" s="14" t="s">
        <v>89</v>
      </c>
      <c r="AW299" s="14" t="s">
        <v>34</v>
      </c>
      <c r="AX299" s="14" t="s">
        <v>87</v>
      </c>
      <c r="AY299" s="287" t="s">
        <v>211</v>
      </c>
    </row>
    <row r="300" s="2" customFormat="1" ht="16.5" customHeight="1">
      <c r="A300" s="41"/>
      <c r="B300" s="42"/>
      <c r="C300" s="317" t="s">
        <v>1024</v>
      </c>
      <c r="D300" s="317" t="s">
        <v>587</v>
      </c>
      <c r="E300" s="318" t="s">
        <v>3029</v>
      </c>
      <c r="F300" s="319" t="s">
        <v>3030</v>
      </c>
      <c r="G300" s="320" t="s">
        <v>217</v>
      </c>
      <c r="H300" s="321">
        <v>2</v>
      </c>
      <c r="I300" s="322"/>
      <c r="J300" s="323">
        <f>ROUND(I300*H300,2)</f>
        <v>0</v>
      </c>
      <c r="K300" s="324"/>
      <c r="L300" s="325"/>
      <c r="M300" s="326" t="s">
        <v>1</v>
      </c>
      <c r="N300" s="327" t="s">
        <v>46</v>
      </c>
      <c r="O300" s="94"/>
      <c r="P300" s="263">
        <f>O300*H300</f>
        <v>0</v>
      </c>
      <c r="Q300" s="263">
        <v>0</v>
      </c>
      <c r="R300" s="263">
        <f>Q300*H300</f>
        <v>0</v>
      </c>
      <c r="S300" s="263">
        <v>0</v>
      </c>
      <c r="T300" s="264">
        <f>S300*H300</f>
        <v>0</v>
      </c>
      <c r="U300" s="41"/>
      <c r="V300" s="41"/>
      <c r="W300" s="41"/>
      <c r="X300" s="41"/>
      <c r="Y300" s="41"/>
      <c r="Z300" s="41"/>
      <c r="AA300" s="41"/>
      <c r="AB300" s="41"/>
      <c r="AC300" s="41"/>
      <c r="AD300" s="41"/>
      <c r="AE300" s="41"/>
      <c r="AR300" s="265" t="s">
        <v>247</v>
      </c>
      <c r="AT300" s="265" t="s">
        <v>587</v>
      </c>
      <c r="AU300" s="265" t="s">
        <v>89</v>
      </c>
      <c r="AY300" s="18" t="s">
        <v>211</v>
      </c>
      <c r="BE300" s="155">
        <f>IF(N300="základní",J300,0)</f>
        <v>0</v>
      </c>
      <c r="BF300" s="155">
        <f>IF(N300="snížená",J300,0)</f>
        <v>0</v>
      </c>
      <c r="BG300" s="155">
        <f>IF(N300="zákl. přenesená",J300,0)</f>
        <v>0</v>
      </c>
      <c r="BH300" s="155">
        <f>IF(N300="sníž. přenesená",J300,0)</f>
        <v>0</v>
      </c>
      <c r="BI300" s="155">
        <f>IF(N300="nulová",J300,0)</f>
        <v>0</v>
      </c>
      <c r="BJ300" s="18" t="s">
        <v>87</v>
      </c>
      <c r="BK300" s="155">
        <f>ROUND(I300*H300,2)</f>
        <v>0</v>
      </c>
      <c r="BL300" s="18" t="s">
        <v>100</v>
      </c>
      <c r="BM300" s="265" t="s">
        <v>3031</v>
      </c>
    </row>
    <row r="301" s="2" customFormat="1" ht="16.5" customHeight="1">
      <c r="A301" s="41"/>
      <c r="B301" s="42"/>
      <c r="C301" s="317" t="s">
        <v>1030</v>
      </c>
      <c r="D301" s="317" t="s">
        <v>587</v>
      </c>
      <c r="E301" s="318" t="s">
        <v>3032</v>
      </c>
      <c r="F301" s="319" t="s">
        <v>3033</v>
      </c>
      <c r="G301" s="320" t="s">
        <v>217</v>
      </c>
      <c r="H301" s="321">
        <v>3</v>
      </c>
      <c r="I301" s="322"/>
      <c r="J301" s="323">
        <f>ROUND(I301*H301,2)</f>
        <v>0</v>
      </c>
      <c r="K301" s="324"/>
      <c r="L301" s="325"/>
      <c r="M301" s="326" t="s">
        <v>1</v>
      </c>
      <c r="N301" s="327" t="s">
        <v>46</v>
      </c>
      <c r="O301" s="94"/>
      <c r="P301" s="263">
        <f>O301*H301</f>
        <v>0</v>
      </c>
      <c r="Q301" s="263">
        <v>0</v>
      </c>
      <c r="R301" s="263">
        <f>Q301*H301</f>
        <v>0</v>
      </c>
      <c r="S301" s="263">
        <v>0</v>
      </c>
      <c r="T301" s="264">
        <f>S301*H301</f>
        <v>0</v>
      </c>
      <c r="U301" s="41"/>
      <c r="V301" s="41"/>
      <c r="W301" s="41"/>
      <c r="X301" s="41"/>
      <c r="Y301" s="41"/>
      <c r="Z301" s="41"/>
      <c r="AA301" s="41"/>
      <c r="AB301" s="41"/>
      <c r="AC301" s="41"/>
      <c r="AD301" s="41"/>
      <c r="AE301" s="41"/>
      <c r="AR301" s="265" t="s">
        <v>247</v>
      </c>
      <c r="AT301" s="265" t="s">
        <v>587</v>
      </c>
      <c r="AU301" s="265" t="s">
        <v>89</v>
      </c>
      <c r="AY301" s="18" t="s">
        <v>211</v>
      </c>
      <c r="BE301" s="155">
        <f>IF(N301="základní",J301,0)</f>
        <v>0</v>
      </c>
      <c r="BF301" s="155">
        <f>IF(N301="snížená",J301,0)</f>
        <v>0</v>
      </c>
      <c r="BG301" s="155">
        <f>IF(N301="zákl. přenesená",J301,0)</f>
        <v>0</v>
      </c>
      <c r="BH301" s="155">
        <f>IF(N301="sníž. přenesená",J301,0)</f>
        <v>0</v>
      </c>
      <c r="BI301" s="155">
        <f>IF(N301="nulová",J301,0)</f>
        <v>0</v>
      </c>
      <c r="BJ301" s="18" t="s">
        <v>87</v>
      </c>
      <c r="BK301" s="155">
        <f>ROUND(I301*H301,2)</f>
        <v>0</v>
      </c>
      <c r="BL301" s="18" t="s">
        <v>100</v>
      </c>
      <c r="BM301" s="265" t="s">
        <v>3034</v>
      </c>
    </row>
    <row r="302" s="14" customFormat="1">
      <c r="A302" s="14"/>
      <c r="B302" s="277"/>
      <c r="C302" s="278"/>
      <c r="D302" s="268" t="s">
        <v>236</v>
      </c>
      <c r="E302" s="279" t="s">
        <v>1</v>
      </c>
      <c r="F302" s="280" t="s">
        <v>96</v>
      </c>
      <c r="G302" s="278"/>
      <c r="H302" s="281">
        <v>3</v>
      </c>
      <c r="I302" s="282"/>
      <c r="J302" s="278"/>
      <c r="K302" s="278"/>
      <c r="L302" s="283"/>
      <c r="M302" s="284"/>
      <c r="N302" s="285"/>
      <c r="O302" s="285"/>
      <c r="P302" s="285"/>
      <c r="Q302" s="285"/>
      <c r="R302" s="285"/>
      <c r="S302" s="285"/>
      <c r="T302" s="286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87" t="s">
        <v>236</v>
      </c>
      <c r="AU302" s="287" t="s">
        <v>89</v>
      </c>
      <c r="AV302" s="14" t="s">
        <v>89</v>
      </c>
      <c r="AW302" s="14" t="s">
        <v>34</v>
      </c>
      <c r="AX302" s="14" t="s">
        <v>87</v>
      </c>
      <c r="AY302" s="287" t="s">
        <v>211</v>
      </c>
    </row>
    <row r="303" s="2" customFormat="1" ht="16.5" customHeight="1">
      <c r="A303" s="41"/>
      <c r="B303" s="42"/>
      <c r="C303" s="317" t="s">
        <v>1036</v>
      </c>
      <c r="D303" s="317" t="s">
        <v>587</v>
      </c>
      <c r="E303" s="318" t="s">
        <v>3035</v>
      </c>
      <c r="F303" s="319" t="s">
        <v>3036</v>
      </c>
      <c r="G303" s="320" t="s">
        <v>217</v>
      </c>
      <c r="H303" s="321">
        <v>3</v>
      </c>
      <c r="I303" s="322"/>
      <c r="J303" s="323">
        <f>ROUND(I303*H303,2)</f>
        <v>0</v>
      </c>
      <c r="K303" s="324"/>
      <c r="L303" s="325"/>
      <c r="M303" s="331" t="s">
        <v>1</v>
      </c>
      <c r="N303" s="332" t="s">
        <v>46</v>
      </c>
      <c r="O303" s="290"/>
      <c r="P303" s="291">
        <f>O303*H303</f>
        <v>0</v>
      </c>
      <c r="Q303" s="291">
        <v>0</v>
      </c>
      <c r="R303" s="291">
        <f>Q303*H303</f>
        <v>0</v>
      </c>
      <c r="S303" s="291">
        <v>0</v>
      </c>
      <c r="T303" s="292">
        <f>S303*H303</f>
        <v>0</v>
      </c>
      <c r="U303" s="41"/>
      <c r="V303" s="41"/>
      <c r="W303" s="41"/>
      <c r="X303" s="41"/>
      <c r="Y303" s="41"/>
      <c r="Z303" s="41"/>
      <c r="AA303" s="41"/>
      <c r="AB303" s="41"/>
      <c r="AC303" s="41"/>
      <c r="AD303" s="41"/>
      <c r="AE303" s="41"/>
      <c r="AR303" s="265" t="s">
        <v>247</v>
      </c>
      <c r="AT303" s="265" t="s">
        <v>587</v>
      </c>
      <c r="AU303" s="265" t="s">
        <v>89</v>
      </c>
      <c r="AY303" s="18" t="s">
        <v>211</v>
      </c>
      <c r="BE303" s="155">
        <f>IF(N303="základní",J303,0)</f>
        <v>0</v>
      </c>
      <c r="BF303" s="155">
        <f>IF(N303="snížená",J303,0)</f>
        <v>0</v>
      </c>
      <c r="BG303" s="155">
        <f>IF(N303="zákl. přenesená",J303,0)</f>
        <v>0</v>
      </c>
      <c r="BH303" s="155">
        <f>IF(N303="sníž. přenesená",J303,0)</f>
        <v>0</v>
      </c>
      <c r="BI303" s="155">
        <f>IF(N303="nulová",J303,0)</f>
        <v>0</v>
      </c>
      <c r="BJ303" s="18" t="s">
        <v>87</v>
      </c>
      <c r="BK303" s="155">
        <f>ROUND(I303*H303,2)</f>
        <v>0</v>
      </c>
      <c r="BL303" s="18" t="s">
        <v>100</v>
      </c>
      <c r="BM303" s="265" t="s">
        <v>3037</v>
      </c>
    </row>
    <row r="304" s="2" customFormat="1" ht="6.96" customHeight="1">
      <c r="A304" s="41"/>
      <c r="B304" s="69"/>
      <c r="C304" s="70"/>
      <c r="D304" s="70"/>
      <c r="E304" s="70"/>
      <c r="F304" s="70"/>
      <c r="G304" s="70"/>
      <c r="H304" s="70"/>
      <c r="I304" s="70"/>
      <c r="J304" s="70"/>
      <c r="K304" s="70"/>
      <c r="L304" s="44"/>
      <c r="M304" s="41"/>
      <c r="O304" s="41"/>
      <c r="P304" s="41"/>
      <c r="Q304" s="41"/>
      <c r="R304" s="41"/>
      <c r="S304" s="41"/>
      <c r="T304" s="41"/>
      <c r="U304" s="41"/>
      <c r="V304" s="41"/>
      <c r="W304" s="41"/>
      <c r="X304" s="41"/>
      <c r="Y304" s="41"/>
      <c r="Z304" s="41"/>
      <c r="AA304" s="41"/>
      <c r="AB304" s="41"/>
      <c r="AC304" s="41"/>
      <c r="AD304" s="41"/>
      <c r="AE304" s="41"/>
    </row>
  </sheetData>
  <sheetProtection sheet="1" autoFilter="0" formatColumns="0" formatRows="0" objects="1" scenarios="1" spinCount="100000" saltValue="TdqPW/bNNGqUTptlTw1K22JYrmiBFnbVpsitJHaIuyhrDQfg28nDlec5gpe6QSY2p0XPs0KJ5hzvFxhJA/quZQ==" hashValue="+duYDt6yeLhJn6xf/JoAWidwxRlPOI+sAhUywFhxCEd/rS2VdO1OW0QYMJJJ1q1fArA11SrsplChBXE1PxDe2Q==" algorithmName="SHA-512" password="CC35"/>
  <autoFilter ref="C148:K303"/>
  <mergeCells count="20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D119:F119"/>
    <mergeCell ref="D120:F120"/>
    <mergeCell ref="D121:F121"/>
    <mergeCell ref="D122:F122"/>
    <mergeCell ref="D123:F123"/>
    <mergeCell ref="E135:H135"/>
    <mergeCell ref="E139:H139"/>
    <mergeCell ref="E137:H137"/>
    <mergeCell ref="E141:H14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118</v>
      </c>
      <c r="AZ2" s="293" t="s">
        <v>3038</v>
      </c>
      <c r="BA2" s="293" t="s">
        <v>3039</v>
      </c>
      <c r="BB2" s="293" t="s">
        <v>307</v>
      </c>
      <c r="BC2" s="293" t="s">
        <v>934</v>
      </c>
      <c r="BD2" s="293" t="s">
        <v>89</v>
      </c>
    </row>
    <row r="3" s="1" customFormat="1" ht="6.96" customHeight="1">
      <c r="B3" s="162"/>
      <c r="C3" s="163"/>
      <c r="D3" s="163"/>
      <c r="E3" s="163"/>
      <c r="F3" s="163"/>
      <c r="G3" s="163"/>
      <c r="H3" s="163"/>
      <c r="I3" s="163"/>
      <c r="J3" s="163"/>
      <c r="K3" s="163"/>
      <c r="L3" s="21"/>
      <c r="AT3" s="18" t="s">
        <v>89</v>
      </c>
    </row>
    <row r="4" s="1" customFormat="1" ht="24.96" customHeight="1">
      <c r="B4" s="21"/>
      <c r="D4" s="164" t="s">
        <v>170</v>
      </c>
      <c r="L4" s="21"/>
      <c r="M4" s="165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66" t="s">
        <v>16</v>
      </c>
      <c r="L6" s="21"/>
    </row>
    <row r="7" s="1" customFormat="1" ht="16.5" customHeight="1">
      <c r="B7" s="21"/>
      <c r="E7" s="167" t="str">
        <f>'Rekapitulace stavby'!K6</f>
        <v>Komunitní centrum Jahodnice - rozdělení do etap .I.etapa</v>
      </c>
      <c r="F7" s="166"/>
      <c r="G7" s="166"/>
      <c r="H7" s="166"/>
      <c r="L7" s="21"/>
    </row>
    <row r="8">
      <c r="B8" s="21"/>
      <c r="D8" s="166" t="s">
        <v>171</v>
      </c>
      <c r="L8" s="21"/>
    </row>
    <row r="9" s="1" customFormat="1" ht="23.25" customHeight="1">
      <c r="B9" s="21"/>
      <c r="E9" s="167" t="s">
        <v>172</v>
      </c>
      <c r="F9" s="1"/>
      <c r="G9" s="1"/>
      <c r="H9" s="1"/>
      <c r="L9" s="21"/>
    </row>
    <row r="10" s="1" customFormat="1" ht="12" customHeight="1">
      <c r="B10" s="21"/>
      <c r="D10" s="166" t="s">
        <v>173</v>
      </c>
      <c r="L10" s="21"/>
    </row>
    <row r="11" s="2" customFormat="1" ht="16.5" customHeight="1">
      <c r="A11" s="41"/>
      <c r="B11" s="44"/>
      <c r="C11" s="41"/>
      <c r="D11" s="41"/>
      <c r="E11" s="168" t="s">
        <v>174</v>
      </c>
      <c r="F11" s="41"/>
      <c r="G11" s="41"/>
      <c r="H11" s="41"/>
      <c r="I11" s="41"/>
      <c r="J11" s="41"/>
      <c r="K11" s="41"/>
      <c r="L11" s="66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4"/>
      <c r="C12" s="41"/>
      <c r="D12" s="166" t="s">
        <v>175</v>
      </c>
      <c r="E12" s="41"/>
      <c r="F12" s="41"/>
      <c r="G12" s="41"/>
      <c r="H12" s="41"/>
      <c r="I12" s="41"/>
      <c r="J12" s="41"/>
      <c r="K12" s="41"/>
      <c r="L12" s="66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6.5" customHeight="1">
      <c r="A13" s="41"/>
      <c r="B13" s="44"/>
      <c r="C13" s="41"/>
      <c r="D13" s="41"/>
      <c r="E13" s="169" t="s">
        <v>3040</v>
      </c>
      <c r="F13" s="41"/>
      <c r="G13" s="41"/>
      <c r="H13" s="41"/>
      <c r="I13" s="41"/>
      <c r="J13" s="41"/>
      <c r="K13" s="41"/>
      <c r="L13" s="66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>
      <c r="A14" s="41"/>
      <c r="B14" s="44"/>
      <c r="C14" s="41"/>
      <c r="D14" s="41"/>
      <c r="E14" s="41"/>
      <c r="F14" s="41"/>
      <c r="G14" s="41"/>
      <c r="H14" s="41"/>
      <c r="I14" s="41"/>
      <c r="J14" s="41"/>
      <c r="K14" s="41"/>
      <c r="L14" s="66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2" customHeight="1">
      <c r="A15" s="41"/>
      <c r="B15" s="44"/>
      <c r="C15" s="41"/>
      <c r="D15" s="166" t="s">
        <v>18</v>
      </c>
      <c r="E15" s="41"/>
      <c r="F15" s="144" t="s">
        <v>1</v>
      </c>
      <c r="G15" s="41"/>
      <c r="H15" s="41"/>
      <c r="I15" s="166" t="s">
        <v>19</v>
      </c>
      <c r="J15" s="144" t="s">
        <v>1</v>
      </c>
      <c r="K15" s="41"/>
      <c r="L15" s="66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4"/>
      <c r="C16" s="41"/>
      <c r="D16" s="166" t="s">
        <v>20</v>
      </c>
      <c r="E16" s="41"/>
      <c r="F16" s="144" t="s">
        <v>21</v>
      </c>
      <c r="G16" s="41"/>
      <c r="H16" s="41"/>
      <c r="I16" s="166" t="s">
        <v>22</v>
      </c>
      <c r="J16" s="170" t="str">
        <f>'Rekapitulace stavby'!AN8</f>
        <v>14. 7. 2021</v>
      </c>
      <c r="K16" s="41"/>
      <c r="L16" s="66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0.8" customHeight="1">
      <c r="A17" s="41"/>
      <c r="B17" s="44"/>
      <c r="C17" s="41"/>
      <c r="D17" s="41"/>
      <c r="E17" s="41"/>
      <c r="F17" s="41"/>
      <c r="G17" s="41"/>
      <c r="H17" s="41"/>
      <c r="I17" s="41"/>
      <c r="J17" s="41"/>
      <c r="K17" s="41"/>
      <c r="L17" s="66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2" customHeight="1">
      <c r="A18" s="41"/>
      <c r="B18" s="44"/>
      <c r="C18" s="41"/>
      <c r="D18" s="166" t="s">
        <v>24</v>
      </c>
      <c r="E18" s="41"/>
      <c r="F18" s="41"/>
      <c r="G18" s="41"/>
      <c r="H18" s="41"/>
      <c r="I18" s="166" t="s">
        <v>25</v>
      </c>
      <c r="J18" s="144" t="s">
        <v>26</v>
      </c>
      <c r="K18" s="41"/>
      <c r="L18" s="66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8" customHeight="1">
      <c r="A19" s="41"/>
      <c r="B19" s="44"/>
      <c r="C19" s="41"/>
      <c r="D19" s="41"/>
      <c r="E19" s="144" t="s">
        <v>27</v>
      </c>
      <c r="F19" s="41"/>
      <c r="G19" s="41"/>
      <c r="H19" s="41"/>
      <c r="I19" s="166" t="s">
        <v>28</v>
      </c>
      <c r="J19" s="144" t="s">
        <v>1</v>
      </c>
      <c r="K19" s="41"/>
      <c r="L19" s="66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6.96" customHeight="1">
      <c r="A20" s="41"/>
      <c r="B20" s="44"/>
      <c r="C20" s="41"/>
      <c r="D20" s="41"/>
      <c r="E20" s="41"/>
      <c r="F20" s="41"/>
      <c r="G20" s="41"/>
      <c r="H20" s="41"/>
      <c r="I20" s="41"/>
      <c r="J20" s="41"/>
      <c r="K20" s="41"/>
      <c r="L20" s="66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2" customHeight="1">
      <c r="A21" s="41"/>
      <c r="B21" s="44"/>
      <c r="C21" s="41"/>
      <c r="D21" s="166" t="s">
        <v>29</v>
      </c>
      <c r="E21" s="41"/>
      <c r="F21" s="41"/>
      <c r="G21" s="41"/>
      <c r="H21" s="41"/>
      <c r="I21" s="166" t="s">
        <v>25</v>
      </c>
      <c r="J21" s="34" t="str">
        <f>'Rekapitulace stavby'!AN13</f>
        <v>Vyplň údaj</v>
      </c>
      <c r="K21" s="41"/>
      <c r="L21" s="66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8" customHeight="1">
      <c r="A22" s="41"/>
      <c r="B22" s="44"/>
      <c r="C22" s="41"/>
      <c r="D22" s="41"/>
      <c r="E22" s="34" t="str">
        <f>'Rekapitulace stavby'!E14</f>
        <v>Vyplň údaj</v>
      </c>
      <c r="F22" s="144"/>
      <c r="G22" s="144"/>
      <c r="H22" s="144"/>
      <c r="I22" s="166" t="s">
        <v>28</v>
      </c>
      <c r="J22" s="34" t="str">
        <f>'Rekapitulace stavby'!AN14</f>
        <v>Vyplň údaj</v>
      </c>
      <c r="K22" s="41"/>
      <c r="L22" s="66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6.96" customHeight="1">
      <c r="A23" s="41"/>
      <c r="B23" s="44"/>
      <c r="C23" s="41"/>
      <c r="D23" s="41"/>
      <c r="E23" s="41"/>
      <c r="F23" s="41"/>
      <c r="G23" s="41"/>
      <c r="H23" s="41"/>
      <c r="I23" s="41"/>
      <c r="J23" s="41"/>
      <c r="K23" s="41"/>
      <c r="L23" s="66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2" customHeight="1">
      <c r="A24" s="41"/>
      <c r="B24" s="44"/>
      <c r="C24" s="41"/>
      <c r="D24" s="166" t="s">
        <v>31</v>
      </c>
      <c r="E24" s="41"/>
      <c r="F24" s="41"/>
      <c r="G24" s="41"/>
      <c r="H24" s="41"/>
      <c r="I24" s="166" t="s">
        <v>25</v>
      </c>
      <c r="J24" s="144" t="s">
        <v>32</v>
      </c>
      <c r="K24" s="41"/>
      <c r="L24" s="66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8" customHeight="1">
      <c r="A25" s="41"/>
      <c r="B25" s="44"/>
      <c r="C25" s="41"/>
      <c r="D25" s="41"/>
      <c r="E25" s="144" t="s">
        <v>33</v>
      </c>
      <c r="F25" s="41"/>
      <c r="G25" s="41"/>
      <c r="H25" s="41"/>
      <c r="I25" s="166" t="s">
        <v>28</v>
      </c>
      <c r="J25" s="144" t="s">
        <v>1</v>
      </c>
      <c r="K25" s="41"/>
      <c r="L25" s="66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6.96" customHeight="1">
      <c r="A26" s="41"/>
      <c r="B26" s="44"/>
      <c r="C26" s="41"/>
      <c r="D26" s="41"/>
      <c r="E26" s="41"/>
      <c r="F26" s="41"/>
      <c r="G26" s="41"/>
      <c r="H26" s="41"/>
      <c r="I26" s="41"/>
      <c r="J26" s="41"/>
      <c r="K26" s="41"/>
      <c r="L26" s="66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12" customHeight="1">
      <c r="A27" s="41"/>
      <c r="B27" s="44"/>
      <c r="C27" s="41"/>
      <c r="D27" s="166" t="s">
        <v>35</v>
      </c>
      <c r="E27" s="41"/>
      <c r="F27" s="41"/>
      <c r="G27" s="41"/>
      <c r="H27" s="41"/>
      <c r="I27" s="166" t="s">
        <v>25</v>
      </c>
      <c r="J27" s="144" t="s">
        <v>36</v>
      </c>
      <c r="K27" s="41"/>
      <c r="L27" s="66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8" customHeight="1">
      <c r="A28" s="41"/>
      <c r="B28" s="44"/>
      <c r="C28" s="41"/>
      <c r="D28" s="41"/>
      <c r="E28" s="144" t="s">
        <v>37</v>
      </c>
      <c r="F28" s="41"/>
      <c r="G28" s="41"/>
      <c r="H28" s="41"/>
      <c r="I28" s="166" t="s">
        <v>28</v>
      </c>
      <c r="J28" s="144" t="s">
        <v>1</v>
      </c>
      <c r="K28" s="41"/>
      <c r="L28" s="66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4"/>
      <c r="C29" s="41"/>
      <c r="D29" s="41"/>
      <c r="E29" s="41"/>
      <c r="F29" s="41"/>
      <c r="G29" s="41"/>
      <c r="H29" s="41"/>
      <c r="I29" s="41"/>
      <c r="J29" s="41"/>
      <c r="K29" s="41"/>
      <c r="L29" s="66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12" customHeight="1">
      <c r="A30" s="41"/>
      <c r="B30" s="44"/>
      <c r="C30" s="41"/>
      <c r="D30" s="166" t="s">
        <v>38</v>
      </c>
      <c r="E30" s="41"/>
      <c r="F30" s="41"/>
      <c r="G30" s="41"/>
      <c r="H30" s="41"/>
      <c r="I30" s="41"/>
      <c r="J30" s="41"/>
      <c r="K30" s="41"/>
      <c r="L30" s="66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8" customFormat="1" ht="71.25" customHeight="1">
      <c r="A31" s="171"/>
      <c r="B31" s="172"/>
      <c r="C31" s="171"/>
      <c r="D31" s="171"/>
      <c r="E31" s="173" t="s">
        <v>177</v>
      </c>
      <c r="F31" s="173"/>
      <c r="G31" s="173"/>
      <c r="H31" s="173"/>
      <c r="I31" s="171"/>
      <c r="J31" s="171"/>
      <c r="K31" s="171"/>
      <c r="L31" s="174"/>
      <c r="S31" s="171"/>
      <c r="T31" s="171"/>
      <c r="U31" s="171"/>
      <c r="V31" s="171"/>
      <c r="W31" s="171"/>
      <c r="X31" s="171"/>
      <c r="Y31" s="171"/>
      <c r="Z31" s="171"/>
      <c r="AA31" s="171"/>
      <c r="AB31" s="171"/>
      <c r="AC31" s="171"/>
      <c r="AD31" s="171"/>
      <c r="AE31" s="171"/>
    </row>
    <row r="32" s="2" customFormat="1" ht="6.96" customHeight="1">
      <c r="A32" s="41"/>
      <c r="B32" s="44"/>
      <c r="C32" s="41"/>
      <c r="D32" s="41"/>
      <c r="E32" s="41"/>
      <c r="F32" s="41"/>
      <c r="G32" s="41"/>
      <c r="H32" s="41"/>
      <c r="I32" s="41"/>
      <c r="J32" s="41"/>
      <c r="K32" s="41"/>
      <c r="L32" s="66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4"/>
      <c r="C33" s="41"/>
      <c r="D33" s="175"/>
      <c r="E33" s="175"/>
      <c r="F33" s="175"/>
      <c r="G33" s="175"/>
      <c r="H33" s="175"/>
      <c r="I33" s="175"/>
      <c r="J33" s="175"/>
      <c r="K33" s="175"/>
      <c r="L33" s="66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4"/>
      <c r="C34" s="41"/>
      <c r="D34" s="144" t="s">
        <v>178</v>
      </c>
      <c r="E34" s="41"/>
      <c r="F34" s="41"/>
      <c r="G34" s="41"/>
      <c r="H34" s="41"/>
      <c r="I34" s="41"/>
      <c r="J34" s="176">
        <f>J100</f>
        <v>0</v>
      </c>
      <c r="K34" s="41"/>
      <c r="L34" s="66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4"/>
      <c r="C35" s="41"/>
      <c r="D35" s="177" t="s">
        <v>164</v>
      </c>
      <c r="E35" s="41"/>
      <c r="F35" s="41"/>
      <c r="G35" s="41"/>
      <c r="H35" s="41"/>
      <c r="I35" s="41"/>
      <c r="J35" s="176">
        <f>J117</f>
        <v>0</v>
      </c>
      <c r="K35" s="41"/>
      <c r="L35" s="66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25.44" customHeight="1">
      <c r="A36" s="41"/>
      <c r="B36" s="44"/>
      <c r="C36" s="41"/>
      <c r="D36" s="178" t="s">
        <v>41</v>
      </c>
      <c r="E36" s="41"/>
      <c r="F36" s="41"/>
      <c r="G36" s="41"/>
      <c r="H36" s="41"/>
      <c r="I36" s="41"/>
      <c r="J36" s="179">
        <f>ROUND(J34 + J35, 2)</f>
        <v>0</v>
      </c>
      <c r="K36" s="41"/>
      <c r="L36" s="66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s="2" customFormat="1" ht="6.96" customHeight="1">
      <c r="A37" s="41"/>
      <c r="B37" s="44"/>
      <c r="C37" s="41"/>
      <c r="D37" s="175"/>
      <c r="E37" s="175"/>
      <c r="F37" s="175"/>
      <c r="G37" s="175"/>
      <c r="H37" s="175"/>
      <c r="I37" s="175"/>
      <c r="J37" s="175"/>
      <c r="K37" s="175"/>
      <c r="L37" s="66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14.4" customHeight="1">
      <c r="A38" s="41"/>
      <c r="B38" s="44"/>
      <c r="C38" s="41"/>
      <c r="D38" s="41"/>
      <c r="E38" s="41"/>
      <c r="F38" s="180" t="s">
        <v>43</v>
      </c>
      <c r="G38" s="41"/>
      <c r="H38" s="41"/>
      <c r="I38" s="180" t="s">
        <v>42</v>
      </c>
      <c r="J38" s="180" t="s">
        <v>44</v>
      </c>
      <c r="K38" s="41"/>
      <c r="L38" s="66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14.4" customHeight="1">
      <c r="A39" s="41"/>
      <c r="B39" s="44"/>
      <c r="C39" s="41"/>
      <c r="D39" s="168" t="s">
        <v>45</v>
      </c>
      <c r="E39" s="166" t="s">
        <v>46</v>
      </c>
      <c r="F39" s="181">
        <f>ROUND((SUM(BE117:BE124) + SUM(BE148:BE216)),  2)</f>
        <v>0</v>
      </c>
      <c r="G39" s="41"/>
      <c r="H39" s="41"/>
      <c r="I39" s="182">
        <v>0.20999999999999999</v>
      </c>
      <c r="J39" s="181">
        <f>ROUND(((SUM(BE117:BE124) + SUM(BE148:BE216))*I39),  2)</f>
        <v>0</v>
      </c>
      <c r="K39" s="41"/>
      <c r="L39" s="66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44"/>
      <c r="C40" s="41"/>
      <c r="D40" s="41"/>
      <c r="E40" s="166" t="s">
        <v>47</v>
      </c>
      <c r="F40" s="181">
        <f>ROUND((SUM(BF117:BF124) + SUM(BF148:BF216)),  2)</f>
        <v>0</v>
      </c>
      <c r="G40" s="41"/>
      <c r="H40" s="41"/>
      <c r="I40" s="182">
        <v>0.14999999999999999</v>
      </c>
      <c r="J40" s="181">
        <f>ROUND(((SUM(BF117:BF124) + SUM(BF148:BF216))*I40),  2)</f>
        <v>0</v>
      </c>
      <c r="K40" s="41"/>
      <c r="L40" s="66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hidden="1" s="2" customFormat="1" ht="14.4" customHeight="1">
      <c r="A41" s="41"/>
      <c r="B41" s="44"/>
      <c r="C41" s="41"/>
      <c r="D41" s="41"/>
      <c r="E41" s="166" t="s">
        <v>48</v>
      </c>
      <c r="F41" s="181">
        <f>ROUND((SUM(BG117:BG124) + SUM(BG148:BG216)),  2)</f>
        <v>0</v>
      </c>
      <c r="G41" s="41"/>
      <c r="H41" s="41"/>
      <c r="I41" s="182">
        <v>0.20999999999999999</v>
      </c>
      <c r="J41" s="181">
        <f>0</f>
        <v>0</v>
      </c>
      <c r="K41" s="41"/>
      <c r="L41" s="66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hidden="1" s="2" customFormat="1" ht="14.4" customHeight="1">
      <c r="A42" s="41"/>
      <c r="B42" s="44"/>
      <c r="C42" s="41"/>
      <c r="D42" s="41"/>
      <c r="E42" s="166" t="s">
        <v>49</v>
      </c>
      <c r="F42" s="181">
        <f>ROUND((SUM(BH117:BH124) + SUM(BH148:BH216)),  2)</f>
        <v>0</v>
      </c>
      <c r="G42" s="41"/>
      <c r="H42" s="41"/>
      <c r="I42" s="182">
        <v>0.14999999999999999</v>
      </c>
      <c r="J42" s="181">
        <f>0</f>
        <v>0</v>
      </c>
      <c r="K42" s="41"/>
      <c r="L42" s="66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hidden="1" s="2" customFormat="1" ht="14.4" customHeight="1">
      <c r="A43" s="41"/>
      <c r="B43" s="44"/>
      <c r="C43" s="41"/>
      <c r="D43" s="41"/>
      <c r="E43" s="166" t="s">
        <v>50</v>
      </c>
      <c r="F43" s="181">
        <f>ROUND((SUM(BI117:BI124) + SUM(BI148:BI216)),  2)</f>
        <v>0</v>
      </c>
      <c r="G43" s="41"/>
      <c r="H43" s="41"/>
      <c r="I43" s="182">
        <v>0</v>
      </c>
      <c r="J43" s="181">
        <f>0</f>
        <v>0</v>
      </c>
      <c r="K43" s="41"/>
      <c r="L43" s="66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</row>
    <row r="44" s="2" customFormat="1" ht="6.96" customHeight="1">
      <c r="A44" s="41"/>
      <c r="B44" s="44"/>
      <c r="C44" s="41"/>
      <c r="D44" s="41"/>
      <c r="E44" s="41"/>
      <c r="F44" s="41"/>
      <c r="G44" s="41"/>
      <c r="H44" s="41"/>
      <c r="I44" s="41"/>
      <c r="J44" s="41"/>
      <c r="K44" s="41"/>
      <c r="L44" s="66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5.44" customHeight="1">
      <c r="A45" s="41"/>
      <c r="B45" s="44"/>
      <c r="C45" s="183"/>
      <c r="D45" s="184" t="s">
        <v>51</v>
      </c>
      <c r="E45" s="185"/>
      <c r="F45" s="185"/>
      <c r="G45" s="186" t="s">
        <v>52</v>
      </c>
      <c r="H45" s="187" t="s">
        <v>53</v>
      </c>
      <c r="I45" s="185"/>
      <c r="J45" s="188">
        <f>SUM(J36:J43)</f>
        <v>0</v>
      </c>
      <c r="K45" s="189"/>
      <c r="L45" s="66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14.4" customHeight="1">
      <c r="A46" s="41"/>
      <c r="B46" s="44"/>
      <c r="C46" s="41"/>
      <c r="D46" s="41"/>
      <c r="E46" s="41"/>
      <c r="F46" s="41"/>
      <c r="G46" s="41"/>
      <c r="H46" s="41"/>
      <c r="I46" s="41"/>
      <c r="J46" s="41"/>
      <c r="K46" s="41"/>
      <c r="L46" s="66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6"/>
      <c r="D50" s="190" t="s">
        <v>54</v>
      </c>
      <c r="E50" s="191"/>
      <c r="F50" s="191"/>
      <c r="G50" s="190" t="s">
        <v>55</v>
      </c>
      <c r="H50" s="191"/>
      <c r="I50" s="191"/>
      <c r="J50" s="191"/>
      <c r="K50" s="191"/>
      <c r="L50" s="66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1"/>
      <c r="B61" s="44"/>
      <c r="C61" s="41"/>
      <c r="D61" s="192" t="s">
        <v>56</v>
      </c>
      <c r="E61" s="193"/>
      <c r="F61" s="194" t="s">
        <v>57</v>
      </c>
      <c r="G61" s="192" t="s">
        <v>56</v>
      </c>
      <c r="H61" s="193"/>
      <c r="I61" s="193"/>
      <c r="J61" s="195" t="s">
        <v>57</v>
      </c>
      <c r="K61" s="193"/>
      <c r="L61" s="66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1"/>
      <c r="B65" s="44"/>
      <c r="C65" s="41"/>
      <c r="D65" s="190" t="s">
        <v>58</v>
      </c>
      <c r="E65" s="196"/>
      <c r="F65" s="196"/>
      <c r="G65" s="190" t="s">
        <v>59</v>
      </c>
      <c r="H65" s="196"/>
      <c r="I65" s="196"/>
      <c r="J65" s="196"/>
      <c r="K65" s="196"/>
      <c r="L65" s="66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1"/>
      <c r="B76" s="44"/>
      <c r="C76" s="41"/>
      <c r="D76" s="192" t="s">
        <v>56</v>
      </c>
      <c r="E76" s="193"/>
      <c r="F76" s="194" t="s">
        <v>57</v>
      </c>
      <c r="G76" s="192" t="s">
        <v>56</v>
      </c>
      <c r="H76" s="193"/>
      <c r="I76" s="193"/>
      <c r="J76" s="195" t="s">
        <v>57</v>
      </c>
      <c r="K76" s="193"/>
      <c r="L76" s="66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4.4" customHeight="1">
      <c r="A77" s="41"/>
      <c r="B77" s="197"/>
      <c r="C77" s="198"/>
      <c r="D77" s="198"/>
      <c r="E77" s="198"/>
      <c r="F77" s="198"/>
      <c r="G77" s="198"/>
      <c r="H77" s="198"/>
      <c r="I77" s="198"/>
      <c r="J77" s="198"/>
      <c r="K77" s="198"/>
      <c r="L77" s="66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81" s="2" customFormat="1" ht="6.96" customHeight="1">
      <c r="A81" s="41"/>
      <c r="B81" s="199"/>
      <c r="C81" s="200"/>
      <c r="D81" s="200"/>
      <c r="E81" s="200"/>
      <c r="F81" s="200"/>
      <c r="G81" s="200"/>
      <c r="H81" s="200"/>
      <c r="I81" s="200"/>
      <c r="J81" s="200"/>
      <c r="K81" s="200"/>
      <c r="L81" s="66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24.96" customHeight="1">
      <c r="A82" s="41"/>
      <c r="B82" s="42"/>
      <c r="C82" s="24" t="s">
        <v>179</v>
      </c>
      <c r="D82" s="43"/>
      <c r="E82" s="43"/>
      <c r="F82" s="43"/>
      <c r="G82" s="43"/>
      <c r="H82" s="43"/>
      <c r="I82" s="43"/>
      <c r="J82" s="43"/>
      <c r="K82" s="43"/>
      <c r="L82" s="66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66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3" t="s">
        <v>16</v>
      </c>
      <c r="D84" s="43"/>
      <c r="E84" s="43"/>
      <c r="F84" s="43"/>
      <c r="G84" s="43"/>
      <c r="H84" s="43"/>
      <c r="I84" s="43"/>
      <c r="J84" s="43"/>
      <c r="K84" s="43"/>
      <c r="L84" s="66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6.5" customHeight="1">
      <c r="A85" s="41"/>
      <c r="B85" s="42"/>
      <c r="C85" s="43"/>
      <c r="D85" s="43"/>
      <c r="E85" s="201" t="str">
        <f>E7</f>
        <v>Komunitní centrum Jahodnice - rozdělení do etap .I.etapa</v>
      </c>
      <c r="F85" s="33"/>
      <c r="G85" s="33"/>
      <c r="H85" s="33"/>
      <c r="I85" s="43"/>
      <c r="J85" s="43"/>
      <c r="K85" s="43"/>
      <c r="L85" s="66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1" customFormat="1" ht="12" customHeight="1">
      <c r="B86" s="22"/>
      <c r="C86" s="33" t="s">
        <v>171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23.25" customHeight="1">
      <c r="B87" s="22"/>
      <c r="C87" s="23"/>
      <c r="D87" s="23"/>
      <c r="E87" s="201" t="s">
        <v>172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173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41"/>
      <c r="B89" s="42"/>
      <c r="C89" s="43"/>
      <c r="D89" s="43"/>
      <c r="E89" s="202" t="s">
        <v>174</v>
      </c>
      <c r="F89" s="43"/>
      <c r="G89" s="43"/>
      <c r="H89" s="43"/>
      <c r="I89" s="43"/>
      <c r="J89" s="43"/>
      <c r="K89" s="43"/>
      <c r="L89" s="66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12" customHeight="1">
      <c r="A90" s="41"/>
      <c r="B90" s="42"/>
      <c r="C90" s="33" t="s">
        <v>175</v>
      </c>
      <c r="D90" s="43"/>
      <c r="E90" s="43"/>
      <c r="F90" s="43"/>
      <c r="G90" s="43"/>
      <c r="H90" s="43"/>
      <c r="I90" s="43"/>
      <c r="J90" s="43"/>
      <c r="K90" s="43"/>
      <c r="L90" s="66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6.5" customHeight="1">
      <c r="A91" s="41"/>
      <c r="B91" s="42"/>
      <c r="C91" s="43"/>
      <c r="D91" s="43"/>
      <c r="E91" s="79" t="str">
        <f>E13</f>
        <v>222/2021/KCpr - Přípojky kanalizace a vodovodu</v>
      </c>
      <c r="F91" s="43"/>
      <c r="G91" s="43"/>
      <c r="H91" s="43"/>
      <c r="I91" s="43"/>
      <c r="J91" s="43"/>
      <c r="K91" s="43"/>
      <c r="L91" s="66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6.96" customHeight="1">
      <c r="A92" s="41"/>
      <c r="B92" s="42"/>
      <c r="C92" s="43"/>
      <c r="D92" s="43"/>
      <c r="E92" s="43"/>
      <c r="F92" s="43"/>
      <c r="G92" s="43"/>
      <c r="H92" s="43"/>
      <c r="I92" s="43"/>
      <c r="J92" s="43"/>
      <c r="K92" s="43"/>
      <c r="L92" s="66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2" customHeight="1">
      <c r="A93" s="41"/>
      <c r="B93" s="42"/>
      <c r="C93" s="33" t="s">
        <v>20</v>
      </c>
      <c r="D93" s="43"/>
      <c r="E93" s="43"/>
      <c r="F93" s="28" t="str">
        <f>F16</f>
        <v>Baštýřská 67/2,19800 Praha 14</v>
      </c>
      <c r="G93" s="43"/>
      <c r="H93" s="43"/>
      <c r="I93" s="33" t="s">
        <v>22</v>
      </c>
      <c r="J93" s="82" t="str">
        <f>IF(J16="","",J16)</f>
        <v>14. 7. 2021</v>
      </c>
      <c r="K93" s="43"/>
      <c r="L93" s="66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6.96" customHeight="1">
      <c r="A94" s="41"/>
      <c r="B94" s="42"/>
      <c r="C94" s="43"/>
      <c r="D94" s="43"/>
      <c r="E94" s="43"/>
      <c r="F94" s="43"/>
      <c r="G94" s="43"/>
      <c r="H94" s="43"/>
      <c r="I94" s="43"/>
      <c r="J94" s="43"/>
      <c r="K94" s="43"/>
      <c r="L94" s="66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25.65" customHeight="1">
      <c r="A95" s="41"/>
      <c r="B95" s="42"/>
      <c r="C95" s="33" t="s">
        <v>24</v>
      </c>
      <c r="D95" s="43"/>
      <c r="E95" s="43"/>
      <c r="F95" s="28" t="str">
        <f>E19</f>
        <v>Městská část Praha 14,Br.Venclíků 1073,Praha 14</v>
      </c>
      <c r="G95" s="43"/>
      <c r="H95" s="43"/>
      <c r="I95" s="33" t="s">
        <v>31</v>
      </c>
      <c r="J95" s="37" t="str">
        <f>E25</f>
        <v>a3atelier s.r.o.,Praha 1</v>
      </c>
      <c r="K95" s="43"/>
      <c r="L95" s="66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15.15" customHeight="1">
      <c r="A96" s="41"/>
      <c r="B96" s="42"/>
      <c r="C96" s="33" t="s">
        <v>29</v>
      </c>
      <c r="D96" s="43"/>
      <c r="E96" s="43"/>
      <c r="F96" s="28" t="str">
        <f>IF(E22="","",E22)</f>
        <v>Vyplň údaj</v>
      </c>
      <c r="G96" s="43"/>
      <c r="H96" s="43"/>
      <c r="I96" s="33" t="s">
        <v>35</v>
      </c>
      <c r="J96" s="37" t="str">
        <f>E28</f>
        <v>Ing.Myšík Petr</v>
      </c>
      <c r="K96" s="43"/>
      <c r="L96" s="66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97" s="2" customFormat="1" ht="10.32" customHeight="1">
      <c r="A97" s="41"/>
      <c r="B97" s="42"/>
      <c r="C97" s="43"/>
      <c r="D97" s="43"/>
      <c r="E97" s="43"/>
      <c r="F97" s="43"/>
      <c r="G97" s="43"/>
      <c r="H97" s="43"/>
      <c r="I97" s="43"/>
      <c r="J97" s="43"/>
      <c r="K97" s="43"/>
      <c r="L97" s="66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</row>
    <row r="98" s="2" customFormat="1" ht="29.28" customHeight="1">
      <c r="A98" s="41"/>
      <c r="B98" s="42"/>
      <c r="C98" s="203" t="s">
        <v>180</v>
      </c>
      <c r="D98" s="160"/>
      <c r="E98" s="160"/>
      <c r="F98" s="160"/>
      <c r="G98" s="160"/>
      <c r="H98" s="160"/>
      <c r="I98" s="160"/>
      <c r="J98" s="204" t="s">
        <v>181</v>
      </c>
      <c r="K98" s="160"/>
      <c r="L98" s="66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</row>
    <row r="99" s="2" customFormat="1" ht="10.32" customHeight="1">
      <c r="A99" s="41"/>
      <c r="B99" s="42"/>
      <c r="C99" s="43"/>
      <c r="D99" s="43"/>
      <c r="E99" s="43"/>
      <c r="F99" s="43"/>
      <c r="G99" s="43"/>
      <c r="H99" s="43"/>
      <c r="I99" s="43"/>
      <c r="J99" s="43"/>
      <c r="K99" s="43"/>
      <c r="L99" s="66"/>
      <c r="S99" s="41"/>
      <c r="T99" s="41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</row>
    <row r="100" s="2" customFormat="1" ht="22.8" customHeight="1">
      <c r="A100" s="41"/>
      <c r="B100" s="42"/>
      <c r="C100" s="205" t="s">
        <v>182</v>
      </c>
      <c r="D100" s="43"/>
      <c r="E100" s="43"/>
      <c r="F100" s="43"/>
      <c r="G100" s="43"/>
      <c r="H100" s="43"/>
      <c r="I100" s="43"/>
      <c r="J100" s="113">
        <f>J148</f>
        <v>0</v>
      </c>
      <c r="K100" s="43"/>
      <c r="L100" s="66"/>
      <c r="S100" s="41"/>
      <c r="T100" s="41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U100" s="18" t="s">
        <v>183</v>
      </c>
    </row>
    <row r="101" s="9" customFormat="1" ht="24.96" customHeight="1">
      <c r="A101" s="9"/>
      <c r="B101" s="206"/>
      <c r="C101" s="207"/>
      <c r="D101" s="208" t="s">
        <v>3041</v>
      </c>
      <c r="E101" s="209"/>
      <c r="F101" s="209"/>
      <c r="G101" s="209"/>
      <c r="H101" s="209"/>
      <c r="I101" s="209"/>
      <c r="J101" s="210">
        <f>J149</f>
        <v>0</v>
      </c>
      <c r="K101" s="207"/>
      <c r="L101" s="211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212"/>
      <c r="C102" s="135"/>
      <c r="D102" s="213" t="s">
        <v>3042</v>
      </c>
      <c r="E102" s="214"/>
      <c r="F102" s="214"/>
      <c r="G102" s="214"/>
      <c r="H102" s="214"/>
      <c r="I102" s="214"/>
      <c r="J102" s="215">
        <f>J150</f>
        <v>0</v>
      </c>
      <c r="K102" s="135"/>
      <c r="L102" s="216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212"/>
      <c r="C103" s="135"/>
      <c r="D103" s="213" t="s">
        <v>3043</v>
      </c>
      <c r="E103" s="214"/>
      <c r="F103" s="214"/>
      <c r="G103" s="214"/>
      <c r="H103" s="214"/>
      <c r="I103" s="214"/>
      <c r="J103" s="215">
        <f>J168</f>
        <v>0</v>
      </c>
      <c r="K103" s="135"/>
      <c r="L103" s="216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206"/>
      <c r="C104" s="207"/>
      <c r="D104" s="208" t="s">
        <v>3044</v>
      </c>
      <c r="E104" s="209"/>
      <c r="F104" s="209"/>
      <c r="G104" s="209"/>
      <c r="H104" s="209"/>
      <c r="I104" s="209"/>
      <c r="J104" s="210">
        <f>J172</f>
        <v>0</v>
      </c>
      <c r="K104" s="207"/>
      <c r="L104" s="211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10" customFormat="1" ht="19.92" customHeight="1">
      <c r="A105" s="10"/>
      <c r="B105" s="212"/>
      <c r="C105" s="135"/>
      <c r="D105" s="213" t="s">
        <v>3042</v>
      </c>
      <c r="E105" s="214"/>
      <c r="F105" s="214"/>
      <c r="G105" s="214"/>
      <c r="H105" s="214"/>
      <c r="I105" s="214"/>
      <c r="J105" s="215">
        <f>J173</f>
        <v>0</v>
      </c>
      <c r="K105" s="135"/>
      <c r="L105" s="216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212"/>
      <c r="C106" s="135"/>
      <c r="D106" s="213" t="s">
        <v>3043</v>
      </c>
      <c r="E106" s="214"/>
      <c r="F106" s="214"/>
      <c r="G106" s="214"/>
      <c r="H106" s="214"/>
      <c r="I106" s="214"/>
      <c r="J106" s="215">
        <f>J179</f>
        <v>0</v>
      </c>
      <c r="K106" s="135"/>
      <c r="L106" s="216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9" customFormat="1" ht="24.96" customHeight="1">
      <c r="A107" s="9"/>
      <c r="B107" s="206"/>
      <c r="C107" s="207"/>
      <c r="D107" s="208" t="s">
        <v>3045</v>
      </c>
      <c r="E107" s="209"/>
      <c r="F107" s="209"/>
      <c r="G107" s="209"/>
      <c r="H107" s="209"/>
      <c r="I107" s="209"/>
      <c r="J107" s="210">
        <f>J182</f>
        <v>0</v>
      </c>
      <c r="K107" s="207"/>
      <c r="L107" s="211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10" customFormat="1" ht="19.92" customHeight="1">
      <c r="A108" s="10"/>
      <c r="B108" s="212"/>
      <c r="C108" s="135"/>
      <c r="D108" s="213" t="s">
        <v>3046</v>
      </c>
      <c r="E108" s="214"/>
      <c r="F108" s="214"/>
      <c r="G108" s="214"/>
      <c r="H108" s="214"/>
      <c r="I108" s="214"/>
      <c r="J108" s="215">
        <f>J183</f>
        <v>0</v>
      </c>
      <c r="K108" s="135"/>
      <c r="L108" s="216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212"/>
      <c r="C109" s="135"/>
      <c r="D109" s="213" t="s">
        <v>3042</v>
      </c>
      <c r="E109" s="214"/>
      <c r="F109" s="214"/>
      <c r="G109" s="214"/>
      <c r="H109" s="214"/>
      <c r="I109" s="214"/>
      <c r="J109" s="215">
        <f>J187</f>
        <v>0</v>
      </c>
      <c r="K109" s="135"/>
      <c r="L109" s="216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9" customFormat="1" ht="24.96" customHeight="1">
      <c r="A110" s="9"/>
      <c r="B110" s="206"/>
      <c r="C110" s="207"/>
      <c r="D110" s="208" t="s">
        <v>3047</v>
      </c>
      <c r="E110" s="209"/>
      <c r="F110" s="209"/>
      <c r="G110" s="209"/>
      <c r="H110" s="209"/>
      <c r="I110" s="209"/>
      <c r="J110" s="210">
        <f>J190</f>
        <v>0</v>
      </c>
      <c r="K110" s="207"/>
      <c r="L110" s="211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</row>
    <row r="111" s="10" customFormat="1" ht="19.92" customHeight="1">
      <c r="A111" s="10"/>
      <c r="B111" s="212"/>
      <c r="C111" s="135"/>
      <c r="D111" s="213" t="s">
        <v>3046</v>
      </c>
      <c r="E111" s="214"/>
      <c r="F111" s="214"/>
      <c r="G111" s="214"/>
      <c r="H111" s="214"/>
      <c r="I111" s="214"/>
      <c r="J111" s="215">
        <f>J191</f>
        <v>0</v>
      </c>
      <c r="K111" s="135"/>
      <c r="L111" s="216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212"/>
      <c r="C112" s="135"/>
      <c r="D112" s="213" t="s">
        <v>3042</v>
      </c>
      <c r="E112" s="214"/>
      <c r="F112" s="214"/>
      <c r="G112" s="214"/>
      <c r="H112" s="214"/>
      <c r="I112" s="214"/>
      <c r="J112" s="215">
        <f>J195</f>
        <v>0</v>
      </c>
      <c r="K112" s="135"/>
      <c r="L112" s="216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9" customFormat="1" ht="24.96" customHeight="1">
      <c r="A113" s="9"/>
      <c r="B113" s="206"/>
      <c r="C113" s="207"/>
      <c r="D113" s="208" t="s">
        <v>3048</v>
      </c>
      <c r="E113" s="209"/>
      <c r="F113" s="209"/>
      <c r="G113" s="209"/>
      <c r="H113" s="209"/>
      <c r="I113" s="209"/>
      <c r="J113" s="210">
        <f>J204</f>
        <v>0</v>
      </c>
      <c r="K113" s="207"/>
      <c r="L113" s="211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</row>
    <row r="114" s="10" customFormat="1" ht="19.92" customHeight="1">
      <c r="A114" s="10"/>
      <c r="B114" s="212"/>
      <c r="C114" s="135"/>
      <c r="D114" s="213" t="s">
        <v>3049</v>
      </c>
      <c r="E114" s="214"/>
      <c r="F114" s="214"/>
      <c r="G114" s="214"/>
      <c r="H114" s="214"/>
      <c r="I114" s="214"/>
      <c r="J114" s="215">
        <f>J205</f>
        <v>0</v>
      </c>
      <c r="K114" s="135"/>
      <c r="L114" s="216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2" customFormat="1" ht="21.84" customHeight="1">
      <c r="A115" s="41"/>
      <c r="B115" s="42"/>
      <c r="C115" s="43"/>
      <c r="D115" s="43"/>
      <c r="E115" s="43"/>
      <c r="F115" s="43"/>
      <c r="G115" s="43"/>
      <c r="H115" s="43"/>
      <c r="I115" s="43"/>
      <c r="J115" s="43"/>
      <c r="K115" s="43"/>
      <c r="L115" s="66"/>
      <c r="S115" s="41"/>
      <c r="T115" s="41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</row>
    <row r="116" s="2" customFormat="1" ht="6.96" customHeight="1">
      <c r="A116" s="41"/>
      <c r="B116" s="42"/>
      <c r="C116" s="43"/>
      <c r="D116" s="43"/>
      <c r="E116" s="43"/>
      <c r="F116" s="43"/>
      <c r="G116" s="43"/>
      <c r="H116" s="43"/>
      <c r="I116" s="43"/>
      <c r="J116" s="43"/>
      <c r="K116" s="43"/>
      <c r="L116" s="66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</row>
    <row r="117" s="2" customFormat="1" ht="29.28" customHeight="1">
      <c r="A117" s="41"/>
      <c r="B117" s="42"/>
      <c r="C117" s="205" t="s">
        <v>189</v>
      </c>
      <c r="D117" s="43"/>
      <c r="E117" s="43"/>
      <c r="F117" s="43"/>
      <c r="G117" s="43"/>
      <c r="H117" s="43"/>
      <c r="I117" s="43"/>
      <c r="J117" s="217">
        <f>ROUND(J118 + J119 + J120 + J121 + J122 + J123,2)</f>
        <v>0</v>
      </c>
      <c r="K117" s="43"/>
      <c r="L117" s="66"/>
      <c r="N117" s="218" t="s">
        <v>45</v>
      </c>
      <c r="S117" s="41"/>
      <c r="T117" s="41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</row>
    <row r="118" s="2" customFormat="1" ht="18" customHeight="1">
      <c r="A118" s="41"/>
      <c r="B118" s="42"/>
      <c r="C118" s="43"/>
      <c r="D118" s="156" t="s">
        <v>190</v>
      </c>
      <c r="E118" s="151"/>
      <c r="F118" s="151"/>
      <c r="G118" s="43"/>
      <c r="H118" s="43"/>
      <c r="I118" s="43"/>
      <c r="J118" s="152">
        <v>0</v>
      </c>
      <c r="K118" s="43"/>
      <c r="L118" s="219"/>
      <c r="M118" s="220"/>
      <c r="N118" s="221" t="s">
        <v>46</v>
      </c>
      <c r="O118" s="220"/>
      <c r="P118" s="220"/>
      <c r="Q118" s="220"/>
      <c r="R118" s="220"/>
      <c r="S118" s="222"/>
      <c r="T118" s="222"/>
      <c r="U118" s="222"/>
      <c r="V118" s="222"/>
      <c r="W118" s="222"/>
      <c r="X118" s="222"/>
      <c r="Y118" s="222"/>
      <c r="Z118" s="222"/>
      <c r="AA118" s="222"/>
      <c r="AB118" s="222"/>
      <c r="AC118" s="222"/>
      <c r="AD118" s="222"/>
      <c r="AE118" s="222"/>
      <c r="AF118" s="220"/>
      <c r="AG118" s="220"/>
      <c r="AH118" s="220"/>
      <c r="AI118" s="220"/>
      <c r="AJ118" s="220"/>
      <c r="AK118" s="220"/>
      <c r="AL118" s="220"/>
      <c r="AM118" s="220"/>
      <c r="AN118" s="220"/>
      <c r="AO118" s="220"/>
      <c r="AP118" s="220"/>
      <c r="AQ118" s="220"/>
      <c r="AR118" s="220"/>
      <c r="AS118" s="220"/>
      <c r="AT118" s="220"/>
      <c r="AU118" s="220"/>
      <c r="AV118" s="220"/>
      <c r="AW118" s="220"/>
      <c r="AX118" s="220"/>
      <c r="AY118" s="223" t="s">
        <v>104</v>
      </c>
      <c r="AZ118" s="220"/>
      <c r="BA118" s="220"/>
      <c r="BB118" s="220"/>
      <c r="BC118" s="220"/>
      <c r="BD118" s="220"/>
      <c r="BE118" s="224">
        <f>IF(N118="základní",J118,0)</f>
        <v>0</v>
      </c>
      <c r="BF118" s="224">
        <f>IF(N118="snížená",J118,0)</f>
        <v>0</v>
      </c>
      <c r="BG118" s="224">
        <f>IF(N118="zákl. přenesená",J118,0)</f>
        <v>0</v>
      </c>
      <c r="BH118" s="224">
        <f>IF(N118="sníž. přenesená",J118,0)</f>
        <v>0</v>
      </c>
      <c r="BI118" s="224">
        <f>IF(N118="nulová",J118,0)</f>
        <v>0</v>
      </c>
      <c r="BJ118" s="223" t="s">
        <v>87</v>
      </c>
      <c r="BK118" s="220"/>
      <c r="BL118" s="220"/>
      <c r="BM118" s="220"/>
    </row>
    <row r="119" s="2" customFormat="1" ht="18" customHeight="1">
      <c r="A119" s="41"/>
      <c r="B119" s="42"/>
      <c r="C119" s="43"/>
      <c r="D119" s="156" t="s">
        <v>191</v>
      </c>
      <c r="E119" s="151"/>
      <c r="F119" s="151"/>
      <c r="G119" s="43"/>
      <c r="H119" s="43"/>
      <c r="I119" s="43"/>
      <c r="J119" s="152">
        <v>0</v>
      </c>
      <c r="K119" s="43"/>
      <c r="L119" s="219"/>
      <c r="M119" s="220"/>
      <c r="N119" s="221" t="s">
        <v>46</v>
      </c>
      <c r="O119" s="220"/>
      <c r="P119" s="220"/>
      <c r="Q119" s="220"/>
      <c r="R119" s="220"/>
      <c r="S119" s="222"/>
      <c r="T119" s="222"/>
      <c r="U119" s="222"/>
      <c r="V119" s="222"/>
      <c r="W119" s="222"/>
      <c r="X119" s="222"/>
      <c r="Y119" s="222"/>
      <c r="Z119" s="222"/>
      <c r="AA119" s="222"/>
      <c r="AB119" s="222"/>
      <c r="AC119" s="222"/>
      <c r="AD119" s="222"/>
      <c r="AE119" s="222"/>
      <c r="AF119" s="220"/>
      <c r="AG119" s="220"/>
      <c r="AH119" s="220"/>
      <c r="AI119" s="220"/>
      <c r="AJ119" s="220"/>
      <c r="AK119" s="220"/>
      <c r="AL119" s="220"/>
      <c r="AM119" s="220"/>
      <c r="AN119" s="220"/>
      <c r="AO119" s="220"/>
      <c r="AP119" s="220"/>
      <c r="AQ119" s="220"/>
      <c r="AR119" s="220"/>
      <c r="AS119" s="220"/>
      <c r="AT119" s="220"/>
      <c r="AU119" s="220"/>
      <c r="AV119" s="220"/>
      <c r="AW119" s="220"/>
      <c r="AX119" s="220"/>
      <c r="AY119" s="223" t="s">
        <v>104</v>
      </c>
      <c r="AZ119" s="220"/>
      <c r="BA119" s="220"/>
      <c r="BB119" s="220"/>
      <c r="BC119" s="220"/>
      <c r="BD119" s="220"/>
      <c r="BE119" s="224">
        <f>IF(N119="základní",J119,0)</f>
        <v>0</v>
      </c>
      <c r="BF119" s="224">
        <f>IF(N119="snížená",J119,0)</f>
        <v>0</v>
      </c>
      <c r="BG119" s="224">
        <f>IF(N119="zákl. přenesená",J119,0)</f>
        <v>0</v>
      </c>
      <c r="BH119" s="224">
        <f>IF(N119="sníž. přenesená",J119,0)</f>
        <v>0</v>
      </c>
      <c r="BI119" s="224">
        <f>IF(N119="nulová",J119,0)</f>
        <v>0</v>
      </c>
      <c r="BJ119" s="223" t="s">
        <v>87</v>
      </c>
      <c r="BK119" s="220"/>
      <c r="BL119" s="220"/>
      <c r="BM119" s="220"/>
    </row>
    <row r="120" s="2" customFormat="1" ht="18" customHeight="1">
      <c r="A120" s="41"/>
      <c r="B120" s="42"/>
      <c r="C120" s="43"/>
      <c r="D120" s="156" t="s">
        <v>192</v>
      </c>
      <c r="E120" s="151"/>
      <c r="F120" s="151"/>
      <c r="G120" s="43"/>
      <c r="H120" s="43"/>
      <c r="I120" s="43"/>
      <c r="J120" s="152">
        <v>0</v>
      </c>
      <c r="K120" s="43"/>
      <c r="L120" s="219"/>
      <c r="M120" s="220"/>
      <c r="N120" s="221" t="s">
        <v>46</v>
      </c>
      <c r="O120" s="220"/>
      <c r="P120" s="220"/>
      <c r="Q120" s="220"/>
      <c r="R120" s="220"/>
      <c r="S120" s="222"/>
      <c r="T120" s="222"/>
      <c r="U120" s="222"/>
      <c r="V120" s="222"/>
      <c r="W120" s="222"/>
      <c r="X120" s="222"/>
      <c r="Y120" s="222"/>
      <c r="Z120" s="222"/>
      <c r="AA120" s="222"/>
      <c r="AB120" s="222"/>
      <c r="AC120" s="222"/>
      <c r="AD120" s="222"/>
      <c r="AE120" s="222"/>
      <c r="AF120" s="220"/>
      <c r="AG120" s="220"/>
      <c r="AH120" s="220"/>
      <c r="AI120" s="220"/>
      <c r="AJ120" s="220"/>
      <c r="AK120" s="220"/>
      <c r="AL120" s="220"/>
      <c r="AM120" s="220"/>
      <c r="AN120" s="220"/>
      <c r="AO120" s="220"/>
      <c r="AP120" s="220"/>
      <c r="AQ120" s="220"/>
      <c r="AR120" s="220"/>
      <c r="AS120" s="220"/>
      <c r="AT120" s="220"/>
      <c r="AU120" s="220"/>
      <c r="AV120" s="220"/>
      <c r="AW120" s="220"/>
      <c r="AX120" s="220"/>
      <c r="AY120" s="223" t="s">
        <v>104</v>
      </c>
      <c r="AZ120" s="220"/>
      <c r="BA120" s="220"/>
      <c r="BB120" s="220"/>
      <c r="BC120" s="220"/>
      <c r="BD120" s="220"/>
      <c r="BE120" s="224">
        <f>IF(N120="základní",J120,0)</f>
        <v>0</v>
      </c>
      <c r="BF120" s="224">
        <f>IF(N120="snížená",J120,0)</f>
        <v>0</v>
      </c>
      <c r="BG120" s="224">
        <f>IF(N120="zákl. přenesená",J120,0)</f>
        <v>0</v>
      </c>
      <c r="BH120" s="224">
        <f>IF(N120="sníž. přenesená",J120,0)</f>
        <v>0</v>
      </c>
      <c r="BI120" s="224">
        <f>IF(N120="nulová",J120,0)</f>
        <v>0</v>
      </c>
      <c r="BJ120" s="223" t="s">
        <v>87</v>
      </c>
      <c r="BK120" s="220"/>
      <c r="BL120" s="220"/>
      <c r="BM120" s="220"/>
    </row>
    <row r="121" s="2" customFormat="1" ht="18" customHeight="1">
      <c r="A121" s="41"/>
      <c r="B121" s="42"/>
      <c r="C121" s="43"/>
      <c r="D121" s="156" t="s">
        <v>193</v>
      </c>
      <c r="E121" s="151"/>
      <c r="F121" s="151"/>
      <c r="G121" s="43"/>
      <c r="H121" s="43"/>
      <c r="I121" s="43"/>
      <c r="J121" s="152">
        <v>0</v>
      </c>
      <c r="K121" s="43"/>
      <c r="L121" s="219"/>
      <c r="M121" s="220"/>
      <c r="N121" s="221" t="s">
        <v>46</v>
      </c>
      <c r="O121" s="220"/>
      <c r="P121" s="220"/>
      <c r="Q121" s="220"/>
      <c r="R121" s="220"/>
      <c r="S121" s="222"/>
      <c r="T121" s="222"/>
      <c r="U121" s="222"/>
      <c r="V121" s="222"/>
      <c r="W121" s="222"/>
      <c r="X121" s="222"/>
      <c r="Y121" s="222"/>
      <c r="Z121" s="222"/>
      <c r="AA121" s="222"/>
      <c r="AB121" s="222"/>
      <c r="AC121" s="222"/>
      <c r="AD121" s="222"/>
      <c r="AE121" s="222"/>
      <c r="AF121" s="220"/>
      <c r="AG121" s="220"/>
      <c r="AH121" s="220"/>
      <c r="AI121" s="220"/>
      <c r="AJ121" s="220"/>
      <c r="AK121" s="220"/>
      <c r="AL121" s="220"/>
      <c r="AM121" s="220"/>
      <c r="AN121" s="220"/>
      <c r="AO121" s="220"/>
      <c r="AP121" s="220"/>
      <c r="AQ121" s="220"/>
      <c r="AR121" s="220"/>
      <c r="AS121" s="220"/>
      <c r="AT121" s="220"/>
      <c r="AU121" s="220"/>
      <c r="AV121" s="220"/>
      <c r="AW121" s="220"/>
      <c r="AX121" s="220"/>
      <c r="AY121" s="223" t="s">
        <v>104</v>
      </c>
      <c r="AZ121" s="220"/>
      <c r="BA121" s="220"/>
      <c r="BB121" s="220"/>
      <c r="BC121" s="220"/>
      <c r="BD121" s="220"/>
      <c r="BE121" s="224">
        <f>IF(N121="základní",J121,0)</f>
        <v>0</v>
      </c>
      <c r="BF121" s="224">
        <f>IF(N121="snížená",J121,0)</f>
        <v>0</v>
      </c>
      <c r="BG121" s="224">
        <f>IF(N121="zákl. přenesená",J121,0)</f>
        <v>0</v>
      </c>
      <c r="BH121" s="224">
        <f>IF(N121="sníž. přenesená",J121,0)</f>
        <v>0</v>
      </c>
      <c r="BI121" s="224">
        <f>IF(N121="nulová",J121,0)</f>
        <v>0</v>
      </c>
      <c r="BJ121" s="223" t="s">
        <v>87</v>
      </c>
      <c r="BK121" s="220"/>
      <c r="BL121" s="220"/>
      <c r="BM121" s="220"/>
    </row>
    <row r="122" s="2" customFormat="1" ht="18" customHeight="1">
      <c r="A122" s="41"/>
      <c r="B122" s="42"/>
      <c r="C122" s="43"/>
      <c r="D122" s="156" t="s">
        <v>194</v>
      </c>
      <c r="E122" s="151"/>
      <c r="F122" s="151"/>
      <c r="G122" s="43"/>
      <c r="H122" s="43"/>
      <c r="I122" s="43"/>
      <c r="J122" s="152">
        <v>0</v>
      </c>
      <c r="K122" s="43"/>
      <c r="L122" s="219"/>
      <c r="M122" s="220"/>
      <c r="N122" s="221" t="s">
        <v>46</v>
      </c>
      <c r="O122" s="220"/>
      <c r="P122" s="220"/>
      <c r="Q122" s="220"/>
      <c r="R122" s="220"/>
      <c r="S122" s="222"/>
      <c r="T122" s="222"/>
      <c r="U122" s="222"/>
      <c r="V122" s="222"/>
      <c r="W122" s="222"/>
      <c r="X122" s="222"/>
      <c r="Y122" s="222"/>
      <c r="Z122" s="222"/>
      <c r="AA122" s="222"/>
      <c r="AB122" s="222"/>
      <c r="AC122" s="222"/>
      <c r="AD122" s="222"/>
      <c r="AE122" s="222"/>
      <c r="AF122" s="220"/>
      <c r="AG122" s="220"/>
      <c r="AH122" s="220"/>
      <c r="AI122" s="220"/>
      <c r="AJ122" s="220"/>
      <c r="AK122" s="220"/>
      <c r="AL122" s="220"/>
      <c r="AM122" s="220"/>
      <c r="AN122" s="220"/>
      <c r="AO122" s="220"/>
      <c r="AP122" s="220"/>
      <c r="AQ122" s="220"/>
      <c r="AR122" s="220"/>
      <c r="AS122" s="220"/>
      <c r="AT122" s="220"/>
      <c r="AU122" s="220"/>
      <c r="AV122" s="220"/>
      <c r="AW122" s="220"/>
      <c r="AX122" s="220"/>
      <c r="AY122" s="223" t="s">
        <v>104</v>
      </c>
      <c r="AZ122" s="220"/>
      <c r="BA122" s="220"/>
      <c r="BB122" s="220"/>
      <c r="BC122" s="220"/>
      <c r="BD122" s="220"/>
      <c r="BE122" s="224">
        <f>IF(N122="základní",J122,0)</f>
        <v>0</v>
      </c>
      <c r="BF122" s="224">
        <f>IF(N122="snížená",J122,0)</f>
        <v>0</v>
      </c>
      <c r="BG122" s="224">
        <f>IF(N122="zákl. přenesená",J122,0)</f>
        <v>0</v>
      </c>
      <c r="BH122" s="224">
        <f>IF(N122="sníž. přenesená",J122,0)</f>
        <v>0</v>
      </c>
      <c r="BI122" s="224">
        <f>IF(N122="nulová",J122,0)</f>
        <v>0</v>
      </c>
      <c r="BJ122" s="223" t="s">
        <v>87</v>
      </c>
      <c r="BK122" s="220"/>
      <c r="BL122" s="220"/>
      <c r="BM122" s="220"/>
    </row>
    <row r="123" s="2" customFormat="1" ht="18" customHeight="1">
      <c r="A123" s="41"/>
      <c r="B123" s="42"/>
      <c r="C123" s="43"/>
      <c r="D123" s="151" t="s">
        <v>195</v>
      </c>
      <c r="E123" s="43"/>
      <c r="F123" s="43"/>
      <c r="G123" s="43"/>
      <c r="H123" s="43"/>
      <c r="I123" s="43"/>
      <c r="J123" s="152">
        <f>ROUND(J34*T123,2)</f>
        <v>0</v>
      </c>
      <c r="K123" s="43"/>
      <c r="L123" s="219"/>
      <c r="M123" s="220"/>
      <c r="N123" s="221" t="s">
        <v>46</v>
      </c>
      <c r="O123" s="220"/>
      <c r="P123" s="220"/>
      <c r="Q123" s="220"/>
      <c r="R123" s="220"/>
      <c r="S123" s="222"/>
      <c r="T123" s="222"/>
      <c r="U123" s="222"/>
      <c r="V123" s="222"/>
      <c r="W123" s="222"/>
      <c r="X123" s="222"/>
      <c r="Y123" s="222"/>
      <c r="Z123" s="222"/>
      <c r="AA123" s="222"/>
      <c r="AB123" s="222"/>
      <c r="AC123" s="222"/>
      <c r="AD123" s="222"/>
      <c r="AE123" s="222"/>
      <c r="AF123" s="220"/>
      <c r="AG123" s="220"/>
      <c r="AH123" s="220"/>
      <c r="AI123" s="220"/>
      <c r="AJ123" s="220"/>
      <c r="AK123" s="220"/>
      <c r="AL123" s="220"/>
      <c r="AM123" s="220"/>
      <c r="AN123" s="220"/>
      <c r="AO123" s="220"/>
      <c r="AP123" s="220"/>
      <c r="AQ123" s="220"/>
      <c r="AR123" s="220"/>
      <c r="AS123" s="220"/>
      <c r="AT123" s="220"/>
      <c r="AU123" s="220"/>
      <c r="AV123" s="220"/>
      <c r="AW123" s="220"/>
      <c r="AX123" s="220"/>
      <c r="AY123" s="223" t="s">
        <v>196</v>
      </c>
      <c r="AZ123" s="220"/>
      <c r="BA123" s="220"/>
      <c r="BB123" s="220"/>
      <c r="BC123" s="220"/>
      <c r="BD123" s="220"/>
      <c r="BE123" s="224">
        <f>IF(N123="základní",J123,0)</f>
        <v>0</v>
      </c>
      <c r="BF123" s="224">
        <f>IF(N123="snížená",J123,0)</f>
        <v>0</v>
      </c>
      <c r="BG123" s="224">
        <f>IF(N123="zákl. přenesená",J123,0)</f>
        <v>0</v>
      </c>
      <c r="BH123" s="224">
        <f>IF(N123="sníž. přenesená",J123,0)</f>
        <v>0</v>
      </c>
      <c r="BI123" s="224">
        <f>IF(N123="nulová",J123,0)</f>
        <v>0</v>
      </c>
      <c r="BJ123" s="223" t="s">
        <v>87</v>
      </c>
      <c r="BK123" s="220"/>
      <c r="BL123" s="220"/>
      <c r="BM123" s="220"/>
    </row>
    <row r="124" s="2" customFormat="1">
      <c r="A124" s="41"/>
      <c r="B124" s="42"/>
      <c r="C124" s="43"/>
      <c r="D124" s="43"/>
      <c r="E124" s="43"/>
      <c r="F124" s="43"/>
      <c r="G124" s="43"/>
      <c r="H124" s="43"/>
      <c r="I124" s="43"/>
      <c r="J124" s="43"/>
      <c r="K124" s="43"/>
      <c r="L124" s="66"/>
      <c r="S124" s="41"/>
      <c r="T124" s="41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</row>
    <row r="125" s="2" customFormat="1" ht="29.28" customHeight="1">
      <c r="A125" s="41"/>
      <c r="B125" s="42"/>
      <c r="C125" s="159" t="s">
        <v>169</v>
      </c>
      <c r="D125" s="160"/>
      <c r="E125" s="160"/>
      <c r="F125" s="160"/>
      <c r="G125" s="160"/>
      <c r="H125" s="160"/>
      <c r="I125" s="160"/>
      <c r="J125" s="161">
        <f>ROUND(J100+J117,2)</f>
        <v>0</v>
      </c>
      <c r="K125" s="160"/>
      <c r="L125" s="66"/>
      <c r="S125" s="41"/>
      <c r="T125" s="41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</row>
    <row r="126" s="2" customFormat="1" ht="6.96" customHeight="1">
      <c r="A126" s="41"/>
      <c r="B126" s="69"/>
      <c r="C126" s="70"/>
      <c r="D126" s="70"/>
      <c r="E126" s="70"/>
      <c r="F126" s="70"/>
      <c r="G126" s="70"/>
      <c r="H126" s="70"/>
      <c r="I126" s="70"/>
      <c r="J126" s="70"/>
      <c r="K126" s="70"/>
      <c r="L126" s="66"/>
      <c r="S126" s="41"/>
      <c r="T126" s="41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</row>
    <row r="130" s="2" customFormat="1" ht="6.96" customHeight="1">
      <c r="A130" s="41"/>
      <c r="B130" s="71"/>
      <c r="C130" s="72"/>
      <c r="D130" s="72"/>
      <c r="E130" s="72"/>
      <c r="F130" s="72"/>
      <c r="G130" s="72"/>
      <c r="H130" s="72"/>
      <c r="I130" s="72"/>
      <c r="J130" s="72"/>
      <c r="K130" s="72"/>
      <c r="L130" s="66"/>
      <c r="S130" s="41"/>
      <c r="T130" s="41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</row>
    <row r="131" s="2" customFormat="1" ht="24.96" customHeight="1">
      <c r="A131" s="41"/>
      <c r="B131" s="42"/>
      <c r="C131" s="24" t="s">
        <v>197</v>
      </c>
      <c r="D131" s="43"/>
      <c r="E131" s="43"/>
      <c r="F131" s="43"/>
      <c r="G131" s="43"/>
      <c r="H131" s="43"/>
      <c r="I131" s="43"/>
      <c r="J131" s="43"/>
      <c r="K131" s="43"/>
      <c r="L131" s="66"/>
      <c r="S131" s="41"/>
      <c r="T131" s="41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</row>
    <row r="132" s="2" customFormat="1" ht="6.96" customHeight="1">
      <c r="A132" s="41"/>
      <c r="B132" s="42"/>
      <c r="C132" s="43"/>
      <c r="D132" s="43"/>
      <c r="E132" s="43"/>
      <c r="F132" s="43"/>
      <c r="G132" s="43"/>
      <c r="H132" s="43"/>
      <c r="I132" s="43"/>
      <c r="J132" s="43"/>
      <c r="K132" s="43"/>
      <c r="L132" s="66"/>
      <c r="S132" s="41"/>
      <c r="T132" s="41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</row>
    <row r="133" s="2" customFormat="1" ht="12" customHeight="1">
      <c r="A133" s="41"/>
      <c r="B133" s="42"/>
      <c r="C133" s="33" t="s">
        <v>16</v>
      </c>
      <c r="D133" s="43"/>
      <c r="E133" s="43"/>
      <c r="F133" s="43"/>
      <c r="G133" s="43"/>
      <c r="H133" s="43"/>
      <c r="I133" s="43"/>
      <c r="J133" s="43"/>
      <c r="K133" s="43"/>
      <c r="L133" s="66"/>
      <c r="S133" s="41"/>
      <c r="T133" s="41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</row>
    <row r="134" s="2" customFormat="1" ht="16.5" customHeight="1">
      <c r="A134" s="41"/>
      <c r="B134" s="42"/>
      <c r="C134" s="43"/>
      <c r="D134" s="43"/>
      <c r="E134" s="201" t="str">
        <f>E7</f>
        <v>Komunitní centrum Jahodnice - rozdělení do etap .I.etapa</v>
      </c>
      <c r="F134" s="33"/>
      <c r="G134" s="33"/>
      <c r="H134" s="33"/>
      <c r="I134" s="43"/>
      <c r="J134" s="43"/>
      <c r="K134" s="43"/>
      <c r="L134" s="66"/>
      <c r="S134" s="41"/>
      <c r="T134" s="41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</row>
    <row r="135" s="1" customFormat="1" ht="12" customHeight="1">
      <c r="B135" s="22"/>
      <c r="C135" s="33" t="s">
        <v>171</v>
      </c>
      <c r="D135" s="23"/>
      <c r="E135" s="23"/>
      <c r="F135" s="23"/>
      <c r="G135" s="23"/>
      <c r="H135" s="23"/>
      <c r="I135" s="23"/>
      <c r="J135" s="23"/>
      <c r="K135" s="23"/>
      <c r="L135" s="21"/>
    </row>
    <row r="136" s="1" customFormat="1" ht="23.25" customHeight="1">
      <c r="B136" s="22"/>
      <c r="C136" s="23"/>
      <c r="D136" s="23"/>
      <c r="E136" s="201" t="s">
        <v>172</v>
      </c>
      <c r="F136" s="23"/>
      <c r="G136" s="23"/>
      <c r="H136" s="23"/>
      <c r="I136" s="23"/>
      <c r="J136" s="23"/>
      <c r="K136" s="23"/>
      <c r="L136" s="21"/>
    </row>
    <row r="137" s="1" customFormat="1" ht="12" customHeight="1">
      <c r="B137" s="22"/>
      <c r="C137" s="33" t="s">
        <v>173</v>
      </c>
      <c r="D137" s="23"/>
      <c r="E137" s="23"/>
      <c r="F137" s="23"/>
      <c r="G137" s="23"/>
      <c r="H137" s="23"/>
      <c r="I137" s="23"/>
      <c r="J137" s="23"/>
      <c r="K137" s="23"/>
      <c r="L137" s="21"/>
    </row>
    <row r="138" s="2" customFormat="1" ht="16.5" customHeight="1">
      <c r="A138" s="41"/>
      <c r="B138" s="42"/>
      <c r="C138" s="43"/>
      <c r="D138" s="43"/>
      <c r="E138" s="202" t="s">
        <v>174</v>
      </c>
      <c r="F138" s="43"/>
      <c r="G138" s="43"/>
      <c r="H138" s="43"/>
      <c r="I138" s="43"/>
      <c r="J138" s="43"/>
      <c r="K138" s="43"/>
      <c r="L138" s="66"/>
      <c r="S138" s="41"/>
      <c r="T138" s="41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</row>
    <row r="139" s="2" customFormat="1" ht="12" customHeight="1">
      <c r="A139" s="41"/>
      <c r="B139" s="42"/>
      <c r="C139" s="33" t="s">
        <v>175</v>
      </c>
      <c r="D139" s="43"/>
      <c r="E139" s="43"/>
      <c r="F139" s="43"/>
      <c r="G139" s="43"/>
      <c r="H139" s="43"/>
      <c r="I139" s="43"/>
      <c r="J139" s="43"/>
      <c r="K139" s="43"/>
      <c r="L139" s="66"/>
      <c r="S139" s="41"/>
      <c r="T139" s="41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</row>
    <row r="140" s="2" customFormat="1" ht="16.5" customHeight="1">
      <c r="A140" s="41"/>
      <c r="B140" s="42"/>
      <c r="C140" s="43"/>
      <c r="D140" s="43"/>
      <c r="E140" s="79" t="str">
        <f>E13</f>
        <v>222/2021/KCpr - Přípojky kanalizace a vodovodu</v>
      </c>
      <c r="F140" s="43"/>
      <c r="G140" s="43"/>
      <c r="H140" s="43"/>
      <c r="I140" s="43"/>
      <c r="J140" s="43"/>
      <c r="K140" s="43"/>
      <c r="L140" s="66"/>
      <c r="S140" s="41"/>
      <c r="T140" s="41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</row>
    <row r="141" s="2" customFormat="1" ht="6.96" customHeight="1">
      <c r="A141" s="41"/>
      <c r="B141" s="42"/>
      <c r="C141" s="43"/>
      <c r="D141" s="43"/>
      <c r="E141" s="43"/>
      <c r="F141" s="43"/>
      <c r="G141" s="43"/>
      <c r="H141" s="43"/>
      <c r="I141" s="43"/>
      <c r="J141" s="43"/>
      <c r="K141" s="43"/>
      <c r="L141" s="66"/>
      <c r="S141" s="41"/>
      <c r="T141" s="41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</row>
    <row r="142" s="2" customFormat="1" ht="12" customHeight="1">
      <c r="A142" s="41"/>
      <c r="B142" s="42"/>
      <c r="C142" s="33" t="s">
        <v>20</v>
      </c>
      <c r="D142" s="43"/>
      <c r="E142" s="43"/>
      <c r="F142" s="28" t="str">
        <f>F16</f>
        <v>Baštýřská 67/2,19800 Praha 14</v>
      </c>
      <c r="G142" s="43"/>
      <c r="H142" s="43"/>
      <c r="I142" s="33" t="s">
        <v>22</v>
      </c>
      <c r="J142" s="82" t="str">
        <f>IF(J16="","",J16)</f>
        <v>14. 7. 2021</v>
      </c>
      <c r="K142" s="43"/>
      <c r="L142" s="66"/>
      <c r="S142" s="41"/>
      <c r="T142" s="41"/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</row>
    <row r="143" s="2" customFormat="1" ht="6.96" customHeight="1">
      <c r="A143" s="41"/>
      <c r="B143" s="42"/>
      <c r="C143" s="43"/>
      <c r="D143" s="43"/>
      <c r="E143" s="43"/>
      <c r="F143" s="43"/>
      <c r="G143" s="43"/>
      <c r="H143" s="43"/>
      <c r="I143" s="43"/>
      <c r="J143" s="43"/>
      <c r="K143" s="43"/>
      <c r="L143" s="66"/>
      <c r="S143" s="41"/>
      <c r="T143" s="41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</row>
    <row r="144" s="2" customFormat="1" ht="25.65" customHeight="1">
      <c r="A144" s="41"/>
      <c r="B144" s="42"/>
      <c r="C144" s="33" t="s">
        <v>24</v>
      </c>
      <c r="D144" s="43"/>
      <c r="E144" s="43"/>
      <c r="F144" s="28" t="str">
        <f>E19</f>
        <v>Městská část Praha 14,Br.Venclíků 1073,Praha 14</v>
      </c>
      <c r="G144" s="43"/>
      <c r="H144" s="43"/>
      <c r="I144" s="33" t="s">
        <v>31</v>
      </c>
      <c r="J144" s="37" t="str">
        <f>E25</f>
        <v>a3atelier s.r.o.,Praha 1</v>
      </c>
      <c r="K144" s="43"/>
      <c r="L144" s="66"/>
      <c r="S144" s="41"/>
      <c r="T144" s="41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</row>
    <row r="145" s="2" customFormat="1" ht="15.15" customHeight="1">
      <c r="A145" s="41"/>
      <c r="B145" s="42"/>
      <c r="C145" s="33" t="s">
        <v>29</v>
      </c>
      <c r="D145" s="43"/>
      <c r="E145" s="43"/>
      <c r="F145" s="28" t="str">
        <f>IF(E22="","",E22)</f>
        <v>Vyplň údaj</v>
      </c>
      <c r="G145" s="43"/>
      <c r="H145" s="43"/>
      <c r="I145" s="33" t="s">
        <v>35</v>
      </c>
      <c r="J145" s="37" t="str">
        <f>E28</f>
        <v>Ing.Myšík Petr</v>
      </c>
      <c r="K145" s="43"/>
      <c r="L145" s="66"/>
      <c r="S145" s="41"/>
      <c r="T145" s="41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</row>
    <row r="146" s="2" customFormat="1" ht="10.32" customHeight="1">
      <c r="A146" s="41"/>
      <c r="B146" s="42"/>
      <c r="C146" s="43"/>
      <c r="D146" s="43"/>
      <c r="E146" s="43"/>
      <c r="F146" s="43"/>
      <c r="G146" s="43"/>
      <c r="H146" s="43"/>
      <c r="I146" s="43"/>
      <c r="J146" s="43"/>
      <c r="K146" s="43"/>
      <c r="L146" s="66"/>
      <c r="S146" s="41"/>
      <c r="T146" s="41"/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</row>
    <row r="147" s="11" customFormat="1" ht="29.28" customHeight="1">
      <c r="A147" s="225"/>
      <c r="B147" s="226"/>
      <c r="C147" s="227" t="s">
        <v>198</v>
      </c>
      <c r="D147" s="228" t="s">
        <v>66</v>
      </c>
      <c r="E147" s="228" t="s">
        <v>62</v>
      </c>
      <c r="F147" s="228" t="s">
        <v>63</v>
      </c>
      <c r="G147" s="228" t="s">
        <v>199</v>
      </c>
      <c r="H147" s="228" t="s">
        <v>200</v>
      </c>
      <c r="I147" s="228" t="s">
        <v>201</v>
      </c>
      <c r="J147" s="229" t="s">
        <v>181</v>
      </c>
      <c r="K147" s="230" t="s">
        <v>202</v>
      </c>
      <c r="L147" s="231"/>
      <c r="M147" s="103" t="s">
        <v>1</v>
      </c>
      <c r="N147" s="104" t="s">
        <v>45</v>
      </c>
      <c r="O147" s="104" t="s">
        <v>203</v>
      </c>
      <c r="P147" s="104" t="s">
        <v>204</v>
      </c>
      <c r="Q147" s="104" t="s">
        <v>205</v>
      </c>
      <c r="R147" s="104" t="s">
        <v>206</v>
      </c>
      <c r="S147" s="104" t="s">
        <v>207</v>
      </c>
      <c r="T147" s="105" t="s">
        <v>208</v>
      </c>
      <c r="U147" s="225"/>
      <c r="V147" s="225"/>
      <c r="W147" s="225"/>
      <c r="X147" s="225"/>
      <c r="Y147" s="225"/>
      <c r="Z147" s="225"/>
      <c r="AA147" s="225"/>
      <c r="AB147" s="225"/>
      <c r="AC147" s="225"/>
      <c r="AD147" s="225"/>
      <c r="AE147" s="225"/>
    </row>
    <row r="148" s="2" customFormat="1" ht="22.8" customHeight="1">
      <c r="A148" s="41"/>
      <c r="B148" s="42"/>
      <c r="C148" s="110" t="s">
        <v>209</v>
      </c>
      <c r="D148" s="43"/>
      <c r="E148" s="43"/>
      <c r="F148" s="43"/>
      <c r="G148" s="43"/>
      <c r="H148" s="43"/>
      <c r="I148" s="43"/>
      <c r="J148" s="232">
        <f>BK148</f>
        <v>0</v>
      </c>
      <c r="K148" s="43"/>
      <c r="L148" s="44"/>
      <c r="M148" s="106"/>
      <c r="N148" s="233"/>
      <c r="O148" s="107"/>
      <c r="P148" s="234">
        <f>P149+P172+P182+P190+P204</f>
        <v>0</v>
      </c>
      <c r="Q148" s="107"/>
      <c r="R148" s="234">
        <f>R149+R172+R182+R190+R204</f>
        <v>24.006306199999997</v>
      </c>
      <c r="S148" s="107"/>
      <c r="T148" s="235">
        <f>T149+T172+T182+T190+T204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T148" s="18" t="s">
        <v>80</v>
      </c>
      <c r="AU148" s="18" t="s">
        <v>183</v>
      </c>
      <c r="BK148" s="236">
        <f>BK149+BK172+BK182+BK190+BK204</f>
        <v>0</v>
      </c>
    </row>
    <row r="149" s="12" customFormat="1" ht="25.92" customHeight="1">
      <c r="A149" s="12"/>
      <c r="B149" s="237"/>
      <c r="C149" s="238"/>
      <c r="D149" s="239" t="s">
        <v>80</v>
      </c>
      <c r="E149" s="240" t="s">
        <v>3050</v>
      </c>
      <c r="F149" s="240" t="s">
        <v>3051</v>
      </c>
      <c r="G149" s="238"/>
      <c r="H149" s="238"/>
      <c r="I149" s="241"/>
      <c r="J149" s="242">
        <f>BK149</f>
        <v>0</v>
      </c>
      <c r="K149" s="238"/>
      <c r="L149" s="243"/>
      <c r="M149" s="244"/>
      <c r="N149" s="245"/>
      <c r="O149" s="245"/>
      <c r="P149" s="246">
        <f>P150+P168</f>
        <v>0</v>
      </c>
      <c r="Q149" s="245"/>
      <c r="R149" s="246">
        <f>R150+R168</f>
        <v>0</v>
      </c>
      <c r="S149" s="245"/>
      <c r="T149" s="247">
        <f>T150+T168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48" t="s">
        <v>87</v>
      </c>
      <c r="AT149" s="249" t="s">
        <v>80</v>
      </c>
      <c r="AU149" s="249" t="s">
        <v>81</v>
      </c>
      <c r="AY149" s="248" t="s">
        <v>211</v>
      </c>
      <c r="BK149" s="250">
        <f>BK150+BK168</f>
        <v>0</v>
      </c>
    </row>
    <row r="150" s="12" customFormat="1" ht="22.8" customHeight="1">
      <c r="A150" s="12"/>
      <c r="B150" s="237"/>
      <c r="C150" s="238"/>
      <c r="D150" s="239" t="s">
        <v>80</v>
      </c>
      <c r="E150" s="251" t="s">
        <v>3052</v>
      </c>
      <c r="F150" s="251" t="s">
        <v>3053</v>
      </c>
      <c r="G150" s="238"/>
      <c r="H150" s="238"/>
      <c r="I150" s="241"/>
      <c r="J150" s="252">
        <f>BK150</f>
        <v>0</v>
      </c>
      <c r="K150" s="238"/>
      <c r="L150" s="243"/>
      <c r="M150" s="244"/>
      <c r="N150" s="245"/>
      <c r="O150" s="245"/>
      <c r="P150" s="246">
        <f>SUM(P151:P167)</f>
        <v>0</v>
      </c>
      <c r="Q150" s="245"/>
      <c r="R150" s="246">
        <f>SUM(R151:R167)</f>
        <v>0</v>
      </c>
      <c r="S150" s="245"/>
      <c r="T150" s="247">
        <f>SUM(T151:T167)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48" t="s">
        <v>87</v>
      </c>
      <c r="AT150" s="249" t="s">
        <v>80</v>
      </c>
      <c r="AU150" s="249" t="s">
        <v>87</v>
      </c>
      <c r="AY150" s="248" t="s">
        <v>211</v>
      </c>
      <c r="BK150" s="250">
        <f>SUM(BK151:BK167)</f>
        <v>0</v>
      </c>
    </row>
    <row r="151" s="2" customFormat="1" ht="16.5" customHeight="1">
      <c r="A151" s="41"/>
      <c r="B151" s="42"/>
      <c r="C151" s="317" t="s">
        <v>87</v>
      </c>
      <c r="D151" s="317" t="s">
        <v>587</v>
      </c>
      <c r="E151" s="318" t="s">
        <v>3054</v>
      </c>
      <c r="F151" s="319" t="s">
        <v>3055</v>
      </c>
      <c r="G151" s="320" t="s">
        <v>1198</v>
      </c>
      <c r="H151" s="321">
        <v>1</v>
      </c>
      <c r="I151" s="322"/>
      <c r="J151" s="323">
        <f>ROUND(I151*H151,2)</f>
        <v>0</v>
      </c>
      <c r="K151" s="324"/>
      <c r="L151" s="325"/>
      <c r="M151" s="326" t="s">
        <v>1</v>
      </c>
      <c r="N151" s="327" t="s">
        <v>46</v>
      </c>
      <c r="O151" s="94"/>
      <c r="P151" s="263">
        <f>O151*H151</f>
        <v>0</v>
      </c>
      <c r="Q151" s="263">
        <v>0</v>
      </c>
      <c r="R151" s="263">
        <f>Q151*H151</f>
        <v>0</v>
      </c>
      <c r="S151" s="263">
        <v>0</v>
      </c>
      <c r="T151" s="264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65" t="s">
        <v>247</v>
      </c>
      <c r="AT151" s="265" t="s">
        <v>587</v>
      </c>
      <c r="AU151" s="265" t="s">
        <v>89</v>
      </c>
      <c r="AY151" s="18" t="s">
        <v>211</v>
      </c>
      <c r="BE151" s="155">
        <f>IF(N151="základní",J151,0)</f>
        <v>0</v>
      </c>
      <c r="BF151" s="155">
        <f>IF(N151="snížená",J151,0)</f>
        <v>0</v>
      </c>
      <c r="BG151" s="155">
        <f>IF(N151="zákl. přenesená",J151,0)</f>
        <v>0</v>
      </c>
      <c r="BH151" s="155">
        <f>IF(N151="sníž. přenesená",J151,0)</f>
        <v>0</v>
      </c>
      <c r="BI151" s="155">
        <f>IF(N151="nulová",J151,0)</f>
        <v>0</v>
      </c>
      <c r="BJ151" s="18" t="s">
        <v>87</v>
      </c>
      <c r="BK151" s="155">
        <f>ROUND(I151*H151,2)</f>
        <v>0</v>
      </c>
      <c r="BL151" s="18" t="s">
        <v>100</v>
      </c>
      <c r="BM151" s="265" t="s">
        <v>89</v>
      </c>
    </row>
    <row r="152" s="2" customFormat="1" ht="16.5" customHeight="1">
      <c r="A152" s="41"/>
      <c r="B152" s="42"/>
      <c r="C152" s="317" t="s">
        <v>89</v>
      </c>
      <c r="D152" s="317" t="s">
        <v>587</v>
      </c>
      <c r="E152" s="318" t="s">
        <v>3056</v>
      </c>
      <c r="F152" s="319" t="s">
        <v>3057</v>
      </c>
      <c r="G152" s="320" t="s">
        <v>1198</v>
      </c>
      <c r="H152" s="321">
        <v>1</v>
      </c>
      <c r="I152" s="322"/>
      <c r="J152" s="323">
        <f>ROUND(I152*H152,2)</f>
        <v>0</v>
      </c>
      <c r="K152" s="324"/>
      <c r="L152" s="325"/>
      <c r="M152" s="326" t="s">
        <v>1</v>
      </c>
      <c r="N152" s="327" t="s">
        <v>46</v>
      </c>
      <c r="O152" s="94"/>
      <c r="P152" s="263">
        <f>O152*H152</f>
        <v>0</v>
      </c>
      <c r="Q152" s="263">
        <v>0</v>
      </c>
      <c r="R152" s="263">
        <f>Q152*H152</f>
        <v>0</v>
      </c>
      <c r="S152" s="263">
        <v>0</v>
      </c>
      <c r="T152" s="264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65" t="s">
        <v>247</v>
      </c>
      <c r="AT152" s="265" t="s">
        <v>587</v>
      </c>
      <c r="AU152" s="265" t="s">
        <v>89</v>
      </c>
      <c r="AY152" s="18" t="s">
        <v>211</v>
      </c>
      <c r="BE152" s="155">
        <f>IF(N152="základní",J152,0)</f>
        <v>0</v>
      </c>
      <c r="BF152" s="155">
        <f>IF(N152="snížená",J152,0)</f>
        <v>0</v>
      </c>
      <c r="BG152" s="155">
        <f>IF(N152="zákl. přenesená",J152,0)</f>
        <v>0</v>
      </c>
      <c r="BH152" s="155">
        <f>IF(N152="sníž. přenesená",J152,0)</f>
        <v>0</v>
      </c>
      <c r="BI152" s="155">
        <f>IF(N152="nulová",J152,0)</f>
        <v>0</v>
      </c>
      <c r="BJ152" s="18" t="s">
        <v>87</v>
      </c>
      <c r="BK152" s="155">
        <f>ROUND(I152*H152,2)</f>
        <v>0</v>
      </c>
      <c r="BL152" s="18" t="s">
        <v>100</v>
      </c>
      <c r="BM152" s="265" t="s">
        <v>100</v>
      </c>
    </row>
    <row r="153" s="2" customFormat="1" ht="16.5" customHeight="1">
      <c r="A153" s="41"/>
      <c r="B153" s="42"/>
      <c r="C153" s="317" t="s">
        <v>96</v>
      </c>
      <c r="D153" s="317" t="s">
        <v>587</v>
      </c>
      <c r="E153" s="318" t="s">
        <v>3058</v>
      </c>
      <c r="F153" s="319" t="s">
        <v>3059</v>
      </c>
      <c r="G153" s="320" t="s">
        <v>1198</v>
      </c>
      <c r="H153" s="321">
        <v>1</v>
      </c>
      <c r="I153" s="322"/>
      <c r="J153" s="323">
        <f>ROUND(I153*H153,2)</f>
        <v>0</v>
      </c>
      <c r="K153" s="324"/>
      <c r="L153" s="325"/>
      <c r="M153" s="326" t="s">
        <v>1</v>
      </c>
      <c r="N153" s="327" t="s">
        <v>46</v>
      </c>
      <c r="O153" s="94"/>
      <c r="P153" s="263">
        <f>O153*H153</f>
        <v>0</v>
      </c>
      <c r="Q153" s="263">
        <v>0</v>
      </c>
      <c r="R153" s="263">
        <f>Q153*H153</f>
        <v>0</v>
      </c>
      <c r="S153" s="263">
        <v>0</v>
      </c>
      <c r="T153" s="264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65" t="s">
        <v>247</v>
      </c>
      <c r="AT153" s="265" t="s">
        <v>587</v>
      </c>
      <c r="AU153" s="265" t="s">
        <v>89</v>
      </c>
      <c r="AY153" s="18" t="s">
        <v>211</v>
      </c>
      <c r="BE153" s="155">
        <f>IF(N153="základní",J153,0)</f>
        <v>0</v>
      </c>
      <c r="BF153" s="155">
        <f>IF(N153="snížená",J153,0)</f>
        <v>0</v>
      </c>
      <c r="BG153" s="155">
        <f>IF(N153="zákl. přenesená",J153,0)</f>
        <v>0</v>
      </c>
      <c r="BH153" s="155">
        <f>IF(N153="sníž. přenesená",J153,0)</f>
        <v>0</v>
      </c>
      <c r="BI153" s="155">
        <f>IF(N153="nulová",J153,0)</f>
        <v>0</v>
      </c>
      <c r="BJ153" s="18" t="s">
        <v>87</v>
      </c>
      <c r="BK153" s="155">
        <f>ROUND(I153*H153,2)</f>
        <v>0</v>
      </c>
      <c r="BL153" s="18" t="s">
        <v>100</v>
      </c>
      <c r="BM153" s="265" t="s">
        <v>232</v>
      </c>
    </row>
    <row r="154" s="2" customFormat="1" ht="16.5" customHeight="1">
      <c r="A154" s="41"/>
      <c r="B154" s="42"/>
      <c r="C154" s="317" t="s">
        <v>100</v>
      </c>
      <c r="D154" s="317" t="s">
        <v>587</v>
      </c>
      <c r="E154" s="318" t="s">
        <v>3060</v>
      </c>
      <c r="F154" s="319" t="s">
        <v>3061</v>
      </c>
      <c r="G154" s="320" t="s">
        <v>1198</v>
      </c>
      <c r="H154" s="321">
        <v>1</v>
      </c>
      <c r="I154" s="322"/>
      <c r="J154" s="323">
        <f>ROUND(I154*H154,2)</f>
        <v>0</v>
      </c>
      <c r="K154" s="324"/>
      <c r="L154" s="325"/>
      <c r="M154" s="326" t="s">
        <v>1</v>
      </c>
      <c r="N154" s="327" t="s">
        <v>46</v>
      </c>
      <c r="O154" s="94"/>
      <c r="P154" s="263">
        <f>O154*H154</f>
        <v>0</v>
      </c>
      <c r="Q154" s="263">
        <v>0</v>
      </c>
      <c r="R154" s="263">
        <f>Q154*H154</f>
        <v>0</v>
      </c>
      <c r="S154" s="263">
        <v>0</v>
      </c>
      <c r="T154" s="264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65" t="s">
        <v>247</v>
      </c>
      <c r="AT154" s="265" t="s">
        <v>587</v>
      </c>
      <c r="AU154" s="265" t="s">
        <v>89</v>
      </c>
      <c r="AY154" s="18" t="s">
        <v>211</v>
      </c>
      <c r="BE154" s="155">
        <f>IF(N154="základní",J154,0)</f>
        <v>0</v>
      </c>
      <c r="BF154" s="155">
        <f>IF(N154="snížená",J154,0)</f>
        <v>0</v>
      </c>
      <c r="BG154" s="155">
        <f>IF(N154="zákl. přenesená",J154,0)</f>
        <v>0</v>
      </c>
      <c r="BH154" s="155">
        <f>IF(N154="sníž. přenesená",J154,0)</f>
        <v>0</v>
      </c>
      <c r="BI154" s="155">
        <f>IF(N154="nulová",J154,0)</f>
        <v>0</v>
      </c>
      <c r="BJ154" s="18" t="s">
        <v>87</v>
      </c>
      <c r="BK154" s="155">
        <f>ROUND(I154*H154,2)</f>
        <v>0</v>
      </c>
      <c r="BL154" s="18" t="s">
        <v>100</v>
      </c>
      <c r="BM154" s="265" t="s">
        <v>247</v>
      </c>
    </row>
    <row r="155" s="2" customFormat="1" ht="16.5" customHeight="1">
      <c r="A155" s="41"/>
      <c r="B155" s="42"/>
      <c r="C155" s="317" t="s">
        <v>105</v>
      </c>
      <c r="D155" s="317" t="s">
        <v>587</v>
      </c>
      <c r="E155" s="318" t="s">
        <v>3062</v>
      </c>
      <c r="F155" s="319" t="s">
        <v>3063</v>
      </c>
      <c r="G155" s="320" t="s">
        <v>1198</v>
      </c>
      <c r="H155" s="321">
        <v>1</v>
      </c>
      <c r="I155" s="322"/>
      <c r="J155" s="323">
        <f>ROUND(I155*H155,2)</f>
        <v>0</v>
      </c>
      <c r="K155" s="324"/>
      <c r="L155" s="325"/>
      <c r="M155" s="326" t="s">
        <v>1</v>
      </c>
      <c r="N155" s="327" t="s">
        <v>46</v>
      </c>
      <c r="O155" s="94"/>
      <c r="P155" s="263">
        <f>O155*H155</f>
        <v>0</v>
      </c>
      <c r="Q155" s="263">
        <v>0</v>
      </c>
      <c r="R155" s="263">
        <f>Q155*H155</f>
        <v>0</v>
      </c>
      <c r="S155" s="263">
        <v>0</v>
      </c>
      <c r="T155" s="264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65" t="s">
        <v>247</v>
      </c>
      <c r="AT155" s="265" t="s">
        <v>587</v>
      </c>
      <c r="AU155" s="265" t="s">
        <v>89</v>
      </c>
      <c r="AY155" s="18" t="s">
        <v>211</v>
      </c>
      <c r="BE155" s="155">
        <f>IF(N155="základní",J155,0)</f>
        <v>0</v>
      </c>
      <c r="BF155" s="155">
        <f>IF(N155="snížená",J155,0)</f>
        <v>0</v>
      </c>
      <c r="BG155" s="155">
        <f>IF(N155="zákl. přenesená",J155,0)</f>
        <v>0</v>
      </c>
      <c r="BH155" s="155">
        <f>IF(N155="sníž. přenesená",J155,0)</f>
        <v>0</v>
      </c>
      <c r="BI155" s="155">
        <f>IF(N155="nulová",J155,0)</f>
        <v>0</v>
      </c>
      <c r="BJ155" s="18" t="s">
        <v>87</v>
      </c>
      <c r="BK155" s="155">
        <f>ROUND(I155*H155,2)</f>
        <v>0</v>
      </c>
      <c r="BL155" s="18" t="s">
        <v>100</v>
      </c>
      <c r="BM155" s="265" t="s">
        <v>257</v>
      </c>
    </row>
    <row r="156" s="2" customFormat="1" ht="16.5" customHeight="1">
      <c r="A156" s="41"/>
      <c r="B156" s="42"/>
      <c r="C156" s="317" t="s">
        <v>232</v>
      </c>
      <c r="D156" s="317" t="s">
        <v>587</v>
      </c>
      <c r="E156" s="318" t="s">
        <v>3064</v>
      </c>
      <c r="F156" s="319" t="s">
        <v>3065</v>
      </c>
      <c r="G156" s="320" t="s">
        <v>1198</v>
      </c>
      <c r="H156" s="321">
        <v>1</v>
      </c>
      <c r="I156" s="322"/>
      <c r="J156" s="323">
        <f>ROUND(I156*H156,2)</f>
        <v>0</v>
      </c>
      <c r="K156" s="324"/>
      <c r="L156" s="325"/>
      <c r="M156" s="326" t="s">
        <v>1</v>
      </c>
      <c r="N156" s="327" t="s">
        <v>46</v>
      </c>
      <c r="O156" s="94"/>
      <c r="P156" s="263">
        <f>O156*H156</f>
        <v>0</v>
      </c>
      <c r="Q156" s="263">
        <v>0</v>
      </c>
      <c r="R156" s="263">
        <f>Q156*H156</f>
        <v>0</v>
      </c>
      <c r="S156" s="263">
        <v>0</v>
      </c>
      <c r="T156" s="264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65" t="s">
        <v>247</v>
      </c>
      <c r="AT156" s="265" t="s">
        <v>587</v>
      </c>
      <c r="AU156" s="265" t="s">
        <v>89</v>
      </c>
      <c r="AY156" s="18" t="s">
        <v>211</v>
      </c>
      <c r="BE156" s="155">
        <f>IF(N156="základní",J156,0)</f>
        <v>0</v>
      </c>
      <c r="BF156" s="155">
        <f>IF(N156="snížená",J156,0)</f>
        <v>0</v>
      </c>
      <c r="BG156" s="155">
        <f>IF(N156="zákl. přenesená",J156,0)</f>
        <v>0</v>
      </c>
      <c r="BH156" s="155">
        <f>IF(N156="sníž. přenesená",J156,0)</f>
        <v>0</v>
      </c>
      <c r="BI156" s="155">
        <f>IF(N156="nulová",J156,0)</f>
        <v>0</v>
      </c>
      <c r="BJ156" s="18" t="s">
        <v>87</v>
      </c>
      <c r="BK156" s="155">
        <f>ROUND(I156*H156,2)</f>
        <v>0</v>
      </c>
      <c r="BL156" s="18" t="s">
        <v>100</v>
      </c>
      <c r="BM156" s="265" t="s">
        <v>490</v>
      </c>
    </row>
    <row r="157" s="2" customFormat="1" ht="16.5" customHeight="1">
      <c r="A157" s="41"/>
      <c r="B157" s="42"/>
      <c r="C157" s="317" t="s">
        <v>243</v>
      </c>
      <c r="D157" s="317" t="s">
        <v>587</v>
      </c>
      <c r="E157" s="318" t="s">
        <v>3066</v>
      </c>
      <c r="F157" s="319" t="s">
        <v>3067</v>
      </c>
      <c r="G157" s="320" t="s">
        <v>1198</v>
      </c>
      <c r="H157" s="321">
        <v>1</v>
      </c>
      <c r="I157" s="322"/>
      <c r="J157" s="323">
        <f>ROUND(I157*H157,2)</f>
        <v>0</v>
      </c>
      <c r="K157" s="324"/>
      <c r="L157" s="325"/>
      <c r="M157" s="326" t="s">
        <v>1</v>
      </c>
      <c r="N157" s="327" t="s">
        <v>46</v>
      </c>
      <c r="O157" s="94"/>
      <c r="P157" s="263">
        <f>O157*H157</f>
        <v>0</v>
      </c>
      <c r="Q157" s="263">
        <v>0</v>
      </c>
      <c r="R157" s="263">
        <f>Q157*H157</f>
        <v>0</v>
      </c>
      <c r="S157" s="263">
        <v>0</v>
      </c>
      <c r="T157" s="264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65" t="s">
        <v>247</v>
      </c>
      <c r="AT157" s="265" t="s">
        <v>587</v>
      </c>
      <c r="AU157" s="265" t="s">
        <v>89</v>
      </c>
      <c r="AY157" s="18" t="s">
        <v>211</v>
      </c>
      <c r="BE157" s="155">
        <f>IF(N157="základní",J157,0)</f>
        <v>0</v>
      </c>
      <c r="BF157" s="155">
        <f>IF(N157="snížená",J157,0)</f>
        <v>0</v>
      </c>
      <c r="BG157" s="155">
        <f>IF(N157="zákl. přenesená",J157,0)</f>
        <v>0</v>
      </c>
      <c r="BH157" s="155">
        <f>IF(N157="sníž. přenesená",J157,0)</f>
        <v>0</v>
      </c>
      <c r="BI157" s="155">
        <f>IF(N157="nulová",J157,0)</f>
        <v>0</v>
      </c>
      <c r="BJ157" s="18" t="s">
        <v>87</v>
      </c>
      <c r="BK157" s="155">
        <f>ROUND(I157*H157,2)</f>
        <v>0</v>
      </c>
      <c r="BL157" s="18" t="s">
        <v>100</v>
      </c>
      <c r="BM157" s="265" t="s">
        <v>502</v>
      </c>
    </row>
    <row r="158" s="2" customFormat="1" ht="16.5" customHeight="1">
      <c r="A158" s="41"/>
      <c r="B158" s="42"/>
      <c r="C158" s="317" t="s">
        <v>247</v>
      </c>
      <c r="D158" s="317" t="s">
        <v>587</v>
      </c>
      <c r="E158" s="318" t="s">
        <v>3068</v>
      </c>
      <c r="F158" s="319" t="s">
        <v>3069</v>
      </c>
      <c r="G158" s="320" t="s">
        <v>1198</v>
      </c>
      <c r="H158" s="321">
        <v>1</v>
      </c>
      <c r="I158" s="322"/>
      <c r="J158" s="323">
        <f>ROUND(I158*H158,2)</f>
        <v>0</v>
      </c>
      <c r="K158" s="324"/>
      <c r="L158" s="325"/>
      <c r="M158" s="326" t="s">
        <v>1</v>
      </c>
      <c r="N158" s="327" t="s">
        <v>46</v>
      </c>
      <c r="O158" s="94"/>
      <c r="P158" s="263">
        <f>O158*H158</f>
        <v>0</v>
      </c>
      <c r="Q158" s="263">
        <v>0</v>
      </c>
      <c r="R158" s="263">
        <f>Q158*H158</f>
        <v>0</v>
      </c>
      <c r="S158" s="263">
        <v>0</v>
      </c>
      <c r="T158" s="264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65" t="s">
        <v>247</v>
      </c>
      <c r="AT158" s="265" t="s">
        <v>587</v>
      </c>
      <c r="AU158" s="265" t="s">
        <v>89</v>
      </c>
      <c r="AY158" s="18" t="s">
        <v>211</v>
      </c>
      <c r="BE158" s="155">
        <f>IF(N158="základní",J158,0)</f>
        <v>0</v>
      </c>
      <c r="BF158" s="155">
        <f>IF(N158="snížená",J158,0)</f>
        <v>0</v>
      </c>
      <c r="BG158" s="155">
        <f>IF(N158="zákl. přenesená",J158,0)</f>
        <v>0</v>
      </c>
      <c r="BH158" s="155">
        <f>IF(N158="sníž. přenesená",J158,0)</f>
        <v>0</v>
      </c>
      <c r="BI158" s="155">
        <f>IF(N158="nulová",J158,0)</f>
        <v>0</v>
      </c>
      <c r="BJ158" s="18" t="s">
        <v>87</v>
      </c>
      <c r="BK158" s="155">
        <f>ROUND(I158*H158,2)</f>
        <v>0</v>
      </c>
      <c r="BL158" s="18" t="s">
        <v>100</v>
      </c>
      <c r="BM158" s="265" t="s">
        <v>526</v>
      </c>
    </row>
    <row r="159" s="2" customFormat="1" ht="16.5" customHeight="1">
      <c r="A159" s="41"/>
      <c r="B159" s="42"/>
      <c r="C159" s="317" t="s">
        <v>253</v>
      </c>
      <c r="D159" s="317" t="s">
        <v>587</v>
      </c>
      <c r="E159" s="318" t="s">
        <v>3070</v>
      </c>
      <c r="F159" s="319" t="s">
        <v>3071</v>
      </c>
      <c r="G159" s="320" t="s">
        <v>1198</v>
      </c>
      <c r="H159" s="321">
        <v>1</v>
      </c>
      <c r="I159" s="322"/>
      <c r="J159" s="323">
        <f>ROUND(I159*H159,2)</f>
        <v>0</v>
      </c>
      <c r="K159" s="324"/>
      <c r="L159" s="325"/>
      <c r="M159" s="326" t="s">
        <v>1</v>
      </c>
      <c r="N159" s="327" t="s">
        <v>46</v>
      </c>
      <c r="O159" s="94"/>
      <c r="P159" s="263">
        <f>O159*H159</f>
        <v>0</v>
      </c>
      <c r="Q159" s="263">
        <v>0</v>
      </c>
      <c r="R159" s="263">
        <f>Q159*H159</f>
        <v>0</v>
      </c>
      <c r="S159" s="263">
        <v>0</v>
      </c>
      <c r="T159" s="264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65" t="s">
        <v>247</v>
      </c>
      <c r="AT159" s="265" t="s">
        <v>587</v>
      </c>
      <c r="AU159" s="265" t="s">
        <v>89</v>
      </c>
      <c r="AY159" s="18" t="s">
        <v>211</v>
      </c>
      <c r="BE159" s="155">
        <f>IF(N159="základní",J159,0)</f>
        <v>0</v>
      </c>
      <c r="BF159" s="155">
        <f>IF(N159="snížená",J159,0)</f>
        <v>0</v>
      </c>
      <c r="BG159" s="155">
        <f>IF(N159="zákl. přenesená",J159,0)</f>
        <v>0</v>
      </c>
      <c r="BH159" s="155">
        <f>IF(N159="sníž. přenesená",J159,0)</f>
        <v>0</v>
      </c>
      <c r="BI159" s="155">
        <f>IF(N159="nulová",J159,0)</f>
        <v>0</v>
      </c>
      <c r="BJ159" s="18" t="s">
        <v>87</v>
      </c>
      <c r="BK159" s="155">
        <f>ROUND(I159*H159,2)</f>
        <v>0</v>
      </c>
      <c r="BL159" s="18" t="s">
        <v>100</v>
      </c>
      <c r="BM159" s="265" t="s">
        <v>535</v>
      </c>
    </row>
    <row r="160" s="2" customFormat="1" ht="16.5" customHeight="1">
      <c r="A160" s="41"/>
      <c r="B160" s="42"/>
      <c r="C160" s="317" t="s">
        <v>257</v>
      </c>
      <c r="D160" s="317" t="s">
        <v>587</v>
      </c>
      <c r="E160" s="318" t="s">
        <v>3072</v>
      </c>
      <c r="F160" s="319" t="s">
        <v>3073</v>
      </c>
      <c r="G160" s="320" t="s">
        <v>1198</v>
      </c>
      <c r="H160" s="321">
        <v>1</v>
      </c>
      <c r="I160" s="322"/>
      <c r="J160" s="323">
        <f>ROUND(I160*H160,2)</f>
        <v>0</v>
      </c>
      <c r="K160" s="324"/>
      <c r="L160" s="325"/>
      <c r="M160" s="326" t="s">
        <v>1</v>
      </c>
      <c r="N160" s="327" t="s">
        <v>46</v>
      </c>
      <c r="O160" s="94"/>
      <c r="P160" s="263">
        <f>O160*H160</f>
        <v>0</v>
      </c>
      <c r="Q160" s="263">
        <v>0</v>
      </c>
      <c r="R160" s="263">
        <f>Q160*H160</f>
        <v>0</v>
      </c>
      <c r="S160" s="263">
        <v>0</v>
      </c>
      <c r="T160" s="264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65" t="s">
        <v>247</v>
      </c>
      <c r="AT160" s="265" t="s">
        <v>587</v>
      </c>
      <c r="AU160" s="265" t="s">
        <v>89</v>
      </c>
      <c r="AY160" s="18" t="s">
        <v>211</v>
      </c>
      <c r="BE160" s="155">
        <f>IF(N160="základní",J160,0)</f>
        <v>0</v>
      </c>
      <c r="BF160" s="155">
        <f>IF(N160="snížená",J160,0)</f>
        <v>0</v>
      </c>
      <c r="BG160" s="155">
        <f>IF(N160="zákl. přenesená",J160,0)</f>
        <v>0</v>
      </c>
      <c r="BH160" s="155">
        <f>IF(N160="sníž. přenesená",J160,0)</f>
        <v>0</v>
      </c>
      <c r="BI160" s="155">
        <f>IF(N160="nulová",J160,0)</f>
        <v>0</v>
      </c>
      <c r="BJ160" s="18" t="s">
        <v>87</v>
      </c>
      <c r="BK160" s="155">
        <f>ROUND(I160*H160,2)</f>
        <v>0</v>
      </c>
      <c r="BL160" s="18" t="s">
        <v>100</v>
      </c>
      <c r="BM160" s="265" t="s">
        <v>551</v>
      </c>
    </row>
    <row r="161" s="2" customFormat="1" ht="16.5" customHeight="1">
      <c r="A161" s="41"/>
      <c r="B161" s="42"/>
      <c r="C161" s="317" t="s">
        <v>263</v>
      </c>
      <c r="D161" s="317" t="s">
        <v>587</v>
      </c>
      <c r="E161" s="318" t="s">
        <v>3074</v>
      </c>
      <c r="F161" s="319" t="s">
        <v>3075</v>
      </c>
      <c r="G161" s="320" t="s">
        <v>1198</v>
      </c>
      <c r="H161" s="321">
        <v>1</v>
      </c>
      <c r="I161" s="322"/>
      <c r="J161" s="323">
        <f>ROUND(I161*H161,2)</f>
        <v>0</v>
      </c>
      <c r="K161" s="324"/>
      <c r="L161" s="325"/>
      <c r="M161" s="326" t="s">
        <v>1</v>
      </c>
      <c r="N161" s="327" t="s">
        <v>46</v>
      </c>
      <c r="O161" s="94"/>
      <c r="P161" s="263">
        <f>O161*H161</f>
        <v>0</v>
      </c>
      <c r="Q161" s="263">
        <v>0</v>
      </c>
      <c r="R161" s="263">
        <f>Q161*H161</f>
        <v>0</v>
      </c>
      <c r="S161" s="263">
        <v>0</v>
      </c>
      <c r="T161" s="264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65" t="s">
        <v>247</v>
      </c>
      <c r="AT161" s="265" t="s">
        <v>587</v>
      </c>
      <c r="AU161" s="265" t="s">
        <v>89</v>
      </c>
      <c r="AY161" s="18" t="s">
        <v>211</v>
      </c>
      <c r="BE161" s="155">
        <f>IF(N161="základní",J161,0)</f>
        <v>0</v>
      </c>
      <c r="BF161" s="155">
        <f>IF(N161="snížená",J161,0)</f>
        <v>0</v>
      </c>
      <c r="BG161" s="155">
        <f>IF(N161="zákl. přenesená",J161,0)</f>
        <v>0</v>
      </c>
      <c r="BH161" s="155">
        <f>IF(N161="sníž. přenesená",J161,0)</f>
        <v>0</v>
      </c>
      <c r="BI161" s="155">
        <f>IF(N161="nulová",J161,0)</f>
        <v>0</v>
      </c>
      <c r="BJ161" s="18" t="s">
        <v>87</v>
      </c>
      <c r="BK161" s="155">
        <f>ROUND(I161*H161,2)</f>
        <v>0</v>
      </c>
      <c r="BL161" s="18" t="s">
        <v>100</v>
      </c>
      <c r="BM161" s="265" t="s">
        <v>568</v>
      </c>
    </row>
    <row r="162" s="2" customFormat="1" ht="16.5" customHeight="1">
      <c r="A162" s="41"/>
      <c r="B162" s="42"/>
      <c r="C162" s="317" t="s">
        <v>490</v>
      </c>
      <c r="D162" s="317" t="s">
        <v>587</v>
      </c>
      <c r="E162" s="318" t="s">
        <v>3076</v>
      </c>
      <c r="F162" s="319" t="s">
        <v>3077</v>
      </c>
      <c r="G162" s="320" t="s">
        <v>307</v>
      </c>
      <c r="H162" s="321">
        <v>14</v>
      </c>
      <c r="I162" s="322"/>
      <c r="J162" s="323">
        <f>ROUND(I162*H162,2)</f>
        <v>0</v>
      </c>
      <c r="K162" s="324"/>
      <c r="L162" s="325"/>
      <c r="M162" s="326" t="s">
        <v>1</v>
      </c>
      <c r="N162" s="327" t="s">
        <v>46</v>
      </c>
      <c r="O162" s="94"/>
      <c r="P162" s="263">
        <f>O162*H162</f>
        <v>0</v>
      </c>
      <c r="Q162" s="263">
        <v>0</v>
      </c>
      <c r="R162" s="263">
        <f>Q162*H162</f>
        <v>0</v>
      </c>
      <c r="S162" s="263">
        <v>0</v>
      </c>
      <c r="T162" s="264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65" t="s">
        <v>247</v>
      </c>
      <c r="AT162" s="265" t="s">
        <v>587</v>
      </c>
      <c r="AU162" s="265" t="s">
        <v>89</v>
      </c>
      <c r="AY162" s="18" t="s">
        <v>211</v>
      </c>
      <c r="BE162" s="155">
        <f>IF(N162="základní",J162,0)</f>
        <v>0</v>
      </c>
      <c r="BF162" s="155">
        <f>IF(N162="snížená",J162,0)</f>
        <v>0</v>
      </c>
      <c r="BG162" s="155">
        <f>IF(N162="zákl. přenesená",J162,0)</f>
        <v>0</v>
      </c>
      <c r="BH162" s="155">
        <f>IF(N162="sníž. přenesená",J162,0)</f>
        <v>0</v>
      </c>
      <c r="BI162" s="155">
        <f>IF(N162="nulová",J162,0)</f>
        <v>0</v>
      </c>
      <c r="BJ162" s="18" t="s">
        <v>87</v>
      </c>
      <c r="BK162" s="155">
        <f>ROUND(I162*H162,2)</f>
        <v>0</v>
      </c>
      <c r="BL162" s="18" t="s">
        <v>100</v>
      </c>
      <c r="BM162" s="265" t="s">
        <v>579</v>
      </c>
    </row>
    <row r="163" s="2" customFormat="1" ht="16.5" customHeight="1">
      <c r="A163" s="41"/>
      <c r="B163" s="42"/>
      <c r="C163" s="317" t="s">
        <v>498</v>
      </c>
      <c r="D163" s="317" t="s">
        <v>587</v>
      </c>
      <c r="E163" s="318" t="s">
        <v>3078</v>
      </c>
      <c r="F163" s="319" t="s">
        <v>3079</v>
      </c>
      <c r="G163" s="320" t="s">
        <v>1198</v>
      </c>
      <c r="H163" s="321">
        <v>2</v>
      </c>
      <c r="I163" s="322"/>
      <c r="J163" s="323">
        <f>ROUND(I163*H163,2)</f>
        <v>0</v>
      </c>
      <c r="K163" s="324"/>
      <c r="L163" s="325"/>
      <c r="M163" s="326" t="s">
        <v>1</v>
      </c>
      <c r="N163" s="327" t="s">
        <v>46</v>
      </c>
      <c r="O163" s="94"/>
      <c r="P163" s="263">
        <f>O163*H163</f>
        <v>0</v>
      </c>
      <c r="Q163" s="263">
        <v>0</v>
      </c>
      <c r="R163" s="263">
        <f>Q163*H163</f>
        <v>0</v>
      </c>
      <c r="S163" s="263">
        <v>0</v>
      </c>
      <c r="T163" s="264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65" t="s">
        <v>247</v>
      </c>
      <c r="AT163" s="265" t="s">
        <v>587</v>
      </c>
      <c r="AU163" s="265" t="s">
        <v>89</v>
      </c>
      <c r="AY163" s="18" t="s">
        <v>211</v>
      </c>
      <c r="BE163" s="155">
        <f>IF(N163="základní",J163,0)</f>
        <v>0</v>
      </c>
      <c r="BF163" s="155">
        <f>IF(N163="snížená",J163,0)</f>
        <v>0</v>
      </c>
      <c r="BG163" s="155">
        <f>IF(N163="zákl. přenesená",J163,0)</f>
        <v>0</v>
      </c>
      <c r="BH163" s="155">
        <f>IF(N163="sníž. přenesená",J163,0)</f>
        <v>0</v>
      </c>
      <c r="BI163" s="155">
        <f>IF(N163="nulová",J163,0)</f>
        <v>0</v>
      </c>
      <c r="BJ163" s="18" t="s">
        <v>87</v>
      </c>
      <c r="BK163" s="155">
        <f>ROUND(I163*H163,2)</f>
        <v>0</v>
      </c>
      <c r="BL163" s="18" t="s">
        <v>100</v>
      </c>
      <c r="BM163" s="265" t="s">
        <v>591</v>
      </c>
    </row>
    <row r="164" s="2" customFormat="1" ht="16.5" customHeight="1">
      <c r="A164" s="41"/>
      <c r="B164" s="42"/>
      <c r="C164" s="317" t="s">
        <v>502</v>
      </c>
      <c r="D164" s="317" t="s">
        <v>587</v>
      </c>
      <c r="E164" s="318" t="s">
        <v>3080</v>
      </c>
      <c r="F164" s="319" t="s">
        <v>3081</v>
      </c>
      <c r="G164" s="320" t="s">
        <v>307</v>
      </c>
      <c r="H164" s="321">
        <v>15</v>
      </c>
      <c r="I164" s="322"/>
      <c r="J164" s="323">
        <f>ROUND(I164*H164,2)</f>
        <v>0</v>
      </c>
      <c r="K164" s="324"/>
      <c r="L164" s="325"/>
      <c r="M164" s="326" t="s">
        <v>1</v>
      </c>
      <c r="N164" s="327" t="s">
        <v>46</v>
      </c>
      <c r="O164" s="94"/>
      <c r="P164" s="263">
        <f>O164*H164</f>
        <v>0</v>
      </c>
      <c r="Q164" s="263">
        <v>0</v>
      </c>
      <c r="R164" s="263">
        <f>Q164*H164</f>
        <v>0</v>
      </c>
      <c r="S164" s="263">
        <v>0</v>
      </c>
      <c r="T164" s="264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65" t="s">
        <v>247</v>
      </c>
      <c r="AT164" s="265" t="s">
        <v>587</v>
      </c>
      <c r="AU164" s="265" t="s">
        <v>89</v>
      </c>
      <c r="AY164" s="18" t="s">
        <v>211</v>
      </c>
      <c r="BE164" s="155">
        <f>IF(N164="základní",J164,0)</f>
        <v>0</v>
      </c>
      <c r="BF164" s="155">
        <f>IF(N164="snížená",J164,0)</f>
        <v>0</v>
      </c>
      <c r="BG164" s="155">
        <f>IF(N164="zákl. přenesená",J164,0)</f>
        <v>0</v>
      </c>
      <c r="BH164" s="155">
        <f>IF(N164="sníž. přenesená",J164,0)</f>
        <v>0</v>
      </c>
      <c r="BI164" s="155">
        <f>IF(N164="nulová",J164,0)</f>
        <v>0</v>
      </c>
      <c r="BJ164" s="18" t="s">
        <v>87</v>
      </c>
      <c r="BK164" s="155">
        <f>ROUND(I164*H164,2)</f>
        <v>0</v>
      </c>
      <c r="BL164" s="18" t="s">
        <v>100</v>
      </c>
      <c r="BM164" s="265" t="s">
        <v>608</v>
      </c>
    </row>
    <row r="165" s="2" customFormat="1" ht="16.5" customHeight="1">
      <c r="A165" s="41"/>
      <c r="B165" s="42"/>
      <c r="C165" s="317" t="s">
        <v>8</v>
      </c>
      <c r="D165" s="317" t="s">
        <v>587</v>
      </c>
      <c r="E165" s="318" t="s">
        <v>3082</v>
      </c>
      <c r="F165" s="319" t="s">
        <v>3083</v>
      </c>
      <c r="G165" s="320" t="s">
        <v>307</v>
      </c>
      <c r="H165" s="321">
        <v>14</v>
      </c>
      <c r="I165" s="322"/>
      <c r="J165" s="323">
        <f>ROUND(I165*H165,2)</f>
        <v>0</v>
      </c>
      <c r="K165" s="324"/>
      <c r="L165" s="325"/>
      <c r="M165" s="326" t="s">
        <v>1</v>
      </c>
      <c r="N165" s="327" t="s">
        <v>46</v>
      </c>
      <c r="O165" s="94"/>
      <c r="P165" s="263">
        <f>O165*H165</f>
        <v>0</v>
      </c>
      <c r="Q165" s="263">
        <v>0</v>
      </c>
      <c r="R165" s="263">
        <f>Q165*H165</f>
        <v>0</v>
      </c>
      <c r="S165" s="263">
        <v>0</v>
      </c>
      <c r="T165" s="264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65" t="s">
        <v>247</v>
      </c>
      <c r="AT165" s="265" t="s">
        <v>587</v>
      </c>
      <c r="AU165" s="265" t="s">
        <v>89</v>
      </c>
      <c r="AY165" s="18" t="s">
        <v>211</v>
      </c>
      <c r="BE165" s="155">
        <f>IF(N165="základní",J165,0)</f>
        <v>0</v>
      </c>
      <c r="BF165" s="155">
        <f>IF(N165="snížená",J165,0)</f>
        <v>0</v>
      </c>
      <c r="BG165" s="155">
        <f>IF(N165="zákl. přenesená",J165,0)</f>
        <v>0</v>
      </c>
      <c r="BH165" s="155">
        <f>IF(N165="sníž. přenesená",J165,0)</f>
        <v>0</v>
      </c>
      <c r="BI165" s="155">
        <f>IF(N165="nulová",J165,0)</f>
        <v>0</v>
      </c>
      <c r="BJ165" s="18" t="s">
        <v>87</v>
      </c>
      <c r="BK165" s="155">
        <f>ROUND(I165*H165,2)</f>
        <v>0</v>
      </c>
      <c r="BL165" s="18" t="s">
        <v>100</v>
      </c>
      <c r="BM165" s="265" t="s">
        <v>619</v>
      </c>
    </row>
    <row r="166" s="2" customFormat="1" ht="16.5" customHeight="1">
      <c r="A166" s="41"/>
      <c r="B166" s="42"/>
      <c r="C166" s="317" t="s">
        <v>526</v>
      </c>
      <c r="D166" s="317" t="s">
        <v>587</v>
      </c>
      <c r="E166" s="318" t="s">
        <v>3084</v>
      </c>
      <c r="F166" s="319" t="s">
        <v>3085</v>
      </c>
      <c r="G166" s="320" t="s">
        <v>307</v>
      </c>
      <c r="H166" s="321">
        <v>1</v>
      </c>
      <c r="I166" s="322"/>
      <c r="J166" s="323">
        <f>ROUND(I166*H166,2)</f>
        <v>0</v>
      </c>
      <c r="K166" s="324"/>
      <c r="L166" s="325"/>
      <c r="M166" s="326" t="s">
        <v>1</v>
      </c>
      <c r="N166" s="327" t="s">
        <v>46</v>
      </c>
      <c r="O166" s="94"/>
      <c r="P166" s="263">
        <f>O166*H166</f>
        <v>0</v>
      </c>
      <c r="Q166" s="263">
        <v>0</v>
      </c>
      <c r="R166" s="263">
        <f>Q166*H166</f>
        <v>0</v>
      </c>
      <c r="S166" s="263">
        <v>0</v>
      </c>
      <c r="T166" s="264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65" t="s">
        <v>247</v>
      </c>
      <c r="AT166" s="265" t="s">
        <v>587</v>
      </c>
      <c r="AU166" s="265" t="s">
        <v>89</v>
      </c>
      <c r="AY166" s="18" t="s">
        <v>211</v>
      </c>
      <c r="BE166" s="155">
        <f>IF(N166="základní",J166,0)</f>
        <v>0</v>
      </c>
      <c r="BF166" s="155">
        <f>IF(N166="snížená",J166,0)</f>
        <v>0</v>
      </c>
      <c r="BG166" s="155">
        <f>IF(N166="zákl. přenesená",J166,0)</f>
        <v>0</v>
      </c>
      <c r="BH166" s="155">
        <f>IF(N166="sníž. přenesená",J166,0)</f>
        <v>0</v>
      </c>
      <c r="BI166" s="155">
        <f>IF(N166="nulová",J166,0)</f>
        <v>0</v>
      </c>
      <c r="BJ166" s="18" t="s">
        <v>87</v>
      </c>
      <c r="BK166" s="155">
        <f>ROUND(I166*H166,2)</f>
        <v>0</v>
      </c>
      <c r="BL166" s="18" t="s">
        <v>100</v>
      </c>
      <c r="BM166" s="265" t="s">
        <v>632</v>
      </c>
    </row>
    <row r="167" s="2" customFormat="1" ht="16.5" customHeight="1">
      <c r="A167" s="41"/>
      <c r="B167" s="42"/>
      <c r="C167" s="317" t="s">
        <v>531</v>
      </c>
      <c r="D167" s="317" t="s">
        <v>587</v>
      </c>
      <c r="E167" s="318" t="s">
        <v>3086</v>
      </c>
      <c r="F167" s="319" t="s">
        <v>3087</v>
      </c>
      <c r="G167" s="320" t="s">
        <v>217</v>
      </c>
      <c r="H167" s="321">
        <v>1</v>
      </c>
      <c r="I167" s="322"/>
      <c r="J167" s="323">
        <f>ROUND(I167*H167,2)</f>
        <v>0</v>
      </c>
      <c r="K167" s="324"/>
      <c r="L167" s="325"/>
      <c r="M167" s="326" t="s">
        <v>1</v>
      </c>
      <c r="N167" s="327" t="s">
        <v>46</v>
      </c>
      <c r="O167" s="94"/>
      <c r="P167" s="263">
        <f>O167*H167</f>
        <v>0</v>
      </c>
      <c r="Q167" s="263">
        <v>0</v>
      </c>
      <c r="R167" s="263">
        <f>Q167*H167</f>
        <v>0</v>
      </c>
      <c r="S167" s="263">
        <v>0</v>
      </c>
      <c r="T167" s="264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65" t="s">
        <v>247</v>
      </c>
      <c r="AT167" s="265" t="s">
        <v>587</v>
      </c>
      <c r="AU167" s="265" t="s">
        <v>89</v>
      </c>
      <c r="AY167" s="18" t="s">
        <v>211</v>
      </c>
      <c r="BE167" s="155">
        <f>IF(N167="základní",J167,0)</f>
        <v>0</v>
      </c>
      <c r="BF167" s="155">
        <f>IF(N167="snížená",J167,0)</f>
        <v>0</v>
      </c>
      <c r="BG167" s="155">
        <f>IF(N167="zákl. přenesená",J167,0)</f>
        <v>0</v>
      </c>
      <c r="BH167" s="155">
        <f>IF(N167="sníž. přenesená",J167,0)</f>
        <v>0</v>
      </c>
      <c r="BI167" s="155">
        <f>IF(N167="nulová",J167,0)</f>
        <v>0</v>
      </c>
      <c r="BJ167" s="18" t="s">
        <v>87</v>
      </c>
      <c r="BK167" s="155">
        <f>ROUND(I167*H167,2)</f>
        <v>0</v>
      </c>
      <c r="BL167" s="18" t="s">
        <v>100</v>
      </c>
      <c r="BM167" s="265" t="s">
        <v>667</v>
      </c>
    </row>
    <row r="168" s="12" customFormat="1" ht="22.8" customHeight="1">
      <c r="A168" s="12"/>
      <c r="B168" s="237"/>
      <c r="C168" s="238"/>
      <c r="D168" s="239" t="s">
        <v>80</v>
      </c>
      <c r="E168" s="251" t="s">
        <v>3088</v>
      </c>
      <c r="F168" s="251" t="s">
        <v>3089</v>
      </c>
      <c r="G168" s="238"/>
      <c r="H168" s="238"/>
      <c r="I168" s="241"/>
      <c r="J168" s="252">
        <f>BK168</f>
        <v>0</v>
      </c>
      <c r="K168" s="238"/>
      <c r="L168" s="243"/>
      <c r="M168" s="244"/>
      <c r="N168" s="245"/>
      <c r="O168" s="245"/>
      <c r="P168" s="246">
        <f>SUM(P169:P171)</f>
        <v>0</v>
      </c>
      <c r="Q168" s="245"/>
      <c r="R168" s="246">
        <f>SUM(R169:R171)</f>
        <v>0</v>
      </c>
      <c r="S168" s="245"/>
      <c r="T168" s="247">
        <f>SUM(T169:T171)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48" t="s">
        <v>87</v>
      </c>
      <c r="AT168" s="249" t="s">
        <v>80</v>
      </c>
      <c r="AU168" s="249" t="s">
        <v>87</v>
      </c>
      <c r="AY168" s="248" t="s">
        <v>211</v>
      </c>
      <c r="BK168" s="250">
        <f>SUM(BK169:BK171)</f>
        <v>0</v>
      </c>
    </row>
    <row r="169" s="2" customFormat="1" ht="16.5" customHeight="1">
      <c r="A169" s="41"/>
      <c r="B169" s="42"/>
      <c r="C169" s="253" t="s">
        <v>535</v>
      </c>
      <c r="D169" s="253" t="s">
        <v>214</v>
      </c>
      <c r="E169" s="254" t="s">
        <v>3090</v>
      </c>
      <c r="F169" s="255" t="s">
        <v>3091</v>
      </c>
      <c r="G169" s="256" t="s">
        <v>307</v>
      </c>
      <c r="H169" s="257">
        <v>14</v>
      </c>
      <c r="I169" s="258"/>
      <c r="J169" s="259">
        <f>ROUND(I169*H169,2)</f>
        <v>0</v>
      </c>
      <c r="K169" s="260"/>
      <c r="L169" s="44"/>
      <c r="M169" s="261" t="s">
        <v>1</v>
      </c>
      <c r="N169" s="262" t="s">
        <v>46</v>
      </c>
      <c r="O169" s="94"/>
      <c r="P169" s="263">
        <f>O169*H169</f>
        <v>0</v>
      </c>
      <c r="Q169" s="263">
        <v>0</v>
      </c>
      <c r="R169" s="263">
        <f>Q169*H169</f>
        <v>0</v>
      </c>
      <c r="S169" s="263">
        <v>0</v>
      </c>
      <c r="T169" s="264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65" t="s">
        <v>100</v>
      </c>
      <c r="AT169" s="265" t="s">
        <v>214</v>
      </c>
      <c r="AU169" s="265" t="s">
        <v>89</v>
      </c>
      <c r="AY169" s="18" t="s">
        <v>211</v>
      </c>
      <c r="BE169" s="155">
        <f>IF(N169="základní",J169,0)</f>
        <v>0</v>
      </c>
      <c r="BF169" s="155">
        <f>IF(N169="snížená",J169,0)</f>
        <v>0</v>
      </c>
      <c r="BG169" s="155">
        <f>IF(N169="zákl. přenesená",J169,0)</f>
        <v>0</v>
      </c>
      <c r="BH169" s="155">
        <f>IF(N169="sníž. přenesená",J169,0)</f>
        <v>0</v>
      </c>
      <c r="BI169" s="155">
        <f>IF(N169="nulová",J169,0)</f>
        <v>0</v>
      </c>
      <c r="BJ169" s="18" t="s">
        <v>87</v>
      </c>
      <c r="BK169" s="155">
        <f>ROUND(I169*H169,2)</f>
        <v>0</v>
      </c>
      <c r="BL169" s="18" t="s">
        <v>100</v>
      </c>
      <c r="BM169" s="265" t="s">
        <v>678</v>
      </c>
    </row>
    <row r="170" s="2" customFormat="1" ht="16.5" customHeight="1">
      <c r="A170" s="41"/>
      <c r="B170" s="42"/>
      <c r="C170" s="253" t="s">
        <v>545</v>
      </c>
      <c r="D170" s="253" t="s">
        <v>214</v>
      </c>
      <c r="E170" s="254" t="s">
        <v>3092</v>
      </c>
      <c r="F170" s="255" t="s">
        <v>3093</v>
      </c>
      <c r="G170" s="256" t="s">
        <v>307</v>
      </c>
      <c r="H170" s="257">
        <v>14</v>
      </c>
      <c r="I170" s="258"/>
      <c r="J170" s="259">
        <f>ROUND(I170*H170,2)</f>
        <v>0</v>
      </c>
      <c r="K170" s="260"/>
      <c r="L170" s="44"/>
      <c r="M170" s="261" t="s">
        <v>1</v>
      </c>
      <c r="N170" s="262" t="s">
        <v>46</v>
      </c>
      <c r="O170" s="94"/>
      <c r="P170" s="263">
        <f>O170*H170</f>
        <v>0</v>
      </c>
      <c r="Q170" s="263">
        <v>0</v>
      </c>
      <c r="R170" s="263">
        <f>Q170*H170</f>
        <v>0</v>
      </c>
      <c r="S170" s="263">
        <v>0</v>
      </c>
      <c r="T170" s="264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65" t="s">
        <v>100</v>
      </c>
      <c r="AT170" s="265" t="s">
        <v>214</v>
      </c>
      <c r="AU170" s="265" t="s">
        <v>89</v>
      </c>
      <c r="AY170" s="18" t="s">
        <v>211</v>
      </c>
      <c r="BE170" s="155">
        <f>IF(N170="základní",J170,0)</f>
        <v>0</v>
      </c>
      <c r="BF170" s="155">
        <f>IF(N170="snížená",J170,0)</f>
        <v>0</v>
      </c>
      <c r="BG170" s="155">
        <f>IF(N170="zákl. přenesená",J170,0)</f>
        <v>0</v>
      </c>
      <c r="BH170" s="155">
        <f>IF(N170="sníž. přenesená",J170,0)</f>
        <v>0</v>
      </c>
      <c r="BI170" s="155">
        <f>IF(N170="nulová",J170,0)</f>
        <v>0</v>
      </c>
      <c r="BJ170" s="18" t="s">
        <v>87</v>
      </c>
      <c r="BK170" s="155">
        <f>ROUND(I170*H170,2)</f>
        <v>0</v>
      </c>
      <c r="BL170" s="18" t="s">
        <v>100</v>
      </c>
      <c r="BM170" s="265" t="s">
        <v>687</v>
      </c>
    </row>
    <row r="171" s="2" customFormat="1" ht="16.5" customHeight="1">
      <c r="A171" s="41"/>
      <c r="B171" s="42"/>
      <c r="C171" s="253" t="s">
        <v>551</v>
      </c>
      <c r="D171" s="253" t="s">
        <v>214</v>
      </c>
      <c r="E171" s="254" t="s">
        <v>3094</v>
      </c>
      <c r="F171" s="255" t="s">
        <v>3095</v>
      </c>
      <c r="G171" s="256" t="s">
        <v>2858</v>
      </c>
      <c r="H171" s="257">
        <v>1</v>
      </c>
      <c r="I171" s="258"/>
      <c r="J171" s="259">
        <f>ROUND(I171*H171,2)</f>
        <v>0</v>
      </c>
      <c r="K171" s="260"/>
      <c r="L171" s="44"/>
      <c r="M171" s="261" t="s">
        <v>1</v>
      </c>
      <c r="N171" s="262" t="s">
        <v>46</v>
      </c>
      <c r="O171" s="94"/>
      <c r="P171" s="263">
        <f>O171*H171</f>
        <v>0</v>
      </c>
      <c r="Q171" s="263">
        <v>0</v>
      </c>
      <c r="R171" s="263">
        <f>Q171*H171</f>
        <v>0</v>
      </c>
      <c r="S171" s="263">
        <v>0</v>
      </c>
      <c r="T171" s="264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65" t="s">
        <v>100</v>
      </c>
      <c r="AT171" s="265" t="s">
        <v>214</v>
      </c>
      <c r="AU171" s="265" t="s">
        <v>89</v>
      </c>
      <c r="AY171" s="18" t="s">
        <v>211</v>
      </c>
      <c r="BE171" s="155">
        <f>IF(N171="základní",J171,0)</f>
        <v>0</v>
      </c>
      <c r="BF171" s="155">
        <f>IF(N171="snížená",J171,0)</f>
        <v>0</v>
      </c>
      <c r="BG171" s="155">
        <f>IF(N171="zákl. přenesená",J171,0)</f>
        <v>0</v>
      </c>
      <c r="BH171" s="155">
        <f>IF(N171="sníž. přenesená",J171,0)</f>
        <v>0</v>
      </c>
      <c r="BI171" s="155">
        <f>IF(N171="nulová",J171,0)</f>
        <v>0</v>
      </c>
      <c r="BJ171" s="18" t="s">
        <v>87</v>
      </c>
      <c r="BK171" s="155">
        <f>ROUND(I171*H171,2)</f>
        <v>0</v>
      </c>
      <c r="BL171" s="18" t="s">
        <v>100</v>
      </c>
      <c r="BM171" s="265" t="s">
        <v>698</v>
      </c>
    </row>
    <row r="172" s="12" customFormat="1" ht="25.92" customHeight="1">
      <c r="A172" s="12"/>
      <c r="B172" s="237"/>
      <c r="C172" s="238"/>
      <c r="D172" s="239" t="s">
        <v>80</v>
      </c>
      <c r="E172" s="240" t="s">
        <v>3096</v>
      </c>
      <c r="F172" s="240" t="s">
        <v>3097</v>
      </c>
      <c r="G172" s="238"/>
      <c r="H172" s="238"/>
      <c r="I172" s="241"/>
      <c r="J172" s="242">
        <f>BK172</f>
        <v>0</v>
      </c>
      <c r="K172" s="238"/>
      <c r="L172" s="243"/>
      <c r="M172" s="244"/>
      <c r="N172" s="245"/>
      <c r="O172" s="245"/>
      <c r="P172" s="246">
        <f>P173+P179</f>
        <v>0</v>
      </c>
      <c r="Q172" s="245"/>
      <c r="R172" s="246">
        <f>R173+R179</f>
        <v>0</v>
      </c>
      <c r="S172" s="245"/>
      <c r="T172" s="247">
        <f>T173+T179</f>
        <v>0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248" t="s">
        <v>87</v>
      </c>
      <c r="AT172" s="249" t="s">
        <v>80</v>
      </c>
      <c r="AU172" s="249" t="s">
        <v>81</v>
      </c>
      <c r="AY172" s="248" t="s">
        <v>211</v>
      </c>
      <c r="BK172" s="250">
        <f>BK173+BK179</f>
        <v>0</v>
      </c>
    </row>
    <row r="173" s="12" customFormat="1" ht="22.8" customHeight="1">
      <c r="A173" s="12"/>
      <c r="B173" s="237"/>
      <c r="C173" s="238"/>
      <c r="D173" s="239" t="s">
        <v>80</v>
      </c>
      <c r="E173" s="251" t="s">
        <v>3052</v>
      </c>
      <c r="F173" s="251" t="s">
        <v>3053</v>
      </c>
      <c r="G173" s="238"/>
      <c r="H173" s="238"/>
      <c r="I173" s="241"/>
      <c r="J173" s="252">
        <f>BK173</f>
        <v>0</v>
      </c>
      <c r="K173" s="238"/>
      <c r="L173" s="243"/>
      <c r="M173" s="244"/>
      <c r="N173" s="245"/>
      <c r="O173" s="245"/>
      <c r="P173" s="246">
        <f>SUM(P174:P178)</f>
        <v>0</v>
      </c>
      <c r="Q173" s="245"/>
      <c r="R173" s="246">
        <f>SUM(R174:R178)</f>
        <v>0</v>
      </c>
      <c r="S173" s="245"/>
      <c r="T173" s="247">
        <f>SUM(T174:T178)</f>
        <v>0</v>
      </c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R173" s="248" t="s">
        <v>87</v>
      </c>
      <c r="AT173" s="249" t="s">
        <v>80</v>
      </c>
      <c r="AU173" s="249" t="s">
        <v>87</v>
      </c>
      <c r="AY173" s="248" t="s">
        <v>211</v>
      </c>
      <c r="BK173" s="250">
        <f>SUM(BK174:BK178)</f>
        <v>0</v>
      </c>
    </row>
    <row r="174" s="2" customFormat="1" ht="16.5" customHeight="1">
      <c r="A174" s="41"/>
      <c r="B174" s="42"/>
      <c r="C174" s="317" t="s">
        <v>7</v>
      </c>
      <c r="D174" s="317" t="s">
        <v>587</v>
      </c>
      <c r="E174" s="318" t="s">
        <v>3098</v>
      </c>
      <c r="F174" s="319" t="s">
        <v>3099</v>
      </c>
      <c r="G174" s="320" t="s">
        <v>1198</v>
      </c>
      <c r="H174" s="321">
        <v>1</v>
      </c>
      <c r="I174" s="322"/>
      <c r="J174" s="323">
        <f>ROUND(I174*H174,2)</f>
        <v>0</v>
      </c>
      <c r="K174" s="324"/>
      <c r="L174" s="325"/>
      <c r="M174" s="326" t="s">
        <v>1</v>
      </c>
      <c r="N174" s="327" t="s">
        <v>46</v>
      </c>
      <c r="O174" s="94"/>
      <c r="P174" s="263">
        <f>O174*H174</f>
        <v>0</v>
      </c>
      <c r="Q174" s="263">
        <v>0</v>
      </c>
      <c r="R174" s="263">
        <f>Q174*H174</f>
        <v>0</v>
      </c>
      <c r="S174" s="263">
        <v>0</v>
      </c>
      <c r="T174" s="264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65" t="s">
        <v>247</v>
      </c>
      <c r="AT174" s="265" t="s">
        <v>587</v>
      </c>
      <c r="AU174" s="265" t="s">
        <v>89</v>
      </c>
      <c r="AY174" s="18" t="s">
        <v>211</v>
      </c>
      <c r="BE174" s="155">
        <f>IF(N174="základní",J174,0)</f>
        <v>0</v>
      </c>
      <c r="BF174" s="155">
        <f>IF(N174="snížená",J174,0)</f>
        <v>0</v>
      </c>
      <c r="BG174" s="155">
        <f>IF(N174="zákl. přenesená",J174,0)</f>
        <v>0</v>
      </c>
      <c r="BH174" s="155">
        <f>IF(N174="sníž. přenesená",J174,0)</f>
        <v>0</v>
      </c>
      <c r="BI174" s="155">
        <f>IF(N174="nulová",J174,0)</f>
        <v>0</v>
      </c>
      <c r="BJ174" s="18" t="s">
        <v>87</v>
      </c>
      <c r="BK174" s="155">
        <f>ROUND(I174*H174,2)</f>
        <v>0</v>
      </c>
      <c r="BL174" s="18" t="s">
        <v>100</v>
      </c>
      <c r="BM174" s="265" t="s">
        <v>706</v>
      </c>
    </row>
    <row r="175" s="2" customFormat="1" ht="16.5" customHeight="1">
      <c r="A175" s="41"/>
      <c r="B175" s="42"/>
      <c r="C175" s="317" t="s">
        <v>568</v>
      </c>
      <c r="D175" s="317" t="s">
        <v>587</v>
      </c>
      <c r="E175" s="318" t="s">
        <v>3100</v>
      </c>
      <c r="F175" s="319" t="s">
        <v>3101</v>
      </c>
      <c r="G175" s="320" t="s">
        <v>1198</v>
      </c>
      <c r="H175" s="321">
        <v>1</v>
      </c>
      <c r="I175" s="322"/>
      <c r="J175" s="323">
        <f>ROUND(I175*H175,2)</f>
        <v>0</v>
      </c>
      <c r="K175" s="324"/>
      <c r="L175" s="325"/>
      <c r="M175" s="326" t="s">
        <v>1</v>
      </c>
      <c r="N175" s="327" t="s">
        <v>46</v>
      </c>
      <c r="O175" s="94"/>
      <c r="P175" s="263">
        <f>O175*H175</f>
        <v>0</v>
      </c>
      <c r="Q175" s="263">
        <v>0</v>
      </c>
      <c r="R175" s="263">
        <f>Q175*H175</f>
        <v>0</v>
      </c>
      <c r="S175" s="263">
        <v>0</v>
      </c>
      <c r="T175" s="264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65" t="s">
        <v>247</v>
      </c>
      <c r="AT175" s="265" t="s">
        <v>587</v>
      </c>
      <c r="AU175" s="265" t="s">
        <v>89</v>
      </c>
      <c r="AY175" s="18" t="s">
        <v>211</v>
      </c>
      <c r="BE175" s="155">
        <f>IF(N175="základní",J175,0)</f>
        <v>0</v>
      </c>
      <c r="BF175" s="155">
        <f>IF(N175="snížená",J175,0)</f>
        <v>0</v>
      </c>
      <c r="BG175" s="155">
        <f>IF(N175="zákl. přenesená",J175,0)</f>
        <v>0</v>
      </c>
      <c r="BH175" s="155">
        <f>IF(N175="sníž. přenesená",J175,0)</f>
        <v>0</v>
      </c>
      <c r="BI175" s="155">
        <f>IF(N175="nulová",J175,0)</f>
        <v>0</v>
      </c>
      <c r="BJ175" s="18" t="s">
        <v>87</v>
      </c>
      <c r="BK175" s="155">
        <f>ROUND(I175*H175,2)</f>
        <v>0</v>
      </c>
      <c r="BL175" s="18" t="s">
        <v>100</v>
      </c>
      <c r="BM175" s="265" t="s">
        <v>716</v>
      </c>
    </row>
    <row r="176" s="2" customFormat="1" ht="16.5" customHeight="1">
      <c r="A176" s="41"/>
      <c r="B176" s="42"/>
      <c r="C176" s="317" t="s">
        <v>572</v>
      </c>
      <c r="D176" s="317" t="s">
        <v>587</v>
      </c>
      <c r="E176" s="318" t="s">
        <v>3102</v>
      </c>
      <c r="F176" s="319" t="s">
        <v>3103</v>
      </c>
      <c r="G176" s="320" t="s">
        <v>307</v>
      </c>
      <c r="H176" s="321">
        <v>9</v>
      </c>
      <c r="I176" s="322"/>
      <c r="J176" s="323">
        <f>ROUND(I176*H176,2)</f>
        <v>0</v>
      </c>
      <c r="K176" s="324"/>
      <c r="L176" s="325"/>
      <c r="M176" s="326" t="s">
        <v>1</v>
      </c>
      <c r="N176" s="327" t="s">
        <v>46</v>
      </c>
      <c r="O176" s="94"/>
      <c r="P176" s="263">
        <f>O176*H176</f>
        <v>0</v>
      </c>
      <c r="Q176" s="263">
        <v>0</v>
      </c>
      <c r="R176" s="263">
        <f>Q176*H176</f>
        <v>0</v>
      </c>
      <c r="S176" s="263">
        <v>0</v>
      </c>
      <c r="T176" s="264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65" t="s">
        <v>247</v>
      </c>
      <c r="AT176" s="265" t="s">
        <v>587</v>
      </c>
      <c r="AU176" s="265" t="s">
        <v>89</v>
      </c>
      <c r="AY176" s="18" t="s">
        <v>211</v>
      </c>
      <c r="BE176" s="155">
        <f>IF(N176="základní",J176,0)</f>
        <v>0</v>
      </c>
      <c r="BF176" s="155">
        <f>IF(N176="snížená",J176,0)</f>
        <v>0</v>
      </c>
      <c r="BG176" s="155">
        <f>IF(N176="zákl. přenesená",J176,0)</f>
        <v>0</v>
      </c>
      <c r="BH176" s="155">
        <f>IF(N176="sníž. přenesená",J176,0)</f>
        <v>0</v>
      </c>
      <c r="BI176" s="155">
        <f>IF(N176="nulová",J176,0)</f>
        <v>0</v>
      </c>
      <c r="BJ176" s="18" t="s">
        <v>87</v>
      </c>
      <c r="BK176" s="155">
        <f>ROUND(I176*H176,2)</f>
        <v>0</v>
      </c>
      <c r="BL176" s="18" t="s">
        <v>100</v>
      </c>
      <c r="BM176" s="265" t="s">
        <v>729</v>
      </c>
    </row>
    <row r="177" s="2" customFormat="1" ht="33" customHeight="1">
      <c r="A177" s="41"/>
      <c r="B177" s="42"/>
      <c r="C177" s="317" t="s">
        <v>579</v>
      </c>
      <c r="D177" s="317" t="s">
        <v>587</v>
      </c>
      <c r="E177" s="318" t="s">
        <v>3104</v>
      </c>
      <c r="F177" s="319" t="s">
        <v>3105</v>
      </c>
      <c r="G177" s="320" t="s">
        <v>1198</v>
      </c>
      <c r="H177" s="321">
        <v>1</v>
      </c>
      <c r="I177" s="322"/>
      <c r="J177" s="323">
        <f>ROUND(I177*H177,2)</f>
        <v>0</v>
      </c>
      <c r="K177" s="324"/>
      <c r="L177" s="325"/>
      <c r="M177" s="326" t="s">
        <v>1</v>
      </c>
      <c r="N177" s="327" t="s">
        <v>46</v>
      </c>
      <c r="O177" s="94"/>
      <c r="P177" s="263">
        <f>O177*H177</f>
        <v>0</v>
      </c>
      <c r="Q177" s="263">
        <v>0</v>
      </c>
      <c r="R177" s="263">
        <f>Q177*H177</f>
        <v>0</v>
      </c>
      <c r="S177" s="263">
        <v>0</v>
      </c>
      <c r="T177" s="264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65" t="s">
        <v>247</v>
      </c>
      <c r="AT177" s="265" t="s">
        <v>587</v>
      </c>
      <c r="AU177" s="265" t="s">
        <v>89</v>
      </c>
      <c r="AY177" s="18" t="s">
        <v>211</v>
      </c>
      <c r="BE177" s="155">
        <f>IF(N177="základní",J177,0)</f>
        <v>0</v>
      </c>
      <c r="BF177" s="155">
        <f>IF(N177="snížená",J177,0)</f>
        <v>0</v>
      </c>
      <c r="BG177" s="155">
        <f>IF(N177="zákl. přenesená",J177,0)</f>
        <v>0</v>
      </c>
      <c r="BH177" s="155">
        <f>IF(N177="sníž. přenesená",J177,0)</f>
        <v>0</v>
      </c>
      <c r="BI177" s="155">
        <f>IF(N177="nulová",J177,0)</f>
        <v>0</v>
      </c>
      <c r="BJ177" s="18" t="s">
        <v>87</v>
      </c>
      <c r="BK177" s="155">
        <f>ROUND(I177*H177,2)</f>
        <v>0</v>
      </c>
      <c r="BL177" s="18" t="s">
        <v>100</v>
      </c>
      <c r="BM177" s="265" t="s">
        <v>747</v>
      </c>
    </row>
    <row r="178" s="2" customFormat="1" ht="16.5" customHeight="1">
      <c r="A178" s="41"/>
      <c r="B178" s="42"/>
      <c r="C178" s="317" t="s">
        <v>586</v>
      </c>
      <c r="D178" s="317" t="s">
        <v>587</v>
      </c>
      <c r="E178" s="318" t="s">
        <v>3106</v>
      </c>
      <c r="F178" s="319" t="s">
        <v>3107</v>
      </c>
      <c r="G178" s="320" t="s">
        <v>1198</v>
      </c>
      <c r="H178" s="321">
        <v>1</v>
      </c>
      <c r="I178" s="322"/>
      <c r="J178" s="323">
        <f>ROUND(I178*H178,2)</f>
        <v>0</v>
      </c>
      <c r="K178" s="324"/>
      <c r="L178" s="325"/>
      <c r="M178" s="326" t="s">
        <v>1</v>
      </c>
      <c r="N178" s="327" t="s">
        <v>46</v>
      </c>
      <c r="O178" s="94"/>
      <c r="P178" s="263">
        <f>O178*H178</f>
        <v>0</v>
      </c>
      <c r="Q178" s="263">
        <v>0</v>
      </c>
      <c r="R178" s="263">
        <f>Q178*H178</f>
        <v>0</v>
      </c>
      <c r="S178" s="263">
        <v>0</v>
      </c>
      <c r="T178" s="264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65" t="s">
        <v>247</v>
      </c>
      <c r="AT178" s="265" t="s">
        <v>587</v>
      </c>
      <c r="AU178" s="265" t="s">
        <v>89</v>
      </c>
      <c r="AY178" s="18" t="s">
        <v>211</v>
      </c>
      <c r="BE178" s="155">
        <f>IF(N178="základní",J178,0)</f>
        <v>0</v>
      </c>
      <c r="BF178" s="155">
        <f>IF(N178="snížená",J178,0)</f>
        <v>0</v>
      </c>
      <c r="BG178" s="155">
        <f>IF(N178="zákl. přenesená",J178,0)</f>
        <v>0</v>
      </c>
      <c r="BH178" s="155">
        <f>IF(N178="sníž. přenesená",J178,0)</f>
        <v>0</v>
      </c>
      <c r="BI178" s="155">
        <f>IF(N178="nulová",J178,0)</f>
        <v>0</v>
      </c>
      <c r="BJ178" s="18" t="s">
        <v>87</v>
      </c>
      <c r="BK178" s="155">
        <f>ROUND(I178*H178,2)</f>
        <v>0</v>
      </c>
      <c r="BL178" s="18" t="s">
        <v>100</v>
      </c>
      <c r="BM178" s="265" t="s">
        <v>756</v>
      </c>
    </row>
    <row r="179" s="12" customFormat="1" ht="22.8" customHeight="1">
      <c r="A179" s="12"/>
      <c r="B179" s="237"/>
      <c r="C179" s="238"/>
      <c r="D179" s="239" t="s">
        <v>80</v>
      </c>
      <c r="E179" s="251" t="s">
        <v>3088</v>
      </c>
      <c r="F179" s="251" t="s">
        <v>3089</v>
      </c>
      <c r="G179" s="238"/>
      <c r="H179" s="238"/>
      <c r="I179" s="241"/>
      <c r="J179" s="252">
        <f>BK179</f>
        <v>0</v>
      </c>
      <c r="K179" s="238"/>
      <c r="L179" s="243"/>
      <c r="M179" s="244"/>
      <c r="N179" s="245"/>
      <c r="O179" s="245"/>
      <c r="P179" s="246">
        <f>SUM(P180:P181)</f>
        <v>0</v>
      </c>
      <c r="Q179" s="245"/>
      <c r="R179" s="246">
        <f>SUM(R180:R181)</f>
        <v>0</v>
      </c>
      <c r="S179" s="245"/>
      <c r="T179" s="247">
        <f>SUM(T180:T181)</f>
        <v>0</v>
      </c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R179" s="248" t="s">
        <v>87</v>
      </c>
      <c r="AT179" s="249" t="s">
        <v>80</v>
      </c>
      <c r="AU179" s="249" t="s">
        <v>87</v>
      </c>
      <c r="AY179" s="248" t="s">
        <v>211</v>
      </c>
      <c r="BK179" s="250">
        <f>SUM(BK180:BK181)</f>
        <v>0</v>
      </c>
    </row>
    <row r="180" s="2" customFormat="1" ht="16.5" customHeight="1">
      <c r="A180" s="41"/>
      <c r="B180" s="42"/>
      <c r="C180" s="253" t="s">
        <v>591</v>
      </c>
      <c r="D180" s="253" t="s">
        <v>214</v>
      </c>
      <c r="E180" s="254" t="s">
        <v>3108</v>
      </c>
      <c r="F180" s="255" t="s">
        <v>3109</v>
      </c>
      <c r="G180" s="256" t="s">
        <v>307</v>
      </c>
      <c r="H180" s="257">
        <v>9</v>
      </c>
      <c r="I180" s="258"/>
      <c r="J180" s="259">
        <f>ROUND(I180*H180,2)</f>
        <v>0</v>
      </c>
      <c r="K180" s="260"/>
      <c r="L180" s="44"/>
      <c r="M180" s="261" t="s">
        <v>1</v>
      </c>
      <c r="N180" s="262" t="s">
        <v>46</v>
      </c>
      <c r="O180" s="94"/>
      <c r="P180" s="263">
        <f>O180*H180</f>
        <v>0</v>
      </c>
      <c r="Q180" s="263">
        <v>0</v>
      </c>
      <c r="R180" s="263">
        <f>Q180*H180</f>
        <v>0</v>
      </c>
      <c r="S180" s="263">
        <v>0</v>
      </c>
      <c r="T180" s="264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65" t="s">
        <v>100</v>
      </c>
      <c r="AT180" s="265" t="s">
        <v>214</v>
      </c>
      <c r="AU180" s="265" t="s">
        <v>89</v>
      </c>
      <c r="AY180" s="18" t="s">
        <v>211</v>
      </c>
      <c r="BE180" s="155">
        <f>IF(N180="základní",J180,0)</f>
        <v>0</v>
      </c>
      <c r="BF180" s="155">
        <f>IF(N180="snížená",J180,0)</f>
        <v>0</v>
      </c>
      <c r="BG180" s="155">
        <f>IF(N180="zákl. přenesená",J180,0)</f>
        <v>0</v>
      </c>
      <c r="BH180" s="155">
        <f>IF(N180="sníž. přenesená",J180,0)</f>
        <v>0</v>
      </c>
      <c r="BI180" s="155">
        <f>IF(N180="nulová",J180,0)</f>
        <v>0</v>
      </c>
      <c r="BJ180" s="18" t="s">
        <v>87</v>
      </c>
      <c r="BK180" s="155">
        <f>ROUND(I180*H180,2)</f>
        <v>0</v>
      </c>
      <c r="BL180" s="18" t="s">
        <v>100</v>
      </c>
      <c r="BM180" s="265" t="s">
        <v>767</v>
      </c>
    </row>
    <row r="181" s="2" customFormat="1" ht="16.5" customHeight="1">
      <c r="A181" s="41"/>
      <c r="B181" s="42"/>
      <c r="C181" s="253" t="s">
        <v>602</v>
      </c>
      <c r="D181" s="253" t="s">
        <v>214</v>
      </c>
      <c r="E181" s="254" t="s">
        <v>3110</v>
      </c>
      <c r="F181" s="255" t="s">
        <v>3111</v>
      </c>
      <c r="G181" s="256" t="s">
        <v>2858</v>
      </c>
      <c r="H181" s="257">
        <v>1</v>
      </c>
      <c r="I181" s="258"/>
      <c r="J181" s="259">
        <f>ROUND(I181*H181,2)</f>
        <v>0</v>
      </c>
      <c r="K181" s="260"/>
      <c r="L181" s="44"/>
      <c r="M181" s="261" t="s">
        <v>1</v>
      </c>
      <c r="N181" s="262" t="s">
        <v>46</v>
      </c>
      <c r="O181" s="94"/>
      <c r="P181" s="263">
        <f>O181*H181</f>
        <v>0</v>
      </c>
      <c r="Q181" s="263">
        <v>0</v>
      </c>
      <c r="R181" s="263">
        <f>Q181*H181</f>
        <v>0</v>
      </c>
      <c r="S181" s="263">
        <v>0</v>
      </c>
      <c r="T181" s="264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65" t="s">
        <v>100</v>
      </c>
      <c r="AT181" s="265" t="s">
        <v>214</v>
      </c>
      <c r="AU181" s="265" t="s">
        <v>89</v>
      </c>
      <c r="AY181" s="18" t="s">
        <v>211</v>
      </c>
      <c r="BE181" s="155">
        <f>IF(N181="základní",J181,0)</f>
        <v>0</v>
      </c>
      <c r="BF181" s="155">
        <f>IF(N181="snížená",J181,0)</f>
        <v>0</v>
      </c>
      <c r="BG181" s="155">
        <f>IF(N181="zákl. přenesená",J181,0)</f>
        <v>0</v>
      </c>
      <c r="BH181" s="155">
        <f>IF(N181="sníž. přenesená",J181,0)</f>
        <v>0</v>
      </c>
      <c r="BI181" s="155">
        <f>IF(N181="nulová",J181,0)</f>
        <v>0</v>
      </c>
      <c r="BJ181" s="18" t="s">
        <v>87</v>
      </c>
      <c r="BK181" s="155">
        <f>ROUND(I181*H181,2)</f>
        <v>0</v>
      </c>
      <c r="BL181" s="18" t="s">
        <v>100</v>
      </c>
      <c r="BM181" s="265" t="s">
        <v>786</v>
      </c>
    </row>
    <row r="182" s="12" customFormat="1" ht="25.92" customHeight="1">
      <c r="A182" s="12"/>
      <c r="B182" s="237"/>
      <c r="C182" s="238"/>
      <c r="D182" s="239" t="s">
        <v>80</v>
      </c>
      <c r="E182" s="240" t="s">
        <v>3112</v>
      </c>
      <c r="F182" s="240" t="s">
        <v>3113</v>
      </c>
      <c r="G182" s="238"/>
      <c r="H182" s="238"/>
      <c r="I182" s="241"/>
      <c r="J182" s="242">
        <f>BK182</f>
        <v>0</v>
      </c>
      <c r="K182" s="238"/>
      <c r="L182" s="243"/>
      <c r="M182" s="244"/>
      <c r="N182" s="245"/>
      <c r="O182" s="245"/>
      <c r="P182" s="246">
        <f>P183+P187</f>
        <v>0</v>
      </c>
      <c r="Q182" s="245"/>
      <c r="R182" s="246">
        <f>R183+R187</f>
        <v>0</v>
      </c>
      <c r="S182" s="245"/>
      <c r="T182" s="247">
        <f>T183+T187</f>
        <v>0</v>
      </c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R182" s="248" t="s">
        <v>87</v>
      </c>
      <c r="AT182" s="249" t="s">
        <v>80</v>
      </c>
      <c r="AU182" s="249" t="s">
        <v>81</v>
      </c>
      <c r="AY182" s="248" t="s">
        <v>211</v>
      </c>
      <c r="BK182" s="250">
        <f>BK183+BK187</f>
        <v>0</v>
      </c>
    </row>
    <row r="183" s="12" customFormat="1" ht="22.8" customHeight="1">
      <c r="A183" s="12"/>
      <c r="B183" s="237"/>
      <c r="C183" s="238"/>
      <c r="D183" s="239" t="s">
        <v>80</v>
      </c>
      <c r="E183" s="251" t="s">
        <v>3114</v>
      </c>
      <c r="F183" s="251" t="s">
        <v>3115</v>
      </c>
      <c r="G183" s="238"/>
      <c r="H183" s="238"/>
      <c r="I183" s="241"/>
      <c r="J183" s="252">
        <f>BK183</f>
        <v>0</v>
      </c>
      <c r="K183" s="238"/>
      <c r="L183" s="243"/>
      <c r="M183" s="244"/>
      <c r="N183" s="245"/>
      <c r="O183" s="245"/>
      <c r="P183" s="246">
        <f>SUM(P184:P186)</f>
        <v>0</v>
      </c>
      <c r="Q183" s="245"/>
      <c r="R183" s="246">
        <f>SUM(R184:R186)</f>
        <v>0</v>
      </c>
      <c r="S183" s="245"/>
      <c r="T183" s="247">
        <f>SUM(T184:T186)</f>
        <v>0</v>
      </c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R183" s="248" t="s">
        <v>87</v>
      </c>
      <c r="AT183" s="249" t="s">
        <v>80</v>
      </c>
      <c r="AU183" s="249" t="s">
        <v>87</v>
      </c>
      <c r="AY183" s="248" t="s">
        <v>211</v>
      </c>
      <c r="BK183" s="250">
        <f>SUM(BK184:BK186)</f>
        <v>0</v>
      </c>
    </row>
    <row r="184" s="2" customFormat="1" ht="16.5" customHeight="1">
      <c r="A184" s="41"/>
      <c r="B184" s="42"/>
      <c r="C184" s="253" t="s">
        <v>608</v>
      </c>
      <c r="D184" s="253" t="s">
        <v>214</v>
      </c>
      <c r="E184" s="254" t="s">
        <v>3116</v>
      </c>
      <c r="F184" s="255" t="s">
        <v>3117</v>
      </c>
      <c r="G184" s="256" t="s">
        <v>307</v>
      </c>
      <c r="H184" s="257">
        <v>32.5</v>
      </c>
      <c r="I184" s="258"/>
      <c r="J184" s="259">
        <f>ROUND(I184*H184,2)</f>
        <v>0</v>
      </c>
      <c r="K184" s="260"/>
      <c r="L184" s="44"/>
      <c r="M184" s="261" t="s">
        <v>1</v>
      </c>
      <c r="N184" s="262" t="s">
        <v>46</v>
      </c>
      <c r="O184" s="94"/>
      <c r="P184" s="263">
        <f>O184*H184</f>
        <v>0</v>
      </c>
      <c r="Q184" s="263">
        <v>0</v>
      </c>
      <c r="R184" s="263">
        <f>Q184*H184</f>
        <v>0</v>
      </c>
      <c r="S184" s="263">
        <v>0</v>
      </c>
      <c r="T184" s="264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65" t="s">
        <v>100</v>
      </c>
      <c r="AT184" s="265" t="s">
        <v>214</v>
      </c>
      <c r="AU184" s="265" t="s">
        <v>89</v>
      </c>
      <c r="AY184" s="18" t="s">
        <v>211</v>
      </c>
      <c r="BE184" s="155">
        <f>IF(N184="základní",J184,0)</f>
        <v>0</v>
      </c>
      <c r="BF184" s="155">
        <f>IF(N184="snížená",J184,0)</f>
        <v>0</v>
      </c>
      <c r="BG184" s="155">
        <f>IF(N184="zákl. přenesená",J184,0)</f>
        <v>0</v>
      </c>
      <c r="BH184" s="155">
        <f>IF(N184="sníž. přenesená",J184,0)</f>
        <v>0</v>
      </c>
      <c r="BI184" s="155">
        <f>IF(N184="nulová",J184,0)</f>
        <v>0</v>
      </c>
      <c r="BJ184" s="18" t="s">
        <v>87</v>
      </c>
      <c r="BK184" s="155">
        <f>ROUND(I184*H184,2)</f>
        <v>0</v>
      </c>
      <c r="BL184" s="18" t="s">
        <v>100</v>
      </c>
      <c r="BM184" s="265" t="s">
        <v>795</v>
      </c>
    </row>
    <row r="185" s="2" customFormat="1" ht="21.75" customHeight="1">
      <c r="A185" s="41"/>
      <c r="B185" s="42"/>
      <c r="C185" s="253" t="s">
        <v>614</v>
      </c>
      <c r="D185" s="253" t="s">
        <v>214</v>
      </c>
      <c r="E185" s="254" t="s">
        <v>3118</v>
      </c>
      <c r="F185" s="255" t="s">
        <v>3119</v>
      </c>
      <c r="G185" s="256" t="s">
        <v>307</v>
      </c>
      <c r="H185" s="257">
        <v>36</v>
      </c>
      <c r="I185" s="258"/>
      <c r="J185" s="259">
        <f>ROUND(I185*H185,2)</f>
        <v>0</v>
      </c>
      <c r="K185" s="260"/>
      <c r="L185" s="44"/>
      <c r="M185" s="261" t="s">
        <v>1</v>
      </c>
      <c r="N185" s="262" t="s">
        <v>46</v>
      </c>
      <c r="O185" s="94"/>
      <c r="P185" s="263">
        <f>O185*H185</f>
        <v>0</v>
      </c>
      <c r="Q185" s="263">
        <v>0</v>
      </c>
      <c r="R185" s="263">
        <f>Q185*H185</f>
        <v>0</v>
      </c>
      <c r="S185" s="263">
        <v>0</v>
      </c>
      <c r="T185" s="264">
        <f>S185*H185</f>
        <v>0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265" t="s">
        <v>100</v>
      </c>
      <c r="AT185" s="265" t="s">
        <v>214</v>
      </c>
      <c r="AU185" s="265" t="s">
        <v>89</v>
      </c>
      <c r="AY185" s="18" t="s">
        <v>211</v>
      </c>
      <c r="BE185" s="155">
        <f>IF(N185="základní",J185,0)</f>
        <v>0</v>
      </c>
      <c r="BF185" s="155">
        <f>IF(N185="snížená",J185,0)</f>
        <v>0</v>
      </c>
      <c r="BG185" s="155">
        <f>IF(N185="zákl. přenesená",J185,0)</f>
        <v>0</v>
      </c>
      <c r="BH185" s="155">
        <f>IF(N185="sníž. přenesená",J185,0)</f>
        <v>0</v>
      </c>
      <c r="BI185" s="155">
        <f>IF(N185="nulová",J185,0)</f>
        <v>0</v>
      </c>
      <c r="BJ185" s="18" t="s">
        <v>87</v>
      </c>
      <c r="BK185" s="155">
        <f>ROUND(I185*H185,2)</f>
        <v>0</v>
      </c>
      <c r="BL185" s="18" t="s">
        <v>100</v>
      </c>
      <c r="BM185" s="265" t="s">
        <v>804</v>
      </c>
    </row>
    <row r="186" s="2" customFormat="1" ht="16.5" customHeight="1">
      <c r="A186" s="41"/>
      <c r="B186" s="42"/>
      <c r="C186" s="253" t="s">
        <v>619</v>
      </c>
      <c r="D186" s="253" t="s">
        <v>214</v>
      </c>
      <c r="E186" s="254" t="s">
        <v>3120</v>
      </c>
      <c r="F186" s="255" t="s">
        <v>3121</v>
      </c>
      <c r="G186" s="256" t="s">
        <v>307</v>
      </c>
      <c r="H186" s="257">
        <v>36</v>
      </c>
      <c r="I186" s="258"/>
      <c r="J186" s="259">
        <f>ROUND(I186*H186,2)</f>
        <v>0</v>
      </c>
      <c r="K186" s="260"/>
      <c r="L186" s="44"/>
      <c r="M186" s="261" t="s">
        <v>1</v>
      </c>
      <c r="N186" s="262" t="s">
        <v>46</v>
      </c>
      <c r="O186" s="94"/>
      <c r="P186" s="263">
        <f>O186*H186</f>
        <v>0</v>
      </c>
      <c r="Q186" s="263">
        <v>0</v>
      </c>
      <c r="R186" s="263">
        <f>Q186*H186</f>
        <v>0</v>
      </c>
      <c r="S186" s="263">
        <v>0</v>
      </c>
      <c r="T186" s="264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65" t="s">
        <v>100</v>
      </c>
      <c r="AT186" s="265" t="s">
        <v>214</v>
      </c>
      <c r="AU186" s="265" t="s">
        <v>89</v>
      </c>
      <c r="AY186" s="18" t="s">
        <v>211</v>
      </c>
      <c r="BE186" s="155">
        <f>IF(N186="základní",J186,0)</f>
        <v>0</v>
      </c>
      <c r="BF186" s="155">
        <f>IF(N186="snížená",J186,0)</f>
        <v>0</v>
      </c>
      <c r="BG186" s="155">
        <f>IF(N186="zákl. přenesená",J186,0)</f>
        <v>0</v>
      </c>
      <c r="BH186" s="155">
        <f>IF(N186="sníž. přenesená",J186,0)</f>
        <v>0</v>
      </c>
      <c r="BI186" s="155">
        <f>IF(N186="nulová",J186,0)</f>
        <v>0</v>
      </c>
      <c r="BJ186" s="18" t="s">
        <v>87</v>
      </c>
      <c r="BK186" s="155">
        <f>ROUND(I186*H186,2)</f>
        <v>0</v>
      </c>
      <c r="BL186" s="18" t="s">
        <v>100</v>
      </c>
      <c r="BM186" s="265" t="s">
        <v>819</v>
      </c>
    </row>
    <row r="187" s="12" customFormat="1" ht="22.8" customHeight="1">
      <c r="A187" s="12"/>
      <c r="B187" s="237"/>
      <c r="C187" s="238"/>
      <c r="D187" s="239" t="s">
        <v>80</v>
      </c>
      <c r="E187" s="251" t="s">
        <v>3052</v>
      </c>
      <c r="F187" s="251" t="s">
        <v>3053</v>
      </c>
      <c r="G187" s="238"/>
      <c r="H187" s="238"/>
      <c r="I187" s="241"/>
      <c r="J187" s="252">
        <f>BK187</f>
        <v>0</v>
      </c>
      <c r="K187" s="238"/>
      <c r="L187" s="243"/>
      <c r="M187" s="244"/>
      <c r="N187" s="245"/>
      <c r="O187" s="245"/>
      <c r="P187" s="246">
        <f>SUM(P188:P189)</f>
        <v>0</v>
      </c>
      <c r="Q187" s="245"/>
      <c r="R187" s="246">
        <f>SUM(R188:R189)</f>
        <v>0</v>
      </c>
      <c r="S187" s="245"/>
      <c r="T187" s="247">
        <f>SUM(T188:T189)</f>
        <v>0</v>
      </c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R187" s="248" t="s">
        <v>87</v>
      </c>
      <c r="AT187" s="249" t="s">
        <v>80</v>
      </c>
      <c r="AU187" s="249" t="s">
        <v>87</v>
      </c>
      <c r="AY187" s="248" t="s">
        <v>211</v>
      </c>
      <c r="BK187" s="250">
        <f>SUM(BK188:BK189)</f>
        <v>0</v>
      </c>
    </row>
    <row r="188" s="2" customFormat="1" ht="16.5" customHeight="1">
      <c r="A188" s="41"/>
      <c r="B188" s="42"/>
      <c r="C188" s="317" t="s">
        <v>625</v>
      </c>
      <c r="D188" s="317" t="s">
        <v>587</v>
      </c>
      <c r="E188" s="318" t="s">
        <v>3122</v>
      </c>
      <c r="F188" s="319" t="s">
        <v>3081</v>
      </c>
      <c r="G188" s="320" t="s">
        <v>307</v>
      </c>
      <c r="H188" s="321">
        <v>40</v>
      </c>
      <c r="I188" s="322"/>
      <c r="J188" s="323">
        <f>ROUND(I188*H188,2)</f>
        <v>0</v>
      </c>
      <c r="K188" s="324"/>
      <c r="L188" s="325"/>
      <c r="M188" s="326" t="s">
        <v>1</v>
      </c>
      <c r="N188" s="327" t="s">
        <v>46</v>
      </c>
      <c r="O188" s="94"/>
      <c r="P188" s="263">
        <f>O188*H188</f>
        <v>0</v>
      </c>
      <c r="Q188" s="263">
        <v>0</v>
      </c>
      <c r="R188" s="263">
        <f>Q188*H188</f>
        <v>0</v>
      </c>
      <c r="S188" s="263">
        <v>0</v>
      </c>
      <c r="T188" s="264">
        <f>S188*H188</f>
        <v>0</v>
      </c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R188" s="265" t="s">
        <v>247</v>
      </c>
      <c r="AT188" s="265" t="s">
        <v>587</v>
      </c>
      <c r="AU188" s="265" t="s">
        <v>89</v>
      </c>
      <c r="AY188" s="18" t="s">
        <v>211</v>
      </c>
      <c r="BE188" s="155">
        <f>IF(N188="základní",J188,0)</f>
        <v>0</v>
      </c>
      <c r="BF188" s="155">
        <f>IF(N188="snížená",J188,0)</f>
        <v>0</v>
      </c>
      <c r="BG188" s="155">
        <f>IF(N188="zákl. přenesená",J188,0)</f>
        <v>0</v>
      </c>
      <c r="BH188" s="155">
        <f>IF(N188="sníž. přenesená",J188,0)</f>
        <v>0</v>
      </c>
      <c r="BI188" s="155">
        <f>IF(N188="nulová",J188,0)</f>
        <v>0</v>
      </c>
      <c r="BJ188" s="18" t="s">
        <v>87</v>
      </c>
      <c r="BK188" s="155">
        <f>ROUND(I188*H188,2)</f>
        <v>0</v>
      </c>
      <c r="BL188" s="18" t="s">
        <v>100</v>
      </c>
      <c r="BM188" s="265" t="s">
        <v>828</v>
      </c>
    </row>
    <row r="189" s="2" customFormat="1" ht="16.5" customHeight="1">
      <c r="A189" s="41"/>
      <c r="B189" s="42"/>
      <c r="C189" s="317" t="s">
        <v>632</v>
      </c>
      <c r="D189" s="317" t="s">
        <v>587</v>
      </c>
      <c r="E189" s="318" t="s">
        <v>3082</v>
      </c>
      <c r="F189" s="319" t="s">
        <v>3083</v>
      </c>
      <c r="G189" s="320" t="s">
        <v>307</v>
      </c>
      <c r="H189" s="321">
        <v>36</v>
      </c>
      <c r="I189" s="322"/>
      <c r="J189" s="323">
        <f>ROUND(I189*H189,2)</f>
        <v>0</v>
      </c>
      <c r="K189" s="324"/>
      <c r="L189" s="325"/>
      <c r="M189" s="326" t="s">
        <v>1</v>
      </c>
      <c r="N189" s="327" t="s">
        <v>46</v>
      </c>
      <c r="O189" s="94"/>
      <c r="P189" s="263">
        <f>O189*H189</f>
        <v>0</v>
      </c>
      <c r="Q189" s="263">
        <v>0</v>
      </c>
      <c r="R189" s="263">
        <f>Q189*H189</f>
        <v>0</v>
      </c>
      <c r="S189" s="263">
        <v>0</v>
      </c>
      <c r="T189" s="264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65" t="s">
        <v>247</v>
      </c>
      <c r="AT189" s="265" t="s">
        <v>587</v>
      </c>
      <c r="AU189" s="265" t="s">
        <v>89</v>
      </c>
      <c r="AY189" s="18" t="s">
        <v>211</v>
      </c>
      <c r="BE189" s="155">
        <f>IF(N189="základní",J189,0)</f>
        <v>0</v>
      </c>
      <c r="BF189" s="155">
        <f>IF(N189="snížená",J189,0)</f>
        <v>0</v>
      </c>
      <c r="BG189" s="155">
        <f>IF(N189="zákl. přenesená",J189,0)</f>
        <v>0</v>
      </c>
      <c r="BH189" s="155">
        <f>IF(N189="sníž. přenesená",J189,0)</f>
        <v>0</v>
      </c>
      <c r="BI189" s="155">
        <f>IF(N189="nulová",J189,0)</f>
        <v>0</v>
      </c>
      <c r="BJ189" s="18" t="s">
        <v>87</v>
      </c>
      <c r="BK189" s="155">
        <f>ROUND(I189*H189,2)</f>
        <v>0</v>
      </c>
      <c r="BL189" s="18" t="s">
        <v>100</v>
      </c>
      <c r="BM189" s="265" t="s">
        <v>842</v>
      </c>
    </row>
    <row r="190" s="12" customFormat="1" ht="25.92" customHeight="1">
      <c r="A190" s="12"/>
      <c r="B190" s="237"/>
      <c r="C190" s="238"/>
      <c r="D190" s="239" t="s">
        <v>80</v>
      </c>
      <c r="E190" s="240" t="s">
        <v>3123</v>
      </c>
      <c r="F190" s="240" t="s">
        <v>3124</v>
      </c>
      <c r="G190" s="238"/>
      <c r="H190" s="238"/>
      <c r="I190" s="241"/>
      <c r="J190" s="242">
        <f>BK190</f>
        <v>0</v>
      </c>
      <c r="K190" s="238"/>
      <c r="L190" s="243"/>
      <c r="M190" s="244"/>
      <c r="N190" s="245"/>
      <c r="O190" s="245"/>
      <c r="P190" s="246">
        <f>P191+P195</f>
        <v>0</v>
      </c>
      <c r="Q190" s="245"/>
      <c r="R190" s="246">
        <f>R191+R195</f>
        <v>0</v>
      </c>
      <c r="S190" s="245"/>
      <c r="T190" s="247">
        <f>T191+T195</f>
        <v>0</v>
      </c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R190" s="248" t="s">
        <v>87</v>
      </c>
      <c r="AT190" s="249" t="s">
        <v>80</v>
      </c>
      <c r="AU190" s="249" t="s">
        <v>81</v>
      </c>
      <c r="AY190" s="248" t="s">
        <v>211</v>
      </c>
      <c r="BK190" s="250">
        <f>BK191+BK195</f>
        <v>0</v>
      </c>
    </row>
    <row r="191" s="12" customFormat="1" ht="22.8" customHeight="1">
      <c r="A191" s="12"/>
      <c r="B191" s="237"/>
      <c r="C191" s="238"/>
      <c r="D191" s="239" t="s">
        <v>80</v>
      </c>
      <c r="E191" s="251" t="s">
        <v>3114</v>
      </c>
      <c r="F191" s="251" t="s">
        <v>3115</v>
      </c>
      <c r="G191" s="238"/>
      <c r="H191" s="238"/>
      <c r="I191" s="241"/>
      <c r="J191" s="252">
        <f>BK191</f>
        <v>0</v>
      </c>
      <c r="K191" s="238"/>
      <c r="L191" s="243"/>
      <c r="M191" s="244"/>
      <c r="N191" s="245"/>
      <c r="O191" s="245"/>
      <c r="P191" s="246">
        <f>SUM(P192:P194)</f>
        <v>0</v>
      </c>
      <c r="Q191" s="245"/>
      <c r="R191" s="246">
        <f>SUM(R192:R194)</f>
        <v>0</v>
      </c>
      <c r="S191" s="245"/>
      <c r="T191" s="247">
        <f>SUM(T192:T194)</f>
        <v>0</v>
      </c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R191" s="248" t="s">
        <v>87</v>
      </c>
      <c r="AT191" s="249" t="s">
        <v>80</v>
      </c>
      <c r="AU191" s="249" t="s">
        <v>87</v>
      </c>
      <c r="AY191" s="248" t="s">
        <v>211</v>
      </c>
      <c r="BK191" s="250">
        <f>SUM(BK192:BK194)</f>
        <v>0</v>
      </c>
    </row>
    <row r="192" s="2" customFormat="1" ht="16.5" customHeight="1">
      <c r="A192" s="41"/>
      <c r="B192" s="42"/>
      <c r="C192" s="253" t="s">
        <v>647</v>
      </c>
      <c r="D192" s="253" t="s">
        <v>214</v>
      </c>
      <c r="E192" s="254" t="s">
        <v>3125</v>
      </c>
      <c r="F192" s="255" t="s">
        <v>3091</v>
      </c>
      <c r="G192" s="256" t="s">
        <v>307</v>
      </c>
      <c r="H192" s="257">
        <v>10</v>
      </c>
      <c r="I192" s="258"/>
      <c r="J192" s="259">
        <f>ROUND(I192*H192,2)</f>
        <v>0</v>
      </c>
      <c r="K192" s="260"/>
      <c r="L192" s="44"/>
      <c r="M192" s="261" t="s">
        <v>1</v>
      </c>
      <c r="N192" s="262" t="s">
        <v>46</v>
      </c>
      <c r="O192" s="94"/>
      <c r="P192" s="263">
        <f>O192*H192</f>
        <v>0</v>
      </c>
      <c r="Q192" s="263">
        <v>0</v>
      </c>
      <c r="R192" s="263">
        <f>Q192*H192</f>
        <v>0</v>
      </c>
      <c r="S192" s="263">
        <v>0</v>
      </c>
      <c r="T192" s="264">
        <f>S192*H192</f>
        <v>0</v>
      </c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R192" s="265" t="s">
        <v>100</v>
      </c>
      <c r="AT192" s="265" t="s">
        <v>214</v>
      </c>
      <c r="AU192" s="265" t="s">
        <v>89</v>
      </c>
      <c r="AY192" s="18" t="s">
        <v>211</v>
      </c>
      <c r="BE192" s="155">
        <f>IF(N192="základní",J192,0)</f>
        <v>0</v>
      </c>
      <c r="BF192" s="155">
        <f>IF(N192="snížená",J192,0)</f>
        <v>0</v>
      </c>
      <c r="BG192" s="155">
        <f>IF(N192="zákl. přenesená",J192,0)</f>
        <v>0</v>
      </c>
      <c r="BH192" s="155">
        <f>IF(N192="sníž. přenesená",J192,0)</f>
        <v>0</v>
      </c>
      <c r="BI192" s="155">
        <f>IF(N192="nulová",J192,0)</f>
        <v>0</v>
      </c>
      <c r="BJ192" s="18" t="s">
        <v>87</v>
      </c>
      <c r="BK192" s="155">
        <f>ROUND(I192*H192,2)</f>
        <v>0</v>
      </c>
      <c r="BL192" s="18" t="s">
        <v>100</v>
      </c>
      <c r="BM192" s="265" t="s">
        <v>851</v>
      </c>
    </row>
    <row r="193" s="2" customFormat="1" ht="16.5" customHeight="1">
      <c r="A193" s="41"/>
      <c r="B193" s="42"/>
      <c r="C193" s="253" t="s">
        <v>667</v>
      </c>
      <c r="D193" s="253" t="s">
        <v>214</v>
      </c>
      <c r="E193" s="254" t="s">
        <v>3092</v>
      </c>
      <c r="F193" s="255" t="s">
        <v>3093</v>
      </c>
      <c r="G193" s="256" t="s">
        <v>307</v>
      </c>
      <c r="H193" s="257">
        <v>10</v>
      </c>
      <c r="I193" s="258"/>
      <c r="J193" s="259">
        <f>ROUND(I193*H193,2)</f>
        <v>0</v>
      </c>
      <c r="K193" s="260"/>
      <c r="L193" s="44"/>
      <c r="M193" s="261" t="s">
        <v>1</v>
      </c>
      <c r="N193" s="262" t="s">
        <v>46</v>
      </c>
      <c r="O193" s="94"/>
      <c r="P193" s="263">
        <f>O193*H193</f>
        <v>0</v>
      </c>
      <c r="Q193" s="263">
        <v>0</v>
      </c>
      <c r="R193" s="263">
        <f>Q193*H193</f>
        <v>0</v>
      </c>
      <c r="S193" s="263">
        <v>0</v>
      </c>
      <c r="T193" s="264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65" t="s">
        <v>100</v>
      </c>
      <c r="AT193" s="265" t="s">
        <v>214</v>
      </c>
      <c r="AU193" s="265" t="s">
        <v>89</v>
      </c>
      <c r="AY193" s="18" t="s">
        <v>211</v>
      </c>
      <c r="BE193" s="155">
        <f>IF(N193="základní",J193,0)</f>
        <v>0</v>
      </c>
      <c r="BF193" s="155">
        <f>IF(N193="snížená",J193,0)</f>
        <v>0</v>
      </c>
      <c r="BG193" s="155">
        <f>IF(N193="zákl. přenesená",J193,0)</f>
        <v>0</v>
      </c>
      <c r="BH193" s="155">
        <f>IF(N193="sníž. přenesená",J193,0)</f>
        <v>0</v>
      </c>
      <c r="BI193" s="155">
        <f>IF(N193="nulová",J193,0)</f>
        <v>0</v>
      </c>
      <c r="BJ193" s="18" t="s">
        <v>87</v>
      </c>
      <c r="BK193" s="155">
        <f>ROUND(I193*H193,2)</f>
        <v>0</v>
      </c>
      <c r="BL193" s="18" t="s">
        <v>100</v>
      </c>
      <c r="BM193" s="265" t="s">
        <v>859</v>
      </c>
    </row>
    <row r="194" s="2" customFormat="1" ht="16.5" customHeight="1">
      <c r="A194" s="41"/>
      <c r="B194" s="42"/>
      <c r="C194" s="253" t="s">
        <v>674</v>
      </c>
      <c r="D194" s="253" t="s">
        <v>214</v>
      </c>
      <c r="E194" s="254" t="s">
        <v>3126</v>
      </c>
      <c r="F194" s="255" t="s">
        <v>3127</v>
      </c>
      <c r="G194" s="256" t="s">
        <v>307</v>
      </c>
      <c r="H194" s="257">
        <v>10</v>
      </c>
      <c r="I194" s="258"/>
      <c r="J194" s="259">
        <f>ROUND(I194*H194,2)</f>
        <v>0</v>
      </c>
      <c r="K194" s="260"/>
      <c r="L194" s="44"/>
      <c r="M194" s="261" t="s">
        <v>1</v>
      </c>
      <c r="N194" s="262" t="s">
        <v>46</v>
      </c>
      <c r="O194" s="94"/>
      <c r="P194" s="263">
        <f>O194*H194</f>
        <v>0</v>
      </c>
      <c r="Q194" s="263">
        <v>0</v>
      </c>
      <c r="R194" s="263">
        <f>Q194*H194</f>
        <v>0</v>
      </c>
      <c r="S194" s="263">
        <v>0</v>
      </c>
      <c r="T194" s="264">
        <f>S194*H194</f>
        <v>0</v>
      </c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R194" s="265" t="s">
        <v>100</v>
      </c>
      <c r="AT194" s="265" t="s">
        <v>214</v>
      </c>
      <c r="AU194" s="265" t="s">
        <v>89</v>
      </c>
      <c r="AY194" s="18" t="s">
        <v>211</v>
      </c>
      <c r="BE194" s="155">
        <f>IF(N194="základní",J194,0)</f>
        <v>0</v>
      </c>
      <c r="BF194" s="155">
        <f>IF(N194="snížená",J194,0)</f>
        <v>0</v>
      </c>
      <c r="BG194" s="155">
        <f>IF(N194="zákl. přenesená",J194,0)</f>
        <v>0</v>
      </c>
      <c r="BH194" s="155">
        <f>IF(N194="sníž. přenesená",J194,0)</f>
        <v>0</v>
      </c>
      <c r="BI194" s="155">
        <f>IF(N194="nulová",J194,0)</f>
        <v>0</v>
      </c>
      <c r="BJ194" s="18" t="s">
        <v>87</v>
      </c>
      <c r="BK194" s="155">
        <f>ROUND(I194*H194,2)</f>
        <v>0</v>
      </c>
      <c r="BL194" s="18" t="s">
        <v>100</v>
      </c>
      <c r="BM194" s="265" t="s">
        <v>869</v>
      </c>
    </row>
    <row r="195" s="12" customFormat="1" ht="22.8" customHeight="1">
      <c r="A195" s="12"/>
      <c r="B195" s="237"/>
      <c r="C195" s="238"/>
      <c r="D195" s="239" t="s">
        <v>80</v>
      </c>
      <c r="E195" s="251" t="s">
        <v>3052</v>
      </c>
      <c r="F195" s="251" t="s">
        <v>3053</v>
      </c>
      <c r="G195" s="238"/>
      <c r="H195" s="238"/>
      <c r="I195" s="241"/>
      <c r="J195" s="252">
        <f>BK195</f>
        <v>0</v>
      </c>
      <c r="K195" s="238"/>
      <c r="L195" s="243"/>
      <c r="M195" s="244"/>
      <c r="N195" s="245"/>
      <c r="O195" s="245"/>
      <c r="P195" s="246">
        <f>SUM(P196:P203)</f>
        <v>0</v>
      </c>
      <c r="Q195" s="245"/>
      <c r="R195" s="246">
        <f>SUM(R196:R203)</f>
        <v>0</v>
      </c>
      <c r="S195" s="245"/>
      <c r="T195" s="247">
        <f>SUM(T196:T203)</f>
        <v>0</v>
      </c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R195" s="248" t="s">
        <v>87</v>
      </c>
      <c r="AT195" s="249" t="s">
        <v>80</v>
      </c>
      <c r="AU195" s="249" t="s">
        <v>87</v>
      </c>
      <c r="AY195" s="248" t="s">
        <v>211</v>
      </c>
      <c r="BK195" s="250">
        <f>SUM(BK196:BK203)</f>
        <v>0</v>
      </c>
    </row>
    <row r="196" s="2" customFormat="1" ht="16.5" customHeight="1">
      <c r="A196" s="41"/>
      <c r="B196" s="42"/>
      <c r="C196" s="317" t="s">
        <v>678</v>
      </c>
      <c r="D196" s="317" t="s">
        <v>587</v>
      </c>
      <c r="E196" s="318" t="s">
        <v>3128</v>
      </c>
      <c r="F196" s="319" t="s">
        <v>3129</v>
      </c>
      <c r="G196" s="320" t="s">
        <v>1198</v>
      </c>
      <c r="H196" s="321">
        <v>1</v>
      </c>
      <c r="I196" s="322"/>
      <c r="J196" s="323">
        <f>ROUND(I196*H196,2)</f>
        <v>0</v>
      </c>
      <c r="K196" s="324"/>
      <c r="L196" s="325"/>
      <c r="M196" s="326" t="s">
        <v>1</v>
      </c>
      <c r="N196" s="327" t="s">
        <v>46</v>
      </c>
      <c r="O196" s="94"/>
      <c r="P196" s="263">
        <f>O196*H196</f>
        <v>0</v>
      </c>
      <c r="Q196" s="263">
        <v>0</v>
      </c>
      <c r="R196" s="263">
        <f>Q196*H196</f>
        <v>0</v>
      </c>
      <c r="S196" s="263">
        <v>0</v>
      </c>
      <c r="T196" s="264">
        <f>S196*H196</f>
        <v>0</v>
      </c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R196" s="265" t="s">
        <v>247</v>
      </c>
      <c r="AT196" s="265" t="s">
        <v>587</v>
      </c>
      <c r="AU196" s="265" t="s">
        <v>89</v>
      </c>
      <c r="AY196" s="18" t="s">
        <v>211</v>
      </c>
      <c r="BE196" s="155">
        <f>IF(N196="základní",J196,0)</f>
        <v>0</v>
      </c>
      <c r="BF196" s="155">
        <f>IF(N196="snížená",J196,0)</f>
        <v>0</v>
      </c>
      <c r="BG196" s="155">
        <f>IF(N196="zákl. přenesená",J196,0)</f>
        <v>0</v>
      </c>
      <c r="BH196" s="155">
        <f>IF(N196="sníž. přenesená",J196,0)</f>
        <v>0</v>
      </c>
      <c r="BI196" s="155">
        <f>IF(N196="nulová",J196,0)</f>
        <v>0</v>
      </c>
      <c r="BJ196" s="18" t="s">
        <v>87</v>
      </c>
      <c r="BK196" s="155">
        <f>ROUND(I196*H196,2)</f>
        <v>0</v>
      </c>
      <c r="BL196" s="18" t="s">
        <v>100</v>
      </c>
      <c r="BM196" s="265" t="s">
        <v>879</v>
      </c>
    </row>
    <row r="197" s="2" customFormat="1" ht="16.5" customHeight="1">
      <c r="A197" s="41"/>
      <c r="B197" s="42"/>
      <c r="C197" s="317" t="s">
        <v>683</v>
      </c>
      <c r="D197" s="317" t="s">
        <v>587</v>
      </c>
      <c r="E197" s="318" t="s">
        <v>3130</v>
      </c>
      <c r="F197" s="319" t="s">
        <v>3131</v>
      </c>
      <c r="G197" s="320" t="s">
        <v>1198</v>
      </c>
      <c r="H197" s="321">
        <v>2</v>
      </c>
      <c r="I197" s="322"/>
      <c r="J197" s="323">
        <f>ROUND(I197*H197,2)</f>
        <v>0</v>
      </c>
      <c r="K197" s="324"/>
      <c r="L197" s="325"/>
      <c r="M197" s="326" t="s">
        <v>1</v>
      </c>
      <c r="N197" s="327" t="s">
        <v>46</v>
      </c>
      <c r="O197" s="94"/>
      <c r="P197" s="263">
        <f>O197*H197</f>
        <v>0</v>
      </c>
      <c r="Q197" s="263">
        <v>0</v>
      </c>
      <c r="R197" s="263">
        <f>Q197*H197</f>
        <v>0</v>
      </c>
      <c r="S197" s="263">
        <v>0</v>
      </c>
      <c r="T197" s="264">
        <f>S197*H197</f>
        <v>0</v>
      </c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R197" s="265" t="s">
        <v>247</v>
      </c>
      <c r="AT197" s="265" t="s">
        <v>587</v>
      </c>
      <c r="AU197" s="265" t="s">
        <v>89</v>
      </c>
      <c r="AY197" s="18" t="s">
        <v>211</v>
      </c>
      <c r="BE197" s="155">
        <f>IF(N197="základní",J197,0)</f>
        <v>0</v>
      </c>
      <c r="BF197" s="155">
        <f>IF(N197="snížená",J197,0)</f>
        <v>0</v>
      </c>
      <c r="BG197" s="155">
        <f>IF(N197="zákl. přenesená",J197,0)</f>
        <v>0</v>
      </c>
      <c r="BH197" s="155">
        <f>IF(N197="sníž. přenesená",J197,0)</f>
        <v>0</v>
      </c>
      <c r="BI197" s="155">
        <f>IF(N197="nulová",J197,0)</f>
        <v>0</v>
      </c>
      <c r="BJ197" s="18" t="s">
        <v>87</v>
      </c>
      <c r="BK197" s="155">
        <f>ROUND(I197*H197,2)</f>
        <v>0</v>
      </c>
      <c r="BL197" s="18" t="s">
        <v>100</v>
      </c>
      <c r="BM197" s="265" t="s">
        <v>889</v>
      </c>
    </row>
    <row r="198" s="2" customFormat="1" ht="16.5" customHeight="1">
      <c r="A198" s="41"/>
      <c r="B198" s="42"/>
      <c r="C198" s="317" t="s">
        <v>687</v>
      </c>
      <c r="D198" s="317" t="s">
        <v>587</v>
      </c>
      <c r="E198" s="318" t="s">
        <v>3132</v>
      </c>
      <c r="F198" s="319" t="s">
        <v>2789</v>
      </c>
      <c r="G198" s="320" t="s">
        <v>1198</v>
      </c>
      <c r="H198" s="321">
        <v>2</v>
      </c>
      <c r="I198" s="322"/>
      <c r="J198" s="323">
        <f>ROUND(I198*H198,2)</f>
        <v>0</v>
      </c>
      <c r="K198" s="324"/>
      <c r="L198" s="325"/>
      <c r="M198" s="326" t="s">
        <v>1</v>
      </c>
      <c r="N198" s="327" t="s">
        <v>46</v>
      </c>
      <c r="O198" s="94"/>
      <c r="P198" s="263">
        <f>O198*H198</f>
        <v>0</v>
      </c>
      <c r="Q198" s="263">
        <v>0</v>
      </c>
      <c r="R198" s="263">
        <f>Q198*H198</f>
        <v>0</v>
      </c>
      <c r="S198" s="263">
        <v>0</v>
      </c>
      <c r="T198" s="264">
        <f>S198*H198</f>
        <v>0</v>
      </c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R198" s="265" t="s">
        <v>247</v>
      </c>
      <c r="AT198" s="265" t="s">
        <v>587</v>
      </c>
      <c r="AU198" s="265" t="s">
        <v>89</v>
      </c>
      <c r="AY198" s="18" t="s">
        <v>211</v>
      </c>
      <c r="BE198" s="155">
        <f>IF(N198="základní",J198,0)</f>
        <v>0</v>
      </c>
      <c r="BF198" s="155">
        <f>IF(N198="snížená",J198,0)</f>
        <v>0</v>
      </c>
      <c r="BG198" s="155">
        <f>IF(N198="zákl. přenesená",J198,0)</f>
        <v>0</v>
      </c>
      <c r="BH198" s="155">
        <f>IF(N198="sníž. přenesená",J198,0)</f>
        <v>0</v>
      </c>
      <c r="BI198" s="155">
        <f>IF(N198="nulová",J198,0)</f>
        <v>0</v>
      </c>
      <c r="BJ198" s="18" t="s">
        <v>87</v>
      </c>
      <c r="BK198" s="155">
        <f>ROUND(I198*H198,2)</f>
        <v>0</v>
      </c>
      <c r="BL198" s="18" t="s">
        <v>100</v>
      </c>
      <c r="BM198" s="265" t="s">
        <v>904</v>
      </c>
    </row>
    <row r="199" s="2" customFormat="1" ht="16.5" customHeight="1">
      <c r="A199" s="41"/>
      <c r="B199" s="42"/>
      <c r="C199" s="317" t="s">
        <v>692</v>
      </c>
      <c r="D199" s="317" t="s">
        <v>587</v>
      </c>
      <c r="E199" s="318" t="s">
        <v>3133</v>
      </c>
      <c r="F199" s="319" t="s">
        <v>3134</v>
      </c>
      <c r="G199" s="320" t="s">
        <v>1198</v>
      </c>
      <c r="H199" s="321">
        <v>1</v>
      </c>
      <c r="I199" s="322"/>
      <c r="J199" s="323">
        <f>ROUND(I199*H199,2)</f>
        <v>0</v>
      </c>
      <c r="K199" s="324"/>
      <c r="L199" s="325"/>
      <c r="M199" s="326" t="s">
        <v>1</v>
      </c>
      <c r="N199" s="327" t="s">
        <v>46</v>
      </c>
      <c r="O199" s="94"/>
      <c r="P199" s="263">
        <f>O199*H199</f>
        <v>0</v>
      </c>
      <c r="Q199" s="263">
        <v>0</v>
      </c>
      <c r="R199" s="263">
        <f>Q199*H199</f>
        <v>0</v>
      </c>
      <c r="S199" s="263">
        <v>0</v>
      </c>
      <c r="T199" s="264">
        <f>S199*H199</f>
        <v>0</v>
      </c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R199" s="265" t="s">
        <v>247</v>
      </c>
      <c r="AT199" s="265" t="s">
        <v>587</v>
      </c>
      <c r="AU199" s="265" t="s">
        <v>89</v>
      </c>
      <c r="AY199" s="18" t="s">
        <v>211</v>
      </c>
      <c r="BE199" s="155">
        <f>IF(N199="základní",J199,0)</f>
        <v>0</v>
      </c>
      <c r="BF199" s="155">
        <f>IF(N199="snížená",J199,0)</f>
        <v>0</v>
      </c>
      <c r="BG199" s="155">
        <f>IF(N199="zákl. přenesená",J199,0)</f>
        <v>0</v>
      </c>
      <c r="BH199" s="155">
        <f>IF(N199="sníž. přenesená",J199,0)</f>
        <v>0</v>
      </c>
      <c r="BI199" s="155">
        <f>IF(N199="nulová",J199,0)</f>
        <v>0</v>
      </c>
      <c r="BJ199" s="18" t="s">
        <v>87</v>
      </c>
      <c r="BK199" s="155">
        <f>ROUND(I199*H199,2)</f>
        <v>0</v>
      </c>
      <c r="BL199" s="18" t="s">
        <v>100</v>
      </c>
      <c r="BM199" s="265" t="s">
        <v>919</v>
      </c>
    </row>
    <row r="200" s="2" customFormat="1" ht="16.5" customHeight="1">
      <c r="A200" s="41"/>
      <c r="B200" s="42"/>
      <c r="C200" s="317" t="s">
        <v>698</v>
      </c>
      <c r="D200" s="317" t="s">
        <v>587</v>
      </c>
      <c r="E200" s="318" t="s">
        <v>3135</v>
      </c>
      <c r="F200" s="319" t="s">
        <v>3136</v>
      </c>
      <c r="G200" s="320" t="s">
        <v>307</v>
      </c>
      <c r="H200" s="321">
        <v>10</v>
      </c>
      <c r="I200" s="322"/>
      <c r="J200" s="323">
        <f>ROUND(I200*H200,2)</f>
        <v>0</v>
      </c>
      <c r="K200" s="324"/>
      <c r="L200" s="325"/>
      <c r="M200" s="326" t="s">
        <v>1</v>
      </c>
      <c r="N200" s="327" t="s">
        <v>46</v>
      </c>
      <c r="O200" s="94"/>
      <c r="P200" s="263">
        <f>O200*H200</f>
        <v>0</v>
      </c>
      <c r="Q200" s="263">
        <v>0</v>
      </c>
      <c r="R200" s="263">
        <f>Q200*H200</f>
        <v>0</v>
      </c>
      <c r="S200" s="263">
        <v>0</v>
      </c>
      <c r="T200" s="264">
        <f>S200*H200</f>
        <v>0</v>
      </c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R200" s="265" t="s">
        <v>247</v>
      </c>
      <c r="AT200" s="265" t="s">
        <v>587</v>
      </c>
      <c r="AU200" s="265" t="s">
        <v>89</v>
      </c>
      <c r="AY200" s="18" t="s">
        <v>211</v>
      </c>
      <c r="BE200" s="155">
        <f>IF(N200="základní",J200,0)</f>
        <v>0</v>
      </c>
      <c r="BF200" s="155">
        <f>IF(N200="snížená",J200,0)</f>
        <v>0</v>
      </c>
      <c r="BG200" s="155">
        <f>IF(N200="zákl. přenesená",J200,0)</f>
        <v>0</v>
      </c>
      <c r="BH200" s="155">
        <f>IF(N200="sníž. přenesená",J200,0)</f>
        <v>0</v>
      </c>
      <c r="BI200" s="155">
        <f>IF(N200="nulová",J200,0)</f>
        <v>0</v>
      </c>
      <c r="BJ200" s="18" t="s">
        <v>87</v>
      </c>
      <c r="BK200" s="155">
        <f>ROUND(I200*H200,2)</f>
        <v>0</v>
      </c>
      <c r="BL200" s="18" t="s">
        <v>100</v>
      </c>
      <c r="BM200" s="265" t="s">
        <v>930</v>
      </c>
    </row>
    <row r="201" s="2" customFormat="1" ht="16.5" customHeight="1">
      <c r="A201" s="41"/>
      <c r="B201" s="42"/>
      <c r="C201" s="317" t="s">
        <v>702</v>
      </c>
      <c r="D201" s="317" t="s">
        <v>587</v>
      </c>
      <c r="E201" s="318" t="s">
        <v>3137</v>
      </c>
      <c r="F201" s="319" t="s">
        <v>3138</v>
      </c>
      <c r="G201" s="320" t="s">
        <v>1198</v>
      </c>
      <c r="H201" s="321">
        <v>3</v>
      </c>
      <c r="I201" s="322"/>
      <c r="J201" s="323">
        <f>ROUND(I201*H201,2)</f>
        <v>0</v>
      </c>
      <c r="K201" s="324"/>
      <c r="L201" s="325"/>
      <c r="M201" s="326" t="s">
        <v>1</v>
      </c>
      <c r="N201" s="327" t="s">
        <v>46</v>
      </c>
      <c r="O201" s="94"/>
      <c r="P201" s="263">
        <f>O201*H201</f>
        <v>0</v>
      </c>
      <c r="Q201" s="263">
        <v>0</v>
      </c>
      <c r="R201" s="263">
        <f>Q201*H201</f>
        <v>0</v>
      </c>
      <c r="S201" s="263">
        <v>0</v>
      </c>
      <c r="T201" s="264">
        <f>S201*H201</f>
        <v>0</v>
      </c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R201" s="265" t="s">
        <v>247</v>
      </c>
      <c r="AT201" s="265" t="s">
        <v>587</v>
      </c>
      <c r="AU201" s="265" t="s">
        <v>89</v>
      </c>
      <c r="AY201" s="18" t="s">
        <v>211</v>
      </c>
      <c r="BE201" s="155">
        <f>IF(N201="základní",J201,0)</f>
        <v>0</v>
      </c>
      <c r="BF201" s="155">
        <f>IF(N201="snížená",J201,0)</f>
        <v>0</v>
      </c>
      <c r="BG201" s="155">
        <f>IF(N201="zákl. přenesená",J201,0)</f>
        <v>0</v>
      </c>
      <c r="BH201" s="155">
        <f>IF(N201="sníž. přenesená",J201,0)</f>
        <v>0</v>
      </c>
      <c r="BI201" s="155">
        <f>IF(N201="nulová",J201,0)</f>
        <v>0</v>
      </c>
      <c r="BJ201" s="18" t="s">
        <v>87</v>
      </c>
      <c r="BK201" s="155">
        <f>ROUND(I201*H201,2)</f>
        <v>0</v>
      </c>
      <c r="BL201" s="18" t="s">
        <v>100</v>
      </c>
      <c r="BM201" s="265" t="s">
        <v>938</v>
      </c>
    </row>
    <row r="202" s="2" customFormat="1" ht="16.5" customHeight="1">
      <c r="A202" s="41"/>
      <c r="B202" s="42"/>
      <c r="C202" s="317" t="s">
        <v>706</v>
      </c>
      <c r="D202" s="317" t="s">
        <v>587</v>
      </c>
      <c r="E202" s="318" t="s">
        <v>3082</v>
      </c>
      <c r="F202" s="319" t="s">
        <v>3083</v>
      </c>
      <c r="G202" s="320" t="s">
        <v>307</v>
      </c>
      <c r="H202" s="321">
        <v>10</v>
      </c>
      <c r="I202" s="322"/>
      <c r="J202" s="323">
        <f>ROUND(I202*H202,2)</f>
        <v>0</v>
      </c>
      <c r="K202" s="324"/>
      <c r="L202" s="325"/>
      <c r="M202" s="326" t="s">
        <v>1</v>
      </c>
      <c r="N202" s="327" t="s">
        <v>46</v>
      </c>
      <c r="O202" s="94"/>
      <c r="P202" s="263">
        <f>O202*H202</f>
        <v>0</v>
      </c>
      <c r="Q202" s="263">
        <v>0</v>
      </c>
      <c r="R202" s="263">
        <f>Q202*H202</f>
        <v>0</v>
      </c>
      <c r="S202" s="263">
        <v>0</v>
      </c>
      <c r="T202" s="264">
        <f>S202*H202</f>
        <v>0</v>
      </c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R202" s="265" t="s">
        <v>247</v>
      </c>
      <c r="AT202" s="265" t="s">
        <v>587</v>
      </c>
      <c r="AU202" s="265" t="s">
        <v>89</v>
      </c>
      <c r="AY202" s="18" t="s">
        <v>211</v>
      </c>
      <c r="BE202" s="155">
        <f>IF(N202="základní",J202,0)</f>
        <v>0</v>
      </c>
      <c r="BF202" s="155">
        <f>IF(N202="snížená",J202,0)</f>
        <v>0</v>
      </c>
      <c r="BG202" s="155">
        <f>IF(N202="zákl. přenesená",J202,0)</f>
        <v>0</v>
      </c>
      <c r="BH202" s="155">
        <f>IF(N202="sníž. přenesená",J202,0)</f>
        <v>0</v>
      </c>
      <c r="BI202" s="155">
        <f>IF(N202="nulová",J202,0)</f>
        <v>0</v>
      </c>
      <c r="BJ202" s="18" t="s">
        <v>87</v>
      </c>
      <c r="BK202" s="155">
        <f>ROUND(I202*H202,2)</f>
        <v>0</v>
      </c>
      <c r="BL202" s="18" t="s">
        <v>100</v>
      </c>
      <c r="BM202" s="265" t="s">
        <v>951</v>
      </c>
    </row>
    <row r="203" s="2" customFormat="1" ht="16.5" customHeight="1">
      <c r="A203" s="41"/>
      <c r="B203" s="42"/>
      <c r="C203" s="317" t="s">
        <v>711</v>
      </c>
      <c r="D203" s="317" t="s">
        <v>587</v>
      </c>
      <c r="E203" s="318" t="s">
        <v>3139</v>
      </c>
      <c r="F203" s="319" t="s">
        <v>3140</v>
      </c>
      <c r="G203" s="320" t="s">
        <v>307</v>
      </c>
      <c r="H203" s="321">
        <v>1</v>
      </c>
      <c r="I203" s="322"/>
      <c r="J203" s="323">
        <f>ROUND(I203*H203,2)</f>
        <v>0</v>
      </c>
      <c r="K203" s="324"/>
      <c r="L203" s="325"/>
      <c r="M203" s="326" t="s">
        <v>1</v>
      </c>
      <c r="N203" s="327" t="s">
        <v>46</v>
      </c>
      <c r="O203" s="94"/>
      <c r="P203" s="263">
        <f>O203*H203</f>
        <v>0</v>
      </c>
      <c r="Q203" s="263">
        <v>0</v>
      </c>
      <c r="R203" s="263">
        <f>Q203*H203</f>
        <v>0</v>
      </c>
      <c r="S203" s="263">
        <v>0</v>
      </c>
      <c r="T203" s="264">
        <f>S203*H203</f>
        <v>0</v>
      </c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R203" s="265" t="s">
        <v>247</v>
      </c>
      <c r="AT203" s="265" t="s">
        <v>587</v>
      </c>
      <c r="AU203" s="265" t="s">
        <v>89</v>
      </c>
      <c r="AY203" s="18" t="s">
        <v>211</v>
      </c>
      <c r="BE203" s="155">
        <f>IF(N203="základní",J203,0)</f>
        <v>0</v>
      </c>
      <c r="BF203" s="155">
        <f>IF(N203="snížená",J203,0)</f>
        <v>0</v>
      </c>
      <c r="BG203" s="155">
        <f>IF(N203="zákl. přenesená",J203,0)</f>
        <v>0</v>
      </c>
      <c r="BH203" s="155">
        <f>IF(N203="sníž. přenesená",J203,0)</f>
        <v>0</v>
      </c>
      <c r="BI203" s="155">
        <f>IF(N203="nulová",J203,0)</f>
        <v>0</v>
      </c>
      <c r="BJ203" s="18" t="s">
        <v>87</v>
      </c>
      <c r="BK203" s="155">
        <f>ROUND(I203*H203,2)</f>
        <v>0</v>
      </c>
      <c r="BL203" s="18" t="s">
        <v>100</v>
      </c>
      <c r="BM203" s="265" t="s">
        <v>966</v>
      </c>
    </row>
    <row r="204" s="12" customFormat="1" ht="25.92" customHeight="1">
      <c r="A204" s="12"/>
      <c r="B204" s="237"/>
      <c r="C204" s="238"/>
      <c r="D204" s="239" t="s">
        <v>80</v>
      </c>
      <c r="E204" s="240" t="s">
        <v>253</v>
      </c>
      <c r="F204" s="240" t="s">
        <v>1029</v>
      </c>
      <c r="G204" s="238"/>
      <c r="H204" s="238"/>
      <c r="I204" s="241"/>
      <c r="J204" s="242">
        <f>BK204</f>
        <v>0</v>
      </c>
      <c r="K204" s="238"/>
      <c r="L204" s="243"/>
      <c r="M204" s="244"/>
      <c r="N204" s="245"/>
      <c r="O204" s="245"/>
      <c r="P204" s="246">
        <f>P205</f>
        <v>0</v>
      </c>
      <c r="Q204" s="245"/>
      <c r="R204" s="246">
        <f>R205</f>
        <v>24.006306199999997</v>
      </c>
      <c r="S204" s="245"/>
      <c r="T204" s="247">
        <f>T205</f>
        <v>0</v>
      </c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R204" s="248" t="s">
        <v>87</v>
      </c>
      <c r="AT204" s="249" t="s">
        <v>80</v>
      </c>
      <c r="AU204" s="249" t="s">
        <v>81</v>
      </c>
      <c r="AY204" s="248" t="s">
        <v>211</v>
      </c>
      <c r="BK204" s="250">
        <f>BK205</f>
        <v>0</v>
      </c>
    </row>
    <row r="205" s="12" customFormat="1" ht="22.8" customHeight="1">
      <c r="A205" s="12"/>
      <c r="B205" s="237"/>
      <c r="C205" s="238"/>
      <c r="D205" s="239" t="s">
        <v>80</v>
      </c>
      <c r="E205" s="251" t="s">
        <v>3141</v>
      </c>
      <c r="F205" s="251" t="s">
        <v>3142</v>
      </c>
      <c r="G205" s="238"/>
      <c r="H205" s="238"/>
      <c r="I205" s="241"/>
      <c r="J205" s="252">
        <f>BK205</f>
        <v>0</v>
      </c>
      <c r="K205" s="238"/>
      <c r="L205" s="243"/>
      <c r="M205" s="244"/>
      <c r="N205" s="245"/>
      <c r="O205" s="245"/>
      <c r="P205" s="246">
        <f>SUM(P206:P216)</f>
        <v>0</v>
      </c>
      <c r="Q205" s="245"/>
      <c r="R205" s="246">
        <f>SUM(R206:R216)</f>
        <v>24.006306199999997</v>
      </c>
      <c r="S205" s="245"/>
      <c r="T205" s="247">
        <f>SUM(T206:T216)</f>
        <v>0</v>
      </c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R205" s="248" t="s">
        <v>87</v>
      </c>
      <c r="AT205" s="249" t="s">
        <v>80</v>
      </c>
      <c r="AU205" s="249" t="s">
        <v>87</v>
      </c>
      <c r="AY205" s="248" t="s">
        <v>211</v>
      </c>
      <c r="BK205" s="250">
        <f>SUM(BK206:BK216)</f>
        <v>0</v>
      </c>
    </row>
    <row r="206" s="2" customFormat="1" ht="33" customHeight="1">
      <c r="A206" s="41"/>
      <c r="B206" s="42"/>
      <c r="C206" s="253" t="s">
        <v>716</v>
      </c>
      <c r="D206" s="253" t="s">
        <v>214</v>
      </c>
      <c r="E206" s="254" t="s">
        <v>3143</v>
      </c>
      <c r="F206" s="255" t="s">
        <v>3144</v>
      </c>
      <c r="G206" s="256" t="s">
        <v>307</v>
      </c>
      <c r="H206" s="257">
        <v>81</v>
      </c>
      <c r="I206" s="258"/>
      <c r="J206" s="259">
        <f>ROUND(I206*H206,2)</f>
        <v>0</v>
      </c>
      <c r="K206" s="260"/>
      <c r="L206" s="44"/>
      <c r="M206" s="261" t="s">
        <v>1</v>
      </c>
      <c r="N206" s="262" t="s">
        <v>46</v>
      </c>
      <c r="O206" s="94"/>
      <c r="P206" s="263">
        <f>O206*H206</f>
        <v>0</v>
      </c>
      <c r="Q206" s="263">
        <v>0.12711</v>
      </c>
      <c r="R206" s="263">
        <f>Q206*H206</f>
        <v>10.295909999999999</v>
      </c>
      <c r="S206" s="263">
        <v>0</v>
      </c>
      <c r="T206" s="264">
        <f>S206*H206</f>
        <v>0</v>
      </c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R206" s="265" t="s">
        <v>100</v>
      </c>
      <c r="AT206" s="265" t="s">
        <v>214</v>
      </c>
      <c r="AU206" s="265" t="s">
        <v>89</v>
      </c>
      <c r="AY206" s="18" t="s">
        <v>211</v>
      </c>
      <c r="BE206" s="155">
        <f>IF(N206="základní",J206,0)</f>
        <v>0</v>
      </c>
      <c r="BF206" s="155">
        <f>IF(N206="snížená",J206,0)</f>
        <v>0</v>
      </c>
      <c r="BG206" s="155">
        <f>IF(N206="zákl. přenesená",J206,0)</f>
        <v>0</v>
      </c>
      <c r="BH206" s="155">
        <f>IF(N206="sníž. přenesená",J206,0)</f>
        <v>0</v>
      </c>
      <c r="BI206" s="155">
        <f>IF(N206="nulová",J206,0)</f>
        <v>0</v>
      </c>
      <c r="BJ206" s="18" t="s">
        <v>87</v>
      </c>
      <c r="BK206" s="155">
        <f>ROUND(I206*H206,2)</f>
        <v>0</v>
      </c>
      <c r="BL206" s="18" t="s">
        <v>100</v>
      </c>
      <c r="BM206" s="265" t="s">
        <v>3145</v>
      </c>
    </row>
    <row r="207" s="13" customFormat="1">
      <c r="A207" s="13"/>
      <c r="B207" s="266"/>
      <c r="C207" s="267"/>
      <c r="D207" s="268" t="s">
        <v>236</v>
      </c>
      <c r="E207" s="269" t="s">
        <v>1</v>
      </c>
      <c r="F207" s="270" t="s">
        <v>3146</v>
      </c>
      <c r="G207" s="267"/>
      <c r="H207" s="269" t="s">
        <v>1</v>
      </c>
      <c r="I207" s="271"/>
      <c r="J207" s="267"/>
      <c r="K207" s="267"/>
      <c r="L207" s="272"/>
      <c r="M207" s="273"/>
      <c r="N207" s="274"/>
      <c r="O207" s="274"/>
      <c r="P207" s="274"/>
      <c r="Q207" s="274"/>
      <c r="R207" s="274"/>
      <c r="S207" s="274"/>
      <c r="T207" s="275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76" t="s">
        <v>236</v>
      </c>
      <c r="AU207" s="276" t="s">
        <v>89</v>
      </c>
      <c r="AV207" s="13" t="s">
        <v>87</v>
      </c>
      <c r="AW207" s="13" t="s">
        <v>34</v>
      </c>
      <c r="AX207" s="13" t="s">
        <v>81</v>
      </c>
      <c r="AY207" s="276" t="s">
        <v>211</v>
      </c>
    </row>
    <row r="208" s="13" customFormat="1">
      <c r="A208" s="13"/>
      <c r="B208" s="266"/>
      <c r="C208" s="267"/>
      <c r="D208" s="268" t="s">
        <v>236</v>
      </c>
      <c r="E208" s="269" t="s">
        <v>1</v>
      </c>
      <c r="F208" s="270" t="s">
        <v>3147</v>
      </c>
      <c r="G208" s="267"/>
      <c r="H208" s="269" t="s">
        <v>1</v>
      </c>
      <c r="I208" s="271"/>
      <c r="J208" s="267"/>
      <c r="K208" s="267"/>
      <c r="L208" s="272"/>
      <c r="M208" s="273"/>
      <c r="N208" s="274"/>
      <c r="O208" s="274"/>
      <c r="P208" s="274"/>
      <c r="Q208" s="274"/>
      <c r="R208" s="274"/>
      <c r="S208" s="274"/>
      <c r="T208" s="275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76" t="s">
        <v>236</v>
      </c>
      <c r="AU208" s="276" t="s">
        <v>89</v>
      </c>
      <c r="AV208" s="13" t="s">
        <v>87</v>
      </c>
      <c r="AW208" s="13" t="s">
        <v>34</v>
      </c>
      <c r="AX208" s="13" t="s">
        <v>81</v>
      </c>
      <c r="AY208" s="276" t="s">
        <v>211</v>
      </c>
    </row>
    <row r="209" s="13" customFormat="1">
      <c r="A209" s="13"/>
      <c r="B209" s="266"/>
      <c r="C209" s="267"/>
      <c r="D209" s="268" t="s">
        <v>236</v>
      </c>
      <c r="E209" s="269" t="s">
        <v>1</v>
      </c>
      <c r="F209" s="270" t="s">
        <v>3148</v>
      </c>
      <c r="G209" s="267"/>
      <c r="H209" s="269" t="s">
        <v>1</v>
      </c>
      <c r="I209" s="271"/>
      <c r="J209" s="267"/>
      <c r="K209" s="267"/>
      <c r="L209" s="272"/>
      <c r="M209" s="273"/>
      <c r="N209" s="274"/>
      <c r="O209" s="274"/>
      <c r="P209" s="274"/>
      <c r="Q209" s="274"/>
      <c r="R209" s="274"/>
      <c r="S209" s="274"/>
      <c r="T209" s="275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76" t="s">
        <v>236</v>
      </c>
      <c r="AU209" s="276" t="s">
        <v>89</v>
      </c>
      <c r="AV209" s="13" t="s">
        <v>87</v>
      </c>
      <c r="AW209" s="13" t="s">
        <v>34</v>
      </c>
      <c r="AX209" s="13" t="s">
        <v>81</v>
      </c>
      <c r="AY209" s="276" t="s">
        <v>211</v>
      </c>
    </row>
    <row r="210" s="14" customFormat="1">
      <c r="A210" s="14"/>
      <c r="B210" s="277"/>
      <c r="C210" s="278"/>
      <c r="D210" s="268" t="s">
        <v>236</v>
      </c>
      <c r="E210" s="279" t="s">
        <v>3038</v>
      </c>
      <c r="F210" s="280" t="s">
        <v>3149</v>
      </c>
      <c r="G210" s="278"/>
      <c r="H210" s="281">
        <v>81</v>
      </c>
      <c r="I210" s="282"/>
      <c r="J210" s="278"/>
      <c r="K210" s="278"/>
      <c r="L210" s="283"/>
      <c r="M210" s="284"/>
      <c r="N210" s="285"/>
      <c r="O210" s="285"/>
      <c r="P210" s="285"/>
      <c r="Q210" s="285"/>
      <c r="R210" s="285"/>
      <c r="S210" s="285"/>
      <c r="T210" s="286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87" t="s">
        <v>236</v>
      </c>
      <c r="AU210" s="287" t="s">
        <v>89</v>
      </c>
      <c r="AV210" s="14" t="s">
        <v>89</v>
      </c>
      <c r="AW210" s="14" t="s">
        <v>34</v>
      </c>
      <c r="AX210" s="14" t="s">
        <v>87</v>
      </c>
      <c r="AY210" s="287" t="s">
        <v>211</v>
      </c>
    </row>
    <row r="211" s="2" customFormat="1" ht="24.15" customHeight="1">
      <c r="A211" s="41"/>
      <c r="B211" s="42"/>
      <c r="C211" s="253" t="s">
        <v>725</v>
      </c>
      <c r="D211" s="253" t="s">
        <v>214</v>
      </c>
      <c r="E211" s="254" t="s">
        <v>3150</v>
      </c>
      <c r="F211" s="255" t="s">
        <v>3151</v>
      </c>
      <c r="G211" s="256" t="s">
        <v>695</v>
      </c>
      <c r="H211" s="257">
        <v>8</v>
      </c>
      <c r="I211" s="258"/>
      <c r="J211" s="259">
        <f>ROUND(I211*H211,2)</f>
        <v>0</v>
      </c>
      <c r="K211" s="260"/>
      <c r="L211" s="44"/>
      <c r="M211" s="261" t="s">
        <v>1</v>
      </c>
      <c r="N211" s="262" t="s">
        <v>46</v>
      </c>
      <c r="O211" s="94"/>
      <c r="P211" s="263">
        <f>O211*H211</f>
        <v>0</v>
      </c>
      <c r="Q211" s="263">
        <v>0.19503999999999999</v>
      </c>
      <c r="R211" s="263">
        <f>Q211*H211</f>
        <v>1.5603199999999999</v>
      </c>
      <c r="S211" s="263">
        <v>0</v>
      </c>
      <c r="T211" s="264">
        <f>S211*H211</f>
        <v>0</v>
      </c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R211" s="265" t="s">
        <v>100</v>
      </c>
      <c r="AT211" s="265" t="s">
        <v>214</v>
      </c>
      <c r="AU211" s="265" t="s">
        <v>89</v>
      </c>
      <c r="AY211" s="18" t="s">
        <v>211</v>
      </c>
      <c r="BE211" s="155">
        <f>IF(N211="základní",J211,0)</f>
        <v>0</v>
      </c>
      <c r="BF211" s="155">
        <f>IF(N211="snížená",J211,0)</f>
        <v>0</v>
      </c>
      <c r="BG211" s="155">
        <f>IF(N211="zákl. přenesená",J211,0)</f>
        <v>0</v>
      </c>
      <c r="BH211" s="155">
        <f>IF(N211="sníž. přenesená",J211,0)</f>
        <v>0</v>
      </c>
      <c r="BI211" s="155">
        <f>IF(N211="nulová",J211,0)</f>
        <v>0</v>
      </c>
      <c r="BJ211" s="18" t="s">
        <v>87</v>
      </c>
      <c r="BK211" s="155">
        <f>ROUND(I211*H211,2)</f>
        <v>0</v>
      </c>
      <c r="BL211" s="18" t="s">
        <v>100</v>
      </c>
      <c r="BM211" s="265" t="s">
        <v>3152</v>
      </c>
    </row>
    <row r="212" s="2" customFormat="1" ht="24.15" customHeight="1">
      <c r="A212" s="41"/>
      <c r="B212" s="42"/>
      <c r="C212" s="253" t="s">
        <v>729</v>
      </c>
      <c r="D212" s="253" t="s">
        <v>214</v>
      </c>
      <c r="E212" s="254" t="s">
        <v>3153</v>
      </c>
      <c r="F212" s="255" t="s">
        <v>3154</v>
      </c>
      <c r="G212" s="256" t="s">
        <v>695</v>
      </c>
      <c r="H212" s="257">
        <v>8</v>
      </c>
      <c r="I212" s="258"/>
      <c r="J212" s="259">
        <f>ROUND(I212*H212,2)</f>
        <v>0</v>
      </c>
      <c r="K212" s="260"/>
      <c r="L212" s="44"/>
      <c r="M212" s="261" t="s">
        <v>1</v>
      </c>
      <c r="N212" s="262" t="s">
        <v>46</v>
      </c>
      <c r="O212" s="94"/>
      <c r="P212" s="263">
        <f>O212*H212</f>
        <v>0</v>
      </c>
      <c r="Q212" s="263">
        <v>0.021999999999999999</v>
      </c>
      <c r="R212" s="263">
        <f>Q212*H212</f>
        <v>0.17599999999999999</v>
      </c>
      <c r="S212" s="263">
        <v>0</v>
      </c>
      <c r="T212" s="264">
        <f>S212*H212</f>
        <v>0</v>
      </c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R212" s="265" t="s">
        <v>100</v>
      </c>
      <c r="AT212" s="265" t="s">
        <v>214</v>
      </c>
      <c r="AU212" s="265" t="s">
        <v>89</v>
      </c>
      <c r="AY212" s="18" t="s">
        <v>211</v>
      </c>
      <c r="BE212" s="155">
        <f>IF(N212="základní",J212,0)</f>
        <v>0</v>
      </c>
      <c r="BF212" s="155">
        <f>IF(N212="snížená",J212,0)</f>
        <v>0</v>
      </c>
      <c r="BG212" s="155">
        <f>IF(N212="zákl. přenesená",J212,0)</f>
        <v>0</v>
      </c>
      <c r="BH212" s="155">
        <f>IF(N212="sníž. přenesená",J212,0)</f>
        <v>0</v>
      </c>
      <c r="BI212" s="155">
        <f>IF(N212="nulová",J212,0)</f>
        <v>0</v>
      </c>
      <c r="BJ212" s="18" t="s">
        <v>87</v>
      </c>
      <c r="BK212" s="155">
        <f>ROUND(I212*H212,2)</f>
        <v>0</v>
      </c>
      <c r="BL212" s="18" t="s">
        <v>100</v>
      </c>
      <c r="BM212" s="265" t="s">
        <v>3155</v>
      </c>
    </row>
    <row r="213" s="2" customFormat="1" ht="24.15" customHeight="1">
      <c r="A213" s="41"/>
      <c r="B213" s="42"/>
      <c r="C213" s="253" t="s">
        <v>733</v>
      </c>
      <c r="D213" s="253" t="s">
        <v>214</v>
      </c>
      <c r="E213" s="254" t="s">
        <v>3156</v>
      </c>
      <c r="F213" s="255" t="s">
        <v>3157</v>
      </c>
      <c r="G213" s="256" t="s">
        <v>695</v>
      </c>
      <c r="H213" s="257">
        <v>8</v>
      </c>
      <c r="I213" s="258"/>
      <c r="J213" s="259">
        <f>ROUND(I213*H213,2)</f>
        <v>0</v>
      </c>
      <c r="K213" s="260"/>
      <c r="L213" s="44"/>
      <c r="M213" s="261" t="s">
        <v>1</v>
      </c>
      <c r="N213" s="262" t="s">
        <v>46</v>
      </c>
      <c r="O213" s="94"/>
      <c r="P213" s="263">
        <f>O213*H213</f>
        <v>0</v>
      </c>
      <c r="Q213" s="263">
        <v>8.0000000000000007E-05</v>
      </c>
      <c r="R213" s="263">
        <f>Q213*H213</f>
        <v>0.00064000000000000005</v>
      </c>
      <c r="S213" s="263">
        <v>0</v>
      </c>
      <c r="T213" s="264">
        <f>S213*H213</f>
        <v>0</v>
      </c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R213" s="265" t="s">
        <v>100</v>
      </c>
      <c r="AT213" s="265" t="s">
        <v>214</v>
      </c>
      <c r="AU213" s="265" t="s">
        <v>89</v>
      </c>
      <c r="AY213" s="18" t="s">
        <v>211</v>
      </c>
      <c r="BE213" s="155">
        <f>IF(N213="základní",J213,0)</f>
        <v>0</v>
      </c>
      <c r="BF213" s="155">
        <f>IF(N213="snížená",J213,0)</f>
        <v>0</v>
      </c>
      <c r="BG213" s="155">
        <f>IF(N213="zákl. přenesená",J213,0)</f>
        <v>0</v>
      </c>
      <c r="BH213" s="155">
        <f>IF(N213="sníž. přenesená",J213,0)</f>
        <v>0</v>
      </c>
      <c r="BI213" s="155">
        <f>IF(N213="nulová",J213,0)</f>
        <v>0</v>
      </c>
      <c r="BJ213" s="18" t="s">
        <v>87</v>
      </c>
      <c r="BK213" s="155">
        <f>ROUND(I213*H213,2)</f>
        <v>0</v>
      </c>
      <c r="BL213" s="18" t="s">
        <v>100</v>
      </c>
      <c r="BM213" s="265" t="s">
        <v>3158</v>
      </c>
    </row>
    <row r="214" s="2" customFormat="1" ht="37.8" customHeight="1">
      <c r="A214" s="41"/>
      <c r="B214" s="42"/>
      <c r="C214" s="253" t="s">
        <v>747</v>
      </c>
      <c r="D214" s="253" t="s">
        <v>214</v>
      </c>
      <c r="E214" s="254" t="s">
        <v>3159</v>
      </c>
      <c r="F214" s="255" t="s">
        <v>3160</v>
      </c>
      <c r="G214" s="256" t="s">
        <v>332</v>
      </c>
      <c r="H214" s="257">
        <v>4.8600000000000003</v>
      </c>
      <c r="I214" s="258"/>
      <c r="J214" s="259">
        <f>ROUND(I214*H214,2)</f>
        <v>0</v>
      </c>
      <c r="K214" s="260"/>
      <c r="L214" s="44"/>
      <c r="M214" s="261" t="s">
        <v>1</v>
      </c>
      <c r="N214" s="262" t="s">
        <v>46</v>
      </c>
      <c r="O214" s="94"/>
      <c r="P214" s="263">
        <f>O214*H214</f>
        <v>0</v>
      </c>
      <c r="Q214" s="263">
        <v>2.46367</v>
      </c>
      <c r="R214" s="263">
        <f>Q214*H214</f>
        <v>11.9734362</v>
      </c>
      <c r="S214" s="263">
        <v>0</v>
      </c>
      <c r="T214" s="264">
        <f>S214*H214</f>
        <v>0</v>
      </c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R214" s="265" t="s">
        <v>100</v>
      </c>
      <c r="AT214" s="265" t="s">
        <v>214</v>
      </c>
      <c r="AU214" s="265" t="s">
        <v>89</v>
      </c>
      <c r="AY214" s="18" t="s">
        <v>211</v>
      </c>
      <c r="BE214" s="155">
        <f>IF(N214="základní",J214,0)</f>
        <v>0</v>
      </c>
      <c r="BF214" s="155">
        <f>IF(N214="snížená",J214,0)</f>
        <v>0</v>
      </c>
      <c r="BG214" s="155">
        <f>IF(N214="zákl. přenesená",J214,0)</f>
        <v>0</v>
      </c>
      <c r="BH214" s="155">
        <f>IF(N214="sníž. přenesená",J214,0)</f>
        <v>0</v>
      </c>
      <c r="BI214" s="155">
        <f>IF(N214="nulová",J214,0)</f>
        <v>0</v>
      </c>
      <c r="BJ214" s="18" t="s">
        <v>87</v>
      </c>
      <c r="BK214" s="155">
        <f>ROUND(I214*H214,2)</f>
        <v>0</v>
      </c>
      <c r="BL214" s="18" t="s">
        <v>100</v>
      </c>
      <c r="BM214" s="265" t="s">
        <v>3161</v>
      </c>
    </row>
    <row r="215" s="14" customFormat="1">
      <c r="A215" s="14"/>
      <c r="B215" s="277"/>
      <c r="C215" s="278"/>
      <c r="D215" s="268" t="s">
        <v>236</v>
      </c>
      <c r="E215" s="279" t="s">
        <v>1</v>
      </c>
      <c r="F215" s="280" t="s">
        <v>3162</v>
      </c>
      <c r="G215" s="278"/>
      <c r="H215" s="281">
        <v>4.8600000000000003</v>
      </c>
      <c r="I215" s="282"/>
      <c r="J215" s="278"/>
      <c r="K215" s="278"/>
      <c r="L215" s="283"/>
      <c r="M215" s="284"/>
      <c r="N215" s="285"/>
      <c r="O215" s="285"/>
      <c r="P215" s="285"/>
      <c r="Q215" s="285"/>
      <c r="R215" s="285"/>
      <c r="S215" s="285"/>
      <c r="T215" s="286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87" t="s">
        <v>236</v>
      </c>
      <c r="AU215" s="287" t="s">
        <v>89</v>
      </c>
      <c r="AV215" s="14" t="s">
        <v>89</v>
      </c>
      <c r="AW215" s="14" t="s">
        <v>34</v>
      </c>
      <c r="AX215" s="14" t="s">
        <v>87</v>
      </c>
      <c r="AY215" s="287" t="s">
        <v>211</v>
      </c>
    </row>
    <row r="216" s="2" customFormat="1" ht="33" customHeight="1">
      <c r="A216" s="41"/>
      <c r="B216" s="42"/>
      <c r="C216" s="253" t="s">
        <v>752</v>
      </c>
      <c r="D216" s="253" t="s">
        <v>214</v>
      </c>
      <c r="E216" s="254" t="s">
        <v>3163</v>
      </c>
      <c r="F216" s="255" t="s">
        <v>3164</v>
      </c>
      <c r="G216" s="256" t="s">
        <v>505</v>
      </c>
      <c r="H216" s="257">
        <v>24.006</v>
      </c>
      <c r="I216" s="258"/>
      <c r="J216" s="259">
        <f>ROUND(I216*H216,2)</f>
        <v>0</v>
      </c>
      <c r="K216" s="260"/>
      <c r="L216" s="44"/>
      <c r="M216" s="288" t="s">
        <v>1</v>
      </c>
      <c r="N216" s="289" t="s">
        <v>46</v>
      </c>
      <c r="O216" s="290"/>
      <c r="P216" s="291">
        <f>O216*H216</f>
        <v>0</v>
      </c>
      <c r="Q216" s="291">
        <v>0</v>
      </c>
      <c r="R216" s="291">
        <f>Q216*H216</f>
        <v>0</v>
      </c>
      <c r="S216" s="291">
        <v>0</v>
      </c>
      <c r="T216" s="292">
        <f>S216*H216</f>
        <v>0</v>
      </c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R216" s="265" t="s">
        <v>100</v>
      </c>
      <c r="AT216" s="265" t="s">
        <v>214</v>
      </c>
      <c r="AU216" s="265" t="s">
        <v>89</v>
      </c>
      <c r="AY216" s="18" t="s">
        <v>211</v>
      </c>
      <c r="BE216" s="155">
        <f>IF(N216="základní",J216,0)</f>
        <v>0</v>
      </c>
      <c r="BF216" s="155">
        <f>IF(N216="snížená",J216,0)</f>
        <v>0</v>
      </c>
      <c r="BG216" s="155">
        <f>IF(N216="zákl. přenesená",J216,0)</f>
        <v>0</v>
      </c>
      <c r="BH216" s="155">
        <f>IF(N216="sníž. přenesená",J216,0)</f>
        <v>0</v>
      </c>
      <c r="BI216" s="155">
        <f>IF(N216="nulová",J216,0)</f>
        <v>0</v>
      </c>
      <c r="BJ216" s="18" t="s">
        <v>87</v>
      </c>
      <c r="BK216" s="155">
        <f>ROUND(I216*H216,2)</f>
        <v>0</v>
      </c>
      <c r="BL216" s="18" t="s">
        <v>100</v>
      </c>
      <c r="BM216" s="265" t="s">
        <v>3165</v>
      </c>
    </row>
    <row r="217" s="2" customFormat="1" ht="6.96" customHeight="1">
      <c r="A217" s="41"/>
      <c r="B217" s="69"/>
      <c r="C217" s="70"/>
      <c r="D217" s="70"/>
      <c r="E217" s="70"/>
      <c r="F217" s="70"/>
      <c r="G217" s="70"/>
      <c r="H217" s="70"/>
      <c r="I217" s="70"/>
      <c r="J217" s="70"/>
      <c r="K217" s="70"/>
      <c r="L217" s="44"/>
      <c r="M217" s="41"/>
      <c r="O217" s="41"/>
      <c r="P217" s="41"/>
      <c r="Q217" s="41"/>
      <c r="R217" s="41"/>
      <c r="S217" s="41"/>
      <c r="T217" s="41"/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</row>
  </sheetData>
  <sheetProtection sheet="1" autoFilter="0" formatColumns="0" formatRows="0" objects="1" scenarios="1" spinCount="100000" saltValue="ZMeQUqhkn1cG5yFb0H0heI937PcRvyQizrk6shoe0ijzcZ5Be+sgFpFDz5biOEUsjJ3zDJ2gKeKNjTpSyKnwlA==" hashValue="jl+JoCyf7RCUDCiNPjy4ntaLFOup7GF8InbountGIaAP03ikc3zJ0mEG5uKhFhvfCY9xvHMb2MLCaU3yasWwOQ==" algorithmName="SHA-512" password="CC35"/>
  <autoFilter ref="C147:K216"/>
  <mergeCells count="20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D118:F118"/>
    <mergeCell ref="D119:F119"/>
    <mergeCell ref="D120:F120"/>
    <mergeCell ref="D121:F121"/>
    <mergeCell ref="D122:F122"/>
    <mergeCell ref="E134:H134"/>
    <mergeCell ref="E138:H138"/>
    <mergeCell ref="E136:H136"/>
    <mergeCell ref="E140:H14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121</v>
      </c>
    </row>
    <row r="3" s="1" customFormat="1" ht="6.96" customHeight="1">
      <c r="B3" s="162"/>
      <c r="C3" s="163"/>
      <c r="D3" s="163"/>
      <c r="E3" s="163"/>
      <c r="F3" s="163"/>
      <c r="G3" s="163"/>
      <c r="H3" s="163"/>
      <c r="I3" s="163"/>
      <c r="J3" s="163"/>
      <c r="K3" s="163"/>
      <c r="L3" s="21"/>
      <c r="AT3" s="18" t="s">
        <v>89</v>
      </c>
    </row>
    <row r="4" s="1" customFormat="1" ht="24.96" customHeight="1">
      <c r="B4" s="21"/>
      <c r="D4" s="164" t="s">
        <v>170</v>
      </c>
      <c r="L4" s="21"/>
      <c r="M4" s="165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66" t="s">
        <v>16</v>
      </c>
      <c r="L6" s="21"/>
    </row>
    <row r="7" s="1" customFormat="1" ht="16.5" customHeight="1">
      <c r="B7" s="21"/>
      <c r="E7" s="167" t="str">
        <f>'Rekapitulace stavby'!K6</f>
        <v>Komunitní centrum Jahodnice - rozdělení do etap .I.etapa</v>
      </c>
      <c r="F7" s="166"/>
      <c r="G7" s="166"/>
      <c r="H7" s="166"/>
      <c r="L7" s="21"/>
    </row>
    <row r="8">
      <c r="B8" s="21"/>
      <c r="D8" s="166" t="s">
        <v>171</v>
      </c>
      <c r="L8" s="21"/>
    </row>
    <row r="9" s="1" customFormat="1" ht="23.25" customHeight="1">
      <c r="B9" s="21"/>
      <c r="E9" s="167" t="s">
        <v>172</v>
      </c>
      <c r="F9" s="1"/>
      <c r="G9" s="1"/>
      <c r="H9" s="1"/>
      <c r="L9" s="21"/>
    </row>
    <row r="10" s="1" customFormat="1" ht="12" customHeight="1">
      <c r="B10" s="21"/>
      <c r="D10" s="166" t="s">
        <v>173</v>
      </c>
      <c r="L10" s="21"/>
    </row>
    <row r="11" s="2" customFormat="1" ht="16.5" customHeight="1">
      <c r="A11" s="41"/>
      <c r="B11" s="44"/>
      <c r="C11" s="41"/>
      <c r="D11" s="41"/>
      <c r="E11" s="168" t="s">
        <v>174</v>
      </c>
      <c r="F11" s="41"/>
      <c r="G11" s="41"/>
      <c r="H11" s="41"/>
      <c r="I11" s="41"/>
      <c r="J11" s="41"/>
      <c r="K11" s="41"/>
      <c r="L11" s="66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4"/>
      <c r="C12" s="41"/>
      <c r="D12" s="166" t="s">
        <v>175</v>
      </c>
      <c r="E12" s="41"/>
      <c r="F12" s="41"/>
      <c r="G12" s="41"/>
      <c r="H12" s="41"/>
      <c r="I12" s="41"/>
      <c r="J12" s="41"/>
      <c r="K12" s="41"/>
      <c r="L12" s="66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6.5" customHeight="1">
      <c r="A13" s="41"/>
      <c r="B13" s="44"/>
      <c r="C13" s="41"/>
      <c r="D13" s="41"/>
      <c r="E13" s="169" t="s">
        <v>3166</v>
      </c>
      <c r="F13" s="41"/>
      <c r="G13" s="41"/>
      <c r="H13" s="41"/>
      <c r="I13" s="41"/>
      <c r="J13" s="41"/>
      <c r="K13" s="41"/>
      <c r="L13" s="66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>
      <c r="A14" s="41"/>
      <c r="B14" s="44"/>
      <c r="C14" s="41"/>
      <c r="D14" s="41"/>
      <c r="E14" s="41"/>
      <c r="F14" s="41"/>
      <c r="G14" s="41"/>
      <c r="H14" s="41"/>
      <c r="I14" s="41"/>
      <c r="J14" s="41"/>
      <c r="K14" s="41"/>
      <c r="L14" s="66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2" customHeight="1">
      <c r="A15" s="41"/>
      <c r="B15" s="44"/>
      <c r="C15" s="41"/>
      <c r="D15" s="166" t="s">
        <v>18</v>
      </c>
      <c r="E15" s="41"/>
      <c r="F15" s="144" t="s">
        <v>1</v>
      </c>
      <c r="G15" s="41"/>
      <c r="H15" s="41"/>
      <c r="I15" s="166" t="s">
        <v>19</v>
      </c>
      <c r="J15" s="144" t="s">
        <v>1</v>
      </c>
      <c r="K15" s="41"/>
      <c r="L15" s="66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4"/>
      <c r="C16" s="41"/>
      <c r="D16" s="166" t="s">
        <v>20</v>
      </c>
      <c r="E16" s="41"/>
      <c r="F16" s="144" t="s">
        <v>21</v>
      </c>
      <c r="G16" s="41"/>
      <c r="H16" s="41"/>
      <c r="I16" s="166" t="s">
        <v>22</v>
      </c>
      <c r="J16" s="170" t="str">
        <f>'Rekapitulace stavby'!AN8</f>
        <v>14. 7. 2021</v>
      </c>
      <c r="K16" s="41"/>
      <c r="L16" s="66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0.8" customHeight="1">
      <c r="A17" s="41"/>
      <c r="B17" s="44"/>
      <c r="C17" s="41"/>
      <c r="D17" s="41"/>
      <c r="E17" s="41"/>
      <c r="F17" s="41"/>
      <c r="G17" s="41"/>
      <c r="H17" s="41"/>
      <c r="I17" s="41"/>
      <c r="J17" s="41"/>
      <c r="K17" s="41"/>
      <c r="L17" s="66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2" customHeight="1">
      <c r="A18" s="41"/>
      <c r="B18" s="44"/>
      <c r="C18" s="41"/>
      <c r="D18" s="166" t="s">
        <v>24</v>
      </c>
      <c r="E18" s="41"/>
      <c r="F18" s="41"/>
      <c r="G18" s="41"/>
      <c r="H18" s="41"/>
      <c r="I18" s="166" t="s">
        <v>25</v>
      </c>
      <c r="J18" s="144" t="s">
        <v>26</v>
      </c>
      <c r="K18" s="41"/>
      <c r="L18" s="66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8" customHeight="1">
      <c r="A19" s="41"/>
      <c r="B19" s="44"/>
      <c r="C19" s="41"/>
      <c r="D19" s="41"/>
      <c r="E19" s="144" t="s">
        <v>27</v>
      </c>
      <c r="F19" s="41"/>
      <c r="G19" s="41"/>
      <c r="H19" s="41"/>
      <c r="I19" s="166" t="s">
        <v>28</v>
      </c>
      <c r="J19" s="144" t="s">
        <v>1</v>
      </c>
      <c r="K19" s="41"/>
      <c r="L19" s="66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6.96" customHeight="1">
      <c r="A20" s="41"/>
      <c r="B20" s="44"/>
      <c r="C20" s="41"/>
      <c r="D20" s="41"/>
      <c r="E20" s="41"/>
      <c r="F20" s="41"/>
      <c r="G20" s="41"/>
      <c r="H20" s="41"/>
      <c r="I20" s="41"/>
      <c r="J20" s="41"/>
      <c r="K20" s="41"/>
      <c r="L20" s="66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2" customHeight="1">
      <c r="A21" s="41"/>
      <c r="B21" s="44"/>
      <c r="C21" s="41"/>
      <c r="D21" s="166" t="s">
        <v>29</v>
      </c>
      <c r="E21" s="41"/>
      <c r="F21" s="41"/>
      <c r="G21" s="41"/>
      <c r="H21" s="41"/>
      <c r="I21" s="166" t="s">
        <v>25</v>
      </c>
      <c r="J21" s="34" t="str">
        <f>'Rekapitulace stavby'!AN13</f>
        <v>Vyplň údaj</v>
      </c>
      <c r="K21" s="41"/>
      <c r="L21" s="66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8" customHeight="1">
      <c r="A22" s="41"/>
      <c r="B22" s="44"/>
      <c r="C22" s="41"/>
      <c r="D22" s="41"/>
      <c r="E22" s="34" t="str">
        <f>'Rekapitulace stavby'!E14</f>
        <v>Vyplň údaj</v>
      </c>
      <c r="F22" s="144"/>
      <c r="G22" s="144"/>
      <c r="H22" s="144"/>
      <c r="I22" s="166" t="s">
        <v>28</v>
      </c>
      <c r="J22" s="34" t="str">
        <f>'Rekapitulace stavby'!AN14</f>
        <v>Vyplň údaj</v>
      </c>
      <c r="K22" s="41"/>
      <c r="L22" s="66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6.96" customHeight="1">
      <c r="A23" s="41"/>
      <c r="B23" s="44"/>
      <c r="C23" s="41"/>
      <c r="D23" s="41"/>
      <c r="E23" s="41"/>
      <c r="F23" s="41"/>
      <c r="G23" s="41"/>
      <c r="H23" s="41"/>
      <c r="I23" s="41"/>
      <c r="J23" s="41"/>
      <c r="K23" s="41"/>
      <c r="L23" s="66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2" customHeight="1">
      <c r="A24" s="41"/>
      <c r="B24" s="44"/>
      <c r="C24" s="41"/>
      <c r="D24" s="166" t="s">
        <v>31</v>
      </c>
      <c r="E24" s="41"/>
      <c r="F24" s="41"/>
      <c r="G24" s="41"/>
      <c r="H24" s="41"/>
      <c r="I24" s="166" t="s">
        <v>25</v>
      </c>
      <c r="J24" s="144" t="s">
        <v>32</v>
      </c>
      <c r="K24" s="41"/>
      <c r="L24" s="66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8" customHeight="1">
      <c r="A25" s="41"/>
      <c r="B25" s="44"/>
      <c r="C25" s="41"/>
      <c r="D25" s="41"/>
      <c r="E25" s="144" t="s">
        <v>33</v>
      </c>
      <c r="F25" s="41"/>
      <c r="G25" s="41"/>
      <c r="H25" s="41"/>
      <c r="I25" s="166" t="s">
        <v>28</v>
      </c>
      <c r="J25" s="144" t="s">
        <v>1</v>
      </c>
      <c r="K25" s="41"/>
      <c r="L25" s="66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6.96" customHeight="1">
      <c r="A26" s="41"/>
      <c r="B26" s="44"/>
      <c r="C26" s="41"/>
      <c r="D26" s="41"/>
      <c r="E26" s="41"/>
      <c r="F26" s="41"/>
      <c r="G26" s="41"/>
      <c r="H26" s="41"/>
      <c r="I26" s="41"/>
      <c r="J26" s="41"/>
      <c r="K26" s="41"/>
      <c r="L26" s="66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12" customHeight="1">
      <c r="A27" s="41"/>
      <c r="B27" s="44"/>
      <c r="C27" s="41"/>
      <c r="D27" s="166" t="s">
        <v>35</v>
      </c>
      <c r="E27" s="41"/>
      <c r="F27" s="41"/>
      <c r="G27" s="41"/>
      <c r="H27" s="41"/>
      <c r="I27" s="166" t="s">
        <v>25</v>
      </c>
      <c r="J27" s="144" t="s">
        <v>36</v>
      </c>
      <c r="K27" s="41"/>
      <c r="L27" s="66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8" customHeight="1">
      <c r="A28" s="41"/>
      <c r="B28" s="44"/>
      <c r="C28" s="41"/>
      <c r="D28" s="41"/>
      <c r="E28" s="144" t="s">
        <v>37</v>
      </c>
      <c r="F28" s="41"/>
      <c r="G28" s="41"/>
      <c r="H28" s="41"/>
      <c r="I28" s="166" t="s">
        <v>28</v>
      </c>
      <c r="J28" s="144" t="s">
        <v>1</v>
      </c>
      <c r="K28" s="41"/>
      <c r="L28" s="66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4"/>
      <c r="C29" s="41"/>
      <c r="D29" s="41"/>
      <c r="E29" s="41"/>
      <c r="F29" s="41"/>
      <c r="G29" s="41"/>
      <c r="H29" s="41"/>
      <c r="I29" s="41"/>
      <c r="J29" s="41"/>
      <c r="K29" s="41"/>
      <c r="L29" s="66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12" customHeight="1">
      <c r="A30" s="41"/>
      <c r="B30" s="44"/>
      <c r="C30" s="41"/>
      <c r="D30" s="166" t="s">
        <v>38</v>
      </c>
      <c r="E30" s="41"/>
      <c r="F30" s="41"/>
      <c r="G30" s="41"/>
      <c r="H30" s="41"/>
      <c r="I30" s="41"/>
      <c r="J30" s="41"/>
      <c r="K30" s="41"/>
      <c r="L30" s="66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8" customFormat="1" ht="71.25" customHeight="1">
      <c r="A31" s="171"/>
      <c r="B31" s="172"/>
      <c r="C31" s="171"/>
      <c r="D31" s="171"/>
      <c r="E31" s="173" t="s">
        <v>177</v>
      </c>
      <c r="F31" s="173"/>
      <c r="G31" s="173"/>
      <c r="H31" s="173"/>
      <c r="I31" s="171"/>
      <c r="J31" s="171"/>
      <c r="K31" s="171"/>
      <c r="L31" s="174"/>
      <c r="S31" s="171"/>
      <c r="T31" s="171"/>
      <c r="U31" s="171"/>
      <c r="V31" s="171"/>
      <c r="W31" s="171"/>
      <c r="X31" s="171"/>
      <c r="Y31" s="171"/>
      <c r="Z31" s="171"/>
      <c r="AA31" s="171"/>
      <c r="AB31" s="171"/>
      <c r="AC31" s="171"/>
      <c r="AD31" s="171"/>
      <c r="AE31" s="171"/>
    </row>
    <row r="32" s="2" customFormat="1" ht="6.96" customHeight="1">
      <c r="A32" s="41"/>
      <c r="B32" s="44"/>
      <c r="C32" s="41"/>
      <c r="D32" s="41"/>
      <c r="E32" s="41"/>
      <c r="F32" s="41"/>
      <c r="G32" s="41"/>
      <c r="H32" s="41"/>
      <c r="I32" s="41"/>
      <c r="J32" s="41"/>
      <c r="K32" s="41"/>
      <c r="L32" s="66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4"/>
      <c r="C33" s="41"/>
      <c r="D33" s="175"/>
      <c r="E33" s="175"/>
      <c r="F33" s="175"/>
      <c r="G33" s="175"/>
      <c r="H33" s="175"/>
      <c r="I33" s="175"/>
      <c r="J33" s="175"/>
      <c r="K33" s="175"/>
      <c r="L33" s="66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4"/>
      <c r="C34" s="41"/>
      <c r="D34" s="144" t="s">
        <v>178</v>
      </c>
      <c r="E34" s="41"/>
      <c r="F34" s="41"/>
      <c r="G34" s="41"/>
      <c r="H34" s="41"/>
      <c r="I34" s="41"/>
      <c r="J34" s="176">
        <f>J100</f>
        <v>0</v>
      </c>
      <c r="K34" s="41"/>
      <c r="L34" s="66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4"/>
      <c r="C35" s="41"/>
      <c r="D35" s="177" t="s">
        <v>164</v>
      </c>
      <c r="E35" s="41"/>
      <c r="F35" s="41"/>
      <c r="G35" s="41"/>
      <c r="H35" s="41"/>
      <c r="I35" s="41"/>
      <c r="J35" s="176">
        <f>J115</f>
        <v>0</v>
      </c>
      <c r="K35" s="41"/>
      <c r="L35" s="66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25.44" customHeight="1">
      <c r="A36" s="41"/>
      <c r="B36" s="44"/>
      <c r="C36" s="41"/>
      <c r="D36" s="178" t="s">
        <v>41</v>
      </c>
      <c r="E36" s="41"/>
      <c r="F36" s="41"/>
      <c r="G36" s="41"/>
      <c r="H36" s="41"/>
      <c r="I36" s="41"/>
      <c r="J36" s="179">
        <f>ROUND(J34 + J35, 2)</f>
        <v>0</v>
      </c>
      <c r="K36" s="41"/>
      <c r="L36" s="66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s="2" customFormat="1" ht="6.96" customHeight="1">
      <c r="A37" s="41"/>
      <c r="B37" s="44"/>
      <c r="C37" s="41"/>
      <c r="D37" s="175"/>
      <c r="E37" s="175"/>
      <c r="F37" s="175"/>
      <c r="G37" s="175"/>
      <c r="H37" s="175"/>
      <c r="I37" s="175"/>
      <c r="J37" s="175"/>
      <c r="K37" s="175"/>
      <c r="L37" s="66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14.4" customHeight="1">
      <c r="A38" s="41"/>
      <c r="B38" s="44"/>
      <c r="C38" s="41"/>
      <c r="D38" s="41"/>
      <c r="E38" s="41"/>
      <c r="F38" s="180" t="s">
        <v>43</v>
      </c>
      <c r="G38" s="41"/>
      <c r="H38" s="41"/>
      <c r="I38" s="180" t="s">
        <v>42</v>
      </c>
      <c r="J38" s="180" t="s">
        <v>44</v>
      </c>
      <c r="K38" s="41"/>
      <c r="L38" s="66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14.4" customHeight="1">
      <c r="A39" s="41"/>
      <c r="B39" s="44"/>
      <c r="C39" s="41"/>
      <c r="D39" s="168" t="s">
        <v>45</v>
      </c>
      <c r="E39" s="166" t="s">
        <v>46</v>
      </c>
      <c r="F39" s="181">
        <f>ROUND((SUM(BE115:BE122) + SUM(BE146:BE207)),  2)</f>
        <v>0</v>
      </c>
      <c r="G39" s="41"/>
      <c r="H39" s="41"/>
      <c r="I39" s="182">
        <v>0.20999999999999999</v>
      </c>
      <c r="J39" s="181">
        <f>ROUND(((SUM(BE115:BE122) + SUM(BE146:BE207))*I39),  2)</f>
        <v>0</v>
      </c>
      <c r="K39" s="41"/>
      <c r="L39" s="66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44"/>
      <c r="C40" s="41"/>
      <c r="D40" s="41"/>
      <c r="E40" s="166" t="s">
        <v>47</v>
      </c>
      <c r="F40" s="181">
        <f>ROUND((SUM(BF115:BF122) + SUM(BF146:BF207)),  2)</f>
        <v>0</v>
      </c>
      <c r="G40" s="41"/>
      <c r="H40" s="41"/>
      <c r="I40" s="182">
        <v>0.14999999999999999</v>
      </c>
      <c r="J40" s="181">
        <f>ROUND(((SUM(BF115:BF122) + SUM(BF146:BF207))*I40),  2)</f>
        <v>0</v>
      </c>
      <c r="K40" s="41"/>
      <c r="L40" s="66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hidden="1" s="2" customFormat="1" ht="14.4" customHeight="1">
      <c r="A41" s="41"/>
      <c r="B41" s="44"/>
      <c r="C41" s="41"/>
      <c r="D41" s="41"/>
      <c r="E41" s="166" t="s">
        <v>48</v>
      </c>
      <c r="F41" s="181">
        <f>ROUND((SUM(BG115:BG122) + SUM(BG146:BG207)),  2)</f>
        <v>0</v>
      </c>
      <c r="G41" s="41"/>
      <c r="H41" s="41"/>
      <c r="I41" s="182">
        <v>0.20999999999999999</v>
      </c>
      <c r="J41" s="181">
        <f>0</f>
        <v>0</v>
      </c>
      <c r="K41" s="41"/>
      <c r="L41" s="66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hidden="1" s="2" customFormat="1" ht="14.4" customHeight="1">
      <c r="A42" s="41"/>
      <c r="B42" s="44"/>
      <c r="C42" s="41"/>
      <c r="D42" s="41"/>
      <c r="E42" s="166" t="s">
        <v>49</v>
      </c>
      <c r="F42" s="181">
        <f>ROUND((SUM(BH115:BH122) + SUM(BH146:BH207)),  2)</f>
        <v>0</v>
      </c>
      <c r="G42" s="41"/>
      <c r="H42" s="41"/>
      <c r="I42" s="182">
        <v>0.14999999999999999</v>
      </c>
      <c r="J42" s="181">
        <f>0</f>
        <v>0</v>
      </c>
      <c r="K42" s="41"/>
      <c r="L42" s="66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hidden="1" s="2" customFormat="1" ht="14.4" customHeight="1">
      <c r="A43" s="41"/>
      <c r="B43" s="44"/>
      <c r="C43" s="41"/>
      <c r="D43" s="41"/>
      <c r="E43" s="166" t="s">
        <v>50</v>
      </c>
      <c r="F43" s="181">
        <f>ROUND((SUM(BI115:BI122) + SUM(BI146:BI207)),  2)</f>
        <v>0</v>
      </c>
      <c r="G43" s="41"/>
      <c r="H43" s="41"/>
      <c r="I43" s="182">
        <v>0</v>
      </c>
      <c r="J43" s="181">
        <f>0</f>
        <v>0</v>
      </c>
      <c r="K43" s="41"/>
      <c r="L43" s="66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</row>
    <row r="44" s="2" customFormat="1" ht="6.96" customHeight="1">
      <c r="A44" s="41"/>
      <c r="B44" s="44"/>
      <c r="C44" s="41"/>
      <c r="D44" s="41"/>
      <c r="E44" s="41"/>
      <c r="F44" s="41"/>
      <c r="G44" s="41"/>
      <c r="H44" s="41"/>
      <c r="I44" s="41"/>
      <c r="J44" s="41"/>
      <c r="K44" s="41"/>
      <c r="L44" s="66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5.44" customHeight="1">
      <c r="A45" s="41"/>
      <c r="B45" s="44"/>
      <c r="C45" s="183"/>
      <c r="D45" s="184" t="s">
        <v>51</v>
      </c>
      <c r="E45" s="185"/>
      <c r="F45" s="185"/>
      <c r="G45" s="186" t="s">
        <v>52</v>
      </c>
      <c r="H45" s="187" t="s">
        <v>53</v>
      </c>
      <c r="I45" s="185"/>
      <c r="J45" s="188">
        <f>SUM(J36:J43)</f>
        <v>0</v>
      </c>
      <c r="K45" s="189"/>
      <c r="L45" s="66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14.4" customHeight="1">
      <c r="A46" s="41"/>
      <c r="B46" s="44"/>
      <c r="C46" s="41"/>
      <c r="D46" s="41"/>
      <c r="E46" s="41"/>
      <c r="F46" s="41"/>
      <c r="G46" s="41"/>
      <c r="H46" s="41"/>
      <c r="I46" s="41"/>
      <c r="J46" s="41"/>
      <c r="K46" s="41"/>
      <c r="L46" s="66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6"/>
      <c r="D50" s="190" t="s">
        <v>54</v>
      </c>
      <c r="E50" s="191"/>
      <c r="F50" s="191"/>
      <c r="G50" s="190" t="s">
        <v>55</v>
      </c>
      <c r="H50" s="191"/>
      <c r="I50" s="191"/>
      <c r="J50" s="191"/>
      <c r="K50" s="191"/>
      <c r="L50" s="66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1"/>
      <c r="B61" s="44"/>
      <c r="C61" s="41"/>
      <c r="D61" s="192" t="s">
        <v>56</v>
      </c>
      <c r="E61" s="193"/>
      <c r="F61" s="194" t="s">
        <v>57</v>
      </c>
      <c r="G61" s="192" t="s">
        <v>56</v>
      </c>
      <c r="H61" s="193"/>
      <c r="I61" s="193"/>
      <c r="J61" s="195" t="s">
        <v>57</v>
      </c>
      <c r="K61" s="193"/>
      <c r="L61" s="66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1"/>
      <c r="B65" s="44"/>
      <c r="C65" s="41"/>
      <c r="D65" s="190" t="s">
        <v>58</v>
      </c>
      <c r="E65" s="196"/>
      <c r="F65" s="196"/>
      <c r="G65" s="190" t="s">
        <v>59</v>
      </c>
      <c r="H65" s="196"/>
      <c r="I65" s="196"/>
      <c r="J65" s="196"/>
      <c r="K65" s="196"/>
      <c r="L65" s="66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1"/>
      <c r="B76" s="44"/>
      <c r="C76" s="41"/>
      <c r="D76" s="192" t="s">
        <v>56</v>
      </c>
      <c r="E76" s="193"/>
      <c r="F76" s="194" t="s">
        <v>57</v>
      </c>
      <c r="G76" s="192" t="s">
        <v>56</v>
      </c>
      <c r="H76" s="193"/>
      <c r="I76" s="193"/>
      <c r="J76" s="195" t="s">
        <v>57</v>
      </c>
      <c r="K76" s="193"/>
      <c r="L76" s="66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4.4" customHeight="1">
      <c r="A77" s="41"/>
      <c r="B77" s="197"/>
      <c r="C77" s="198"/>
      <c r="D77" s="198"/>
      <c r="E77" s="198"/>
      <c r="F77" s="198"/>
      <c r="G77" s="198"/>
      <c r="H77" s="198"/>
      <c r="I77" s="198"/>
      <c r="J77" s="198"/>
      <c r="K77" s="198"/>
      <c r="L77" s="66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81" s="2" customFormat="1" ht="6.96" customHeight="1">
      <c r="A81" s="41"/>
      <c r="B81" s="199"/>
      <c r="C81" s="200"/>
      <c r="D81" s="200"/>
      <c r="E81" s="200"/>
      <c r="F81" s="200"/>
      <c r="G81" s="200"/>
      <c r="H81" s="200"/>
      <c r="I81" s="200"/>
      <c r="J81" s="200"/>
      <c r="K81" s="200"/>
      <c r="L81" s="66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24.96" customHeight="1">
      <c r="A82" s="41"/>
      <c r="B82" s="42"/>
      <c r="C82" s="24" t="s">
        <v>179</v>
      </c>
      <c r="D82" s="43"/>
      <c r="E82" s="43"/>
      <c r="F82" s="43"/>
      <c r="G82" s="43"/>
      <c r="H82" s="43"/>
      <c r="I82" s="43"/>
      <c r="J82" s="43"/>
      <c r="K82" s="43"/>
      <c r="L82" s="66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66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3" t="s">
        <v>16</v>
      </c>
      <c r="D84" s="43"/>
      <c r="E84" s="43"/>
      <c r="F84" s="43"/>
      <c r="G84" s="43"/>
      <c r="H84" s="43"/>
      <c r="I84" s="43"/>
      <c r="J84" s="43"/>
      <c r="K84" s="43"/>
      <c r="L84" s="66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6.5" customHeight="1">
      <c r="A85" s="41"/>
      <c r="B85" s="42"/>
      <c r="C85" s="43"/>
      <c r="D85" s="43"/>
      <c r="E85" s="201" t="str">
        <f>E7</f>
        <v>Komunitní centrum Jahodnice - rozdělení do etap .I.etapa</v>
      </c>
      <c r="F85" s="33"/>
      <c r="G85" s="33"/>
      <c r="H85" s="33"/>
      <c r="I85" s="43"/>
      <c r="J85" s="43"/>
      <c r="K85" s="43"/>
      <c r="L85" s="66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1" customFormat="1" ht="12" customHeight="1">
      <c r="B86" s="22"/>
      <c r="C86" s="33" t="s">
        <v>171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23.25" customHeight="1">
      <c r="B87" s="22"/>
      <c r="C87" s="23"/>
      <c r="D87" s="23"/>
      <c r="E87" s="201" t="s">
        <v>172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173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41"/>
      <c r="B89" s="42"/>
      <c r="C89" s="43"/>
      <c r="D89" s="43"/>
      <c r="E89" s="202" t="s">
        <v>174</v>
      </c>
      <c r="F89" s="43"/>
      <c r="G89" s="43"/>
      <c r="H89" s="43"/>
      <c r="I89" s="43"/>
      <c r="J89" s="43"/>
      <c r="K89" s="43"/>
      <c r="L89" s="66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12" customHeight="1">
      <c r="A90" s="41"/>
      <c r="B90" s="42"/>
      <c r="C90" s="33" t="s">
        <v>175</v>
      </c>
      <c r="D90" s="43"/>
      <c r="E90" s="43"/>
      <c r="F90" s="43"/>
      <c r="G90" s="43"/>
      <c r="H90" s="43"/>
      <c r="I90" s="43"/>
      <c r="J90" s="43"/>
      <c r="K90" s="43"/>
      <c r="L90" s="66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6.5" customHeight="1">
      <c r="A91" s="41"/>
      <c r="B91" s="42"/>
      <c r="C91" s="43"/>
      <c r="D91" s="43"/>
      <c r="E91" s="79" t="str">
        <f>E13</f>
        <v>222/2021/KCkan - Domovní kanalizace</v>
      </c>
      <c r="F91" s="43"/>
      <c r="G91" s="43"/>
      <c r="H91" s="43"/>
      <c r="I91" s="43"/>
      <c r="J91" s="43"/>
      <c r="K91" s="43"/>
      <c r="L91" s="66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6.96" customHeight="1">
      <c r="A92" s="41"/>
      <c r="B92" s="42"/>
      <c r="C92" s="43"/>
      <c r="D92" s="43"/>
      <c r="E92" s="43"/>
      <c r="F92" s="43"/>
      <c r="G92" s="43"/>
      <c r="H92" s="43"/>
      <c r="I92" s="43"/>
      <c r="J92" s="43"/>
      <c r="K92" s="43"/>
      <c r="L92" s="66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2" customHeight="1">
      <c r="A93" s="41"/>
      <c r="B93" s="42"/>
      <c r="C93" s="33" t="s">
        <v>20</v>
      </c>
      <c r="D93" s="43"/>
      <c r="E93" s="43"/>
      <c r="F93" s="28" t="str">
        <f>F16</f>
        <v>Baštýřská 67/2,19800 Praha 14</v>
      </c>
      <c r="G93" s="43"/>
      <c r="H93" s="43"/>
      <c r="I93" s="33" t="s">
        <v>22</v>
      </c>
      <c r="J93" s="82" t="str">
        <f>IF(J16="","",J16)</f>
        <v>14. 7. 2021</v>
      </c>
      <c r="K93" s="43"/>
      <c r="L93" s="66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6.96" customHeight="1">
      <c r="A94" s="41"/>
      <c r="B94" s="42"/>
      <c r="C94" s="43"/>
      <c r="D94" s="43"/>
      <c r="E94" s="43"/>
      <c r="F94" s="43"/>
      <c r="G94" s="43"/>
      <c r="H94" s="43"/>
      <c r="I94" s="43"/>
      <c r="J94" s="43"/>
      <c r="K94" s="43"/>
      <c r="L94" s="66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25.65" customHeight="1">
      <c r="A95" s="41"/>
      <c r="B95" s="42"/>
      <c r="C95" s="33" t="s">
        <v>24</v>
      </c>
      <c r="D95" s="43"/>
      <c r="E95" s="43"/>
      <c r="F95" s="28" t="str">
        <f>E19</f>
        <v>Městská část Praha 14,Br.Venclíků 1073,Praha 14</v>
      </c>
      <c r="G95" s="43"/>
      <c r="H95" s="43"/>
      <c r="I95" s="33" t="s">
        <v>31</v>
      </c>
      <c r="J95" s="37" t="str">
        <f>E25</f>
        <v>a3atelier s.r.o.,Praha 1</v>
      </c>
      <c r="K95" s="43"/>
      <c r="L95" s="66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15.15" customHeight="1">
      <c r="A96" s="41"/>
      <c r="B96" s="42"/>
      <c r="C96" s="33" t="s">
        <v>29</v>
      </c>
      <c r="D96" s="43"/>
      <c r="E96" s="43"/>
      <c r="F96" s="28" t="str">
        <f>IF(E22="","",E22)</f>
        <v>Vyplň údaj</v>
      </c>
      <c r="G96" s="43"/>
      <c r="H96" s="43"/>
      <c r="I96" s="33" t="s">
        <v>35</v>
      </c>
      <c r="J96" s="37" t="str">
        <f>E28</f>
        <v>Ing.Myšík Petr</v>
      </c>
      <c r="K96" s="43"/>
      <c r="L96" s="66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97" s="2" customFormat="1" ht="10.32" customHeight="1">
      <c r="A97" s="41"/>
      <c r="B97" s="42"/>
      <c r="C97" s="43"/>
      <c r="D97" s="43"/>
      <c r="E97" s="43"/>
      <c r="F97" s="43"/>
      <c r="G97" s="43"/>
      <c r="H97" s="43"/>
      <c r="I97" s="43"/>
      <c r="J97" s="43"/>
      <c r="K97" s="43"/>
      <c r="L97" s="66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</row>
    <row r="98" s="2" customFormat="1" ht="29.28" customHeight="1">
      <c r="A98" s="41"/>
      <c r="B98" s="42"/>
      <c r="C98" s="203" t="s">
        <v>180</v>
      </c>
      <c r="D98" s="160"/>
      <c r="E98" s="160"/>
      <c r="F98" s="160"/>
      <c r="G98" s="160"/>
      <c r="H98" s="160"/>
      <c r="I98" s="160"/>
      <c r="J98" s="204" t="s">
        <v>181</v>
      </c>
      <c r="K98" s="160"/>
      <c r="L98" s="66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</row>
    <row r="99" s="2" customFormat="1" ht="10.32" customHeight="1">
      <c r="A99" s="41"/>
      <c r="B99" s="42"/>
      <c r="C99" s="43"/>
      <c r="D99" s="43"/>
      <c r="E99" s="43"/>
      <c r="F99" s="43"/>
      <c r="G99" s="43"/>
      <c r="H99" s="43"/>
      <c r="I99" s="43"/>
      <c r="J99" s="43"/>
      <c r="K99" s="43"/>
      <c r="L99" s="66"/>
      <c r="S99" s="41"/>
      <c r="T99" s="41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</row>
    <row r="100" s="2" customFormat="1" ht="22.8" customHeight="1">
      <c r="A100" s="41"/>
      <c r="B100" s="42"/>
      <c r="C100" s="205" t="s">
        <v>182</v>
      </c>
      <c r="D100" s="43"/>
      <c r="E100" s="43"/>
      <c r="F100" s="43"/>
      <c r="G100" s="43"/>
      <c r="H100" s="43"/>
      <c r="I100" s="43"/>
      <c r="J100" s="113">
        <f>J146</f>
        <v>0</v>
      </c>
      <c r="K100" s="43"/>
      <c r="L100" s="66"/>
      <c r="S100" s="41"/>
      <c r="T100" s="41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U100" s="18" t="s">
        <v>183</v>
      </c>
    </row>
    <row r="101" s="9" customFormat="1" ht="24.96" customHeight="1">
      <c r="A101" s="9"/>
      <c r="B101" s="206"/>
      <c r="C101" s="207"/>
      <c r="D101" s="208" t="s">
        <v>3167</v>
      </c>
      <c r="E101" s="209"/>
      <c r="F101" s="209"/>
      <c r="G101" s="209"/>
      <c r="H101" s="209"/>
      <c r="I101" s="209"/>
      <c r="J101" s="210">
        <f>J147</f>
        <v>0</v>
      </c>
      <c r="K101" s="207"/>
      <c r="L101" s="211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212"/>
      <c r="C102" s="135"/>
      <c r="D102" s="213" t="s">
        <v>3168</v>
      </c>
      <c r="E102" s="214"/>
      <c r="F102" s="214"/>
      <c r="G102" s="214"/>
      <c r="H102" s="214"/>
      <c r="I102" s="214"/>
      <c r="J102" s="215">
        <f>J148</f>
        <v>0</v>
      </c>
      <c r="K102" s="135"/>
      <c r="L102" s="216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212"/>
      <c r="C103" s="135"/>
      <c r="D103" s="213" t="s">
        <v>3169</v>
      </c>
      <c r="E103" s="214"/>
      <c r="F103" s="214"/>
      <c r="G103" s="214"/>
      <c r="H103" s="214"/>
      <c r="I103" s="214"/>
      <c r="J103" s="215">
        <f>J160</f>
        <v>0</v>
      </c>
      <c r="K103" s="135"/>
      <c r="L103" s="216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212"/>
      <c r="C104" s="135"/>
      <c r="D104" s="213" t="s">
        <v>3170</v>
      </c>
      <c r="E104" s="214"/>
      <c r="F104" s="214"/>
      <c r="G104" s="214"/>
      <c r="H104" s="214"/>
      <c r="I104" s="214"/>
      <c r="J104" s="215">
        <f>J166</f>
        <v>0</v>
      </c>
      <c r="K104" s="135"/>
      <c r="L104" s="216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212"/>
      <c r="C105" s="135"/>
      <c r="D105" s="213" t="s">
        <v>3171</v>
      </c>
      <c r="E105" s="214"/>
      <c r="F105" s="214"/>
      <c r="G105" s="214"/>
      <c r="H105" s="214"/>
      <c r="I105" s="214"/>
      <c r="J105" s="215">
        <f>J169</f>
        <v>0</v>
      </c>
      <c r="K105" s="135"/>
      <c r="L105" s="216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212"/>
      <c r="C106" s="135"/>
      <c r="D106" s="213" t="s">
        <v>3172</v>
      </c>
      <c r="E106" s="214"/>
      <c r="F106" s="214"/>
      <c r="G106" s="214"/>
      <c r="H106" s="214"/>
      <c r="I106" s="214"/>
      <c r="J106" s="215">
        <f>J173</f>
        <v>0</v>
      </c>
      <c r="K106" s="135"/>
      <c r="L106" s="216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212"/>
      <c r="C107" s="135"/>
      <c r="D107" s="213" t="s">
        <v>3173</v>
      </c>
      <c r="E107" s="214"/>
      <c r="F107" s="214"/>
      <c r="G107" s="214"/>
      <c r="H107" s="214"/>
      <c r="I107" s="214"/>
      <c r="J107" s="215">
        <f>J177</f>
        <v>0</v>
      </c>
      <c r="K107" s="135"/>
      <c r="L107" s="216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212"/>
      <c r="C108" s="135"/>
      <c r="D108" s="213" t="s">
        <v>3174</v>
      </c>
      <c r="E108" s="214"/>
      <c r="F108" s="214"/>
      <c r="G108" s="214"/>
      <c r="H108" s="214"/>
      <c r="I108" s="214"/>
      <c r="J108" s="215">
        <f>J184</f>
        <v>0</v>
      </c>
      <c r="K108" s="135"/>
      <c r="L108" s="216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212"/>
      <c r="C109" s="135"/>
      <c r="D109" s="213" t="s">
        <v>3175</v>
      </c>
      <c r="E109" s="214"/>
      <c r="F109" s="214"/>
      <c r="G109" s="214"/>
      <c r="H109" s="214"/>
      <c r="I109" s="214"/>
      <c r="J109" s="215">
        <f>J188</f>
        <v>0</v>
      </c>
      <c r="K109" s="135"/>
      <c r="L109" s="216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212"/>
      <c r="C110" s="135"/>
      <c r="D110" s="213" t="s">
        <v>3176</v>
      </c>
      <c r="E110" s="214"/>
      <c r="F110" s="214"/>
      <c r="G110" s="214"/>
      <c r="H110" s="214"/>
      <c r="I110" s="214"/>
      <c r="J110" s="215">
        <f>J197</f>
        <v>0</v>
      </c>
      <c r="K110" s="135"/>
      <c r="L110" s="216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212"/>
      <c r="C111" s="135"/>
      <c r="D111" s="213" t="s">
        <v>3177</v>
      </c>
      <c r="E111" s="214"/>
      <c r="F111" s="214"/>
      <c r="G111" s="214"/>
      <c r="H111" s="214"/>
      <c r="I111" s="214"/>
      <c r="J111" s="215">
        <f>J203</f>
        <v>0</v>
      </c>
      <c r="K111" s="135"/>
      <c r="L111" s="216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212"/>
      <c r="C112" s="135"/>
      <c r="D112" s="213" t="s">
        <v>3178</v>
      </c>
      <c r="E112" s="214"/>
      <c r="F112" s="214"/>
      <c r="G112" s="214"/>
      <c r="H112" s="214"/>
      <c r="I112" s="214"/>
      <c r="J112" s="215">
        <f>J205</f>
        <v>0</v>
      </c>
      <c r="K112" s="135"/>
      <c r="L112" s="216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2" customFormat="1" ht="21.84" customHeight="1">
      <c r="A113" s="41"/>
      <c r="B113" s="42"/>
      <c r="C113" s="43"/>
      <c r="D113" s="43"/>
      <c r="E113" s="43"/>
      <c r="F113" s="43"/>
      <c r="G113" s="43"/>
      <c r="H113" s="43"/>
      <c r="I113" s="43"/>
      <c r="J113" s="43"/>
      <c r="K113" s="43"/>
      <c r="L113" s="66"/>
      <c r="S113" s="41"/>
      <c r="T113" s="41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</row>
    <row r="114" s="2" customFormat="1" ht="6.96" customHeight="1">
      <c r="A114" s="41"/>
      <c r="B114" s="42"/>
      <c r="C114" s="43"/>
      <c r="D114" s="43"/>
      <c r="E114" s="43"/>
      <c r="F114" s="43"/>
      <c r="G114" s="43"/>
      <c r="H114" s="43"/>
      <c r="I114" s="43"/>
      <c r="J114" s="43"/>
      <c r="K114" s="43"/>
      <c r="L114" s="66"/>
      <c r="S114" s="41"/>
      <c r="T114" s="41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</row>
    <row r="115" s="2" customFormat="1" ht="29.28" customHeight="1">
      <c r="A115" s="41"/>
      <c r="B115" s="42"/>
      <c r="C115" s="205" t="s">
        <v>189</v>
      </c>
      <c r="D115" s="43"/>
      <c r="E115" s="43"/>
      <c r="F115" s="43"/>
      <c r="G115" s="43"/>
      <c r="H115" s="43"/>
      <c r="I115" s="43"/>
      <c r="J115" s="217">
        <f>ROUND(J116 + J117 + J118 + J119 + J120 + J121,2)</f>
        <v>0</v>
      </c>
      <c r="K115" s="43"/>
      <c r="L115" s="66"/>
      <c r="N115" s="218" t="s">
        <v>45</v>
      </c>
      <c r="S115" s="41"/>
      <c r="T115" s="41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</row>
    <row r="116" s="2" customFormat="1" ht="18" customHeight="1">
      <c r="A116" s="41"/>
      <c r="B116" s="42"/>
      <c r="C116" s="43"/>
      <c r="D116" s="156" t="s">
        <v>190</v>
      </c>
      <c r="E116" s="151"/>
      <c r="F116" s="151"/>
      <c r="G116" s="43"/>
      <c r="H116" s="43"/>
      <c r="I116" s="43"/>
      <c r="J116" s="152">
        <v>0</v>
      </c>
      <c r="K116" s="43"/>
      <c r="L116" s="219"/>
      <c r="M116" s="220"/>
      <c r="N116" s="221" t="s">
        <v>46</v>
      </c>
      <c r="O116" s="220"/>
      <c r="P116" s="220"/>
      <c r="Q116" s="220"/>
      <c r="R116" s="220"/>
      <c r="S116" s="222"/>
      <c r="T116" s="222"/>
      <c r="U116" s="222"/>
      <c r="V116" s="222"/>
      <c r="W116" s="222"/>
      <c r="X116" s="222"/>
      <c r="Y116" s="222"/>
      <c r="Z116" s="222"/>
      <c r="AA116" s="222"/>
      <c r="AB116" s="222"/>
      <c r="AC116" s="222"/>
      <c r="AD116" s="222"/>
      <c r="AE116" s="222"/>
      <c r="AF116" s="220"/>
      <c r="AG116" s="220"/>
      <c r="AH116" s="220"/>
      <c r="AI116" s="220"/>
      <c r="AJ116" s="220"/>
      <c r="AK116" s="220"/>
      <c r="AL116" s="220"/>
      <c r="AM116" s="220"/>
      <c r="AN116" s="220"/>
      <c r="AO116" s="220"/>
      <c r="AP116" s="220"/>
      <c r="AQ116" s="220"/>
      <c r="AR116" s="220"/>
      <c r="AS116" s="220"/>
      <c r="AT116" s="220"/>
      <c r="AU116" s="220"/>
      <c r="AV116" s="220"/>
      <c r="AW116" s="220"/>
      <c r="AX116" s="220"/>
      <c r="AY116" s="223" t="s">
        <v>104</v>
      </c>
      <c r="AZ116" s="220"/>
      <c r="BA116" s="220"/>
      <c r="BB116" s="220"/>
      <c r="BC116" s="220"/>
      <c r="BD116" s="220"/>
      <c r="BE116" s="224">
        <f>IF(N116="základní",J116,0)</f>
        <v>0</v>
      </c>
      <c r="BF116" s="224">
        <f>IF(N116="snížená",J116,0)</f>
        <v>0</v>
      </c>
      <c r="BG116" s="224">
        <f>IF(N116="zákl. přenesená",J116,0)</f>
        <v>0</v>
      </c>
      <c r="BH116" s="224">
        <f>IF(N116="sníž. přenesená",J116,0)</f>
        <v>0</v>
      </c>
      <c r="BI116" s="224">
        <f>IF(N116="nulová",J116,0)</f>
        <v>0</v>
      </c>
      <c r="BJ116" s="223" t="s">
        <v>87</v>
      </c>
      <c r="BK116" s="220"/>
      <c r="BL116" s="220"/>
      <c r="BM116" s="220"/>
    </row>
    <row r="117" s="2" customFormat="1" ht="18" customHeight="1">
      <c r="A117" s="41"/>
      <c r="B117" s="42"/>
      <c r="C117" s="43"/>
      <c r="D117" s="156" t="s">
        <v>191</v>
      </c>
      <c r="E117" s="151"/>
      <c r="F117" s="151"/>
      <c r="G117" s="43"/>
      <c r="H117" s="43"/>
      <c r="I117" s="43"/>
      <c r="J117" s="152">
        <v>0</v>
      </c>
      <c r="K117" s="43"/>
      <c r="L117" s="219"/>
      <c r="M117" s="220"/>
      <c r="N117" s="221" t="s">
        <v>46</v>
      </c>
      <c r="O117" s="220"/>
      <c r="P117" s="220"/>
      <c r="Q117" s="220"/>
      <c r="R117" s="220"/>
      <c r="S117" s="222"/>
      <c r="T117" s="222"/>
      <c r="U117" s="222"/>
      <c r="V117" s="222"/>
      <c r="W117" s="222"/>
      <c r="X117" s="222"/>
      <c r="Y117" s="222"/>
      <c r="Z117" s="222"/>
      <c r="AA117" s="222"/>
      <c r="AB117" s="222"/>
      <c r="AC117" s="222"/>
      <c r="AD117" s="222"/>
      <c r="AE117" s="222"/>
      <c r="AF117" s="220"/>
      <c r="AG117" s="220"/>
      <c r="AH117" s="220"/>
      <c r="AI117" s="220"/>
      <c r="AJ117" s="220"/>
      <c r="AK117" s="220"/>
      <c r="AL117" s="220"/>
      <c r="AM117" s="220"/>
      <c r="AN117" s="220"/>
      <c r="AO117" s="220"/>
      <c r="AP117" s="220"/>
      <c r="AQ117" s="220"/>
      <c r="AR117" s="220"/>
      <c r="AS117" s="220"/>
      <c r="AT117" s="220"/>
      <c r="AU117" s="220"/>
      <c r="AV117" s="220"/>
      <c r="AW117" s="220"/>
      <c r="AX117" s="220"/>
      <c r="AY117" s="223" t="s">
        <v>104</v>
      </c>
      <c r="AZ117" s="220"/>
      <c r="BA117" s="220"/>
      <c r="BB117" s="220"/>
      <c r="BC117" s="220"/>
      <c r="BD117" s="220"/>
      <c r="BE117" s="224">
        <f>IF(N117="základní",J117,0)</f>
        <v>0</v>
      </c>
      <c r="BF117" s="224">
        <f>IF(N117="snížená",J117,0)</f>
        <v>0</v>
      </c>
      <c r="BG117" s="224">
        <f>IF(N117="zákl. přenesená",J117,0)</f>
        <v>0</v>
      </c>
      <c r="BH117" s="224">
        <f>IF(N117="sníž. přenesená",J117,0)</f>
        <v>0</v>
      </c>
      <c r="BI117" s="224">
        <f>IF(N117="nulová",J117,0)</f>
        <v>0</v>
      </c>
      <c r="BJ117" s="223" t="s">
        <v>87</v>
      </c>
      <c r="BK117" s="220"/>
      <c r="BL117" s="220"/>
      <c r="BM117" s="220"/>
    </row>
    <row r="118" s="2" customFormat="1" ht="18" customHeight="1">
      <c r="A118" s="41"/>
      <c r="B118" s="42"/>
      <c r="C118" s="43"/>
      <c r="D118" s="156" t="s">
        <v>192</v>
      </c>
      <c r="E118" s="151"/>
      <c r="F118" s="151"/>
      <c r="G118" s="43"/>
      <c r="H118" s="43"/>
      <c r="I118" s="43"/>
      <c r="J118" s="152">
        <v>0</v>
      </c>
      <c r="K118" s="43"/>
      <c r="L118" s="219"/>
      <c r="M118" s="220"/>
      <c r="N118" s="221" t="s">
        <v>46</v>
      </c>
      <c r="O118" s="220"/>
      <c r="P118" s="220"/>
      <c r="Q118" s="220"/>
      <c r="R118" s="220"/>
      <c r="S118" s="222"/>
      <c r="T118" s="222"/>
      <c r="U118" s="222"/>
      <c r="V118" s="222"/>
      <c r="W118" s="222"/>
      <c r="X118" s="222"/>
      <c r="Y118" s="222"/>
      <c r="Z118" s="222"/>
      <c r="AA118" s="222"/>
      <c r="AB118" s="222"/>
      <c r="AC118" s="222"/>
      <c r="AD118" s="222"/>
      <c r="AE118" s="222"/>
      <c r="AF118" s="220"/>
      <c r="AG118" s="220"/>
      <c r="AH118" s="220"/>
      <c r="AI118" s="220"/>
      <c r="AJ118" s="220"/>
      <c r="AK118" s="220"/>
      <c r="AL118" s="220"/>
      <c r="AM118" s="220"/>
      <c r="AN118" s="220"/>
      <c r="AO118" s="220"/>
      <c r="AP118" s="220"/>
      <c r="AQ118" s="220"/>
      <c r="AR118" s="220"/>
      <c r="AS118" s="220"/>
      <c r="AT118" s="220"/>
      <c r="AU118" s="220"/>
      <c r="AV118" s="220"/>
      <c r="AW118" s="220"/>
      <c r="AX118" s="220"/>
      <c r="AY118" s="223" t="s">
        <v>104</v>
      </c>
      <c r="AZ118" s="220"/>
      <c r="BA118" s="220"/>
      <c r="BB118" s="220"/>
      <c r="BC118" s="220"/>
      <c r="BD118" s="220"/>
      <c r="BE118" s="224">
        <f>IF(N118="základní",J118,0)</f>
        <v>0</v>
      </c>
      <c r="BF118" s="224">
        <f>IF(N118="snížená",J118,0)</f>
        <v>0</v>
      </c>
      <c r="BG118" s="224">
        <f>IF(N118="zákl. přenesená",J118,0)</f>
        <v>0</v>
      </c>
      <c r="BH118" s="224">
        <f>IF(N118="sníž. přenesená",J118,0)</f>
        <v>0</v>
      </c>
      <c r="BI118" s="224">
        <f>IF(N118="nulová",J118,0)</f>
        <v>0</v>
      </c>
      <c r="BJ118" s="223" t="s">
        <v>87</v>
      </c>
      <c r="BK118" s="220"/>
      <c r="BL118" s="220"/>
      <c r="BM118" s="220"/>
    </row>
    <row r="119" s="2" customFormat="1" ht="18" customHeight="1">
      <c r="A119" s="41"/>
      <c r="B119" s="42"/>
      <c r="C119" s="43"/>
      <c r="D119" s="156" t="s">
        <v>193</v>
      </c>
      <c r="E119" s="151"/>
      <c r="F119" s="151"/>
      <c r="G119" s="43"/>
      <c r="H119" s="43"/>
      <c r="I119" s="43"/>
      <c r="J119" s="152">
        <v>0</v>
      </c>
      <c r="K119" s="43"/>
      <c r="L119" s="219"/>
      <c r="M119" s="220"/>
      <c r="N119" s="221" t="s">
        <v>46</v>
      </c>
      <c r="O119" s="220"/>
      <c r="P119" s="220"/>
      <c r="Q119" s="220"/>
      <c r="R119" s="220"/>
      <c r="S119" s="222"/>
      <c r="T119" s="222"/>
      <c r="U119" s="222"/>
      <c r="V119" s="222"/>
      <c r="W119" s="222"/>
      <c r="X119" s="222"/>
      <c r="Y119" s="222"/>
      <c r="Z119" s="222"/>
      <c r="AA119" s="222"/>
      <c r="AB119" s="222"/>
      <c r="AC119" s="222"/>
      <c r="AD119" s="222"/>
      <c r="AE119" s="222"/>
      <c r="AF119" s="220"/>
      <c r="AG119" s="220"/>
      <c r="AH119" s="220"/>
      <c r="AI119" s="220"/>
      <c r="AJ119" s="220"/>
      <c r="AK119" s="220"/>
      <c r="AL119" s="220"/>
      <c r="AM119" s="220"/>
      <c r="AN119" s="220"/>
      <c r="AO119" s="220"/>
      <c r="AP119" s="220"/>
      <c r="AQ119" s="220"/>
      <c r="AR119" s="220"/>
      <c r="AS119" s="220"/>
      <c r="AT119" s="220"/>
      <c r="AU119" s="220"/>
      <c r="AV119" s="220"/>
      <c r="AW119" s="220"/>
      <c r="AX119" s="220"/>
      <c r="AY119" s="223" t="s">
        <v>104</v>
      </c>
      <c r="AZ119" s="220"/>
      <c r="BA119" s="220"/>
      <c r="BB119" s="220"/>
      <c r="BC119" s="220"/>
      <c r="BD119" s="220"/>
      <c r="BE119" s="224">
        <f>IF(N119="základní",J119,0)</f>
        <v>0</v>
      </c>
      <c r="BF119" s="224">
        <f>IF(N119="snížená",J119,0)</f>
        <v>0</v>
      </c>
      <c r="BG119" s="224">
        <f>IF(N119="zákl. přenesená",J119,0)</f>
        <v>0</v>
      </c>
      <c r="BH119" s="224">
        <f>IF(N119="sníž. přenesená",J119,0)</f>
        <v>0</v>
      </c>
      <c r="BI119" s="224">
        <f>IF(N119="nulová",J119,0)</f>
        <v>0</v>
      </c>
      <c r="BJ119" s="223" t="s">
        <v>87</v>
      </c>
      <c r="BK119" s="220"/>
      <c r="BL119" s="220"/>
      <c r="BM119" s="220"/>
    </row>
    <row r="120" s="2" customFormat="1" ht="18" customHeight="1">
      <c r="A120" s="41"/>
      <c r="B120" s="42"/>
      <c r="C120" s="43"/>
      <c r="D120" s="156" t="s">
        <v>194</v>
      </c>
      <c r="E120" s="151"/>
      <c r="F120" s="151"/>
      <c r="G120" s="43"/>
      <c r="H120" s="43"/>
      <c r="I120" s="43"/>
      <c r="J120" s="152">
        <v>0</v>
      </c>
      <c r="K120" s="43"/>
      <c r="L120" s="219"/>
      <c r="M120" s="220"/>
      <c r="N120" s="221" t="s">
        <v>46</v>
      </c>
      <c r="O120" s="220"/>
      <c r="P120" s="220"/>
      <c r="Q120" s="220"/>
      <c r="R120" s="220"/>
      <c r="S120" s="222"/>
      <c r="T120" s="222"/>
      <c r="U120" s="222"/>
      <c r="V120" s="222"/>
      <c r="W120" s="222"/>
      <c r="X120" s="222"/>
      <c r="Y120" s="222"/>
      <c r="Z120" s="222"/>
      <c r="AA120" s="222"/>
      <c r="AB120" s="222"/>
      <c r="AC120" s="222"/>
      <c r="AD120" s="222"/>
      <c r="AE120" s="222"/>
      <c r="AF120" s="220"/>
      <c r="AG120" s="220"/>
      <c r="AH120" s="220"/>
      <c r="AI120" s="220"/>
      <c r="AJ120" s="220"/>
      <c r="AK120" s="220"/>
      <c r="AL120" s="220"/>
      <c r="AM120" s="220"/>
      <c r="AN120" s="220"/>
      <c r="AO120" s="220"/>
      <c r="AP120" s="220"/>
      <c r="AQ120" s="220"/>
      <c r="AR120" s="220"/>
      <c r="AS120" s="220"/>
      <c r="AT120" s="220"/>
      <c r="AU120" s="220"/>
      <c r="AV120" s="220"/>
      <c r="AW120" s="220"/>
      <c r="AX120" s="220"/>
      <c r="AY120" s="223" t="s">
        <v>104</v>
      </c>
      <c r="AZ120" s="220"/>
      <c r="BA120" s="220"/>
      <c r="BB120" s="220"/>
      <c r="BC120" s="220"/>
      <c r="BD120" s="220"/>
      <c r="BE120" s="224">
        <f>IF(N120="základní",J120,0)</f>
        <v>0</v>
      </c>
      <c r="BF120" s="224">
        <f>IF(N120="snížená",J120,0)</f>
        <v>0</v>
      </c>
      <c r="BG120" s="224">
        <f>IF(N120="zákl. přenesená",J120,0)</f>
        <v>0</v>
      </c>
      <c r="BH120" s="224">
        <f>IF(N120="sníž. přenesená",J120,0)</f>
        <v>0</v>
      </c>
      <c r="BI120" s="224">
        <f>IF(N120="nulová",J120,0)</f>
        <v>0</v>
      </c>
      <c r="BJ120" s="223" t="s">
        <v>87</v>
      </c>
      <c r="BK120" s="220"/>
      <c r="BL120" s="220"/>
      <c r="BM120" s="220"/>
    </row>
    <row r="121" s="2" customFormat="1" ht="18" customHeight="1">
      <c r="A121" s="41"/>
      <c r="B121" s="42"/>
      <c r="C121" s="43"/>
      <c r="D121" s="151" t="s">
        <v>195</v>
      </c>
      <c r="E121" s="43"/>
      <c r="F121" s="43"/>
      <c r="G121" s="43"/>
      <c r="H121" s="43"/>
      <c r="I121" s="43"/>
      <c r="J121" s="152">
        <f>ROUND(J34*T121,2)</f>
        <v>0</v>
      </c>
      <c r="K121" s="43"/>
      <c r="L121" s="219"/>
      <c r="M121" s="220"/>
      <c r="N121" s="221" t="s">
        <v>46</v>
      </c>
      <c r="O121" s="220"/>
      <c r="P121" s="220"/>
      <c r="Q121" s="220"/>
      <c r="R121" s="220"/>
      <c r="S121" s="222"/>
      <c r="T121" s="222"/>
      <c r="U121" s="222"/>
      <c r="V121" s="222"/>
      <c r="W121" s="222"/>
      <c r="X121" s="222"/>
      <c r="Y121" s="222"/>
      <c r="Z121" s="222"/>
      <c r="AA121" s="222"/>
      <c r="AB121" s="222"/>
      <c r="AC121" s="222"/>
      <c r="AD121" s="222"/>
      <c r="AE121" s="222"/>
      <c r="AF121" s="220"/>
      <c r="AG121" s="220"/>
      <c r="AH121" s="220"/>
      <c r="AI121" s="220"/>
      <c r="AJ121" s="220"/>
      <c r="AK121" s="220"/>
      <c r="AL121" s="220"/>
      <c r="AM121" s="220"/>
      <c r="AN121" s="220"/>
      <c r="AO121" s="220"/>
      <c r="AP121" s="220"/>
      <c r="AQ121" s="220"/>
      <c r="AR121" s="220"/>
      <c r="AS121" s="220"/>
      <c r="AT121" s="220"/>
      <c r="AU121" s="220"/>
      <c r="AV121" s="220"/>
      <c r="AW121" s="220"/>
      <c r="AX121" s="220"/>
      <c r="AY121" s="223" t="s">
        <v>196</v>
      </c>
      <c r="AZ121" s="220"/>
      <c r="BA121" s="220"/>
      <c r="BB121" s="220"/>
      <c r="BC121" s="220"/>
      <c r="BD121" s="220"/>
      <c r="BE121" s="224">
        <f>IF(N121="základní",J121,0)</f>
        <v>0</v>
      </c>
      <c r="BF121" s="224">
        <f>IF(N121="snížená",J121,0)</f>
        <v>0</v>
      </c>
      <c r="BG121" s="224">
        <f>IF(N121="zákl. přenesená",J121,0)</f>
        <v>0</v>
      </c>
      <c r="BH121" s="224">
        <f>IF(N121="sníž. přenesená",J121,0)</f>
        <v>0</v>
      </c>
      <c r="BI121" s="224">
        <f>IF(N121="nulová",J121,0)</f>
        <v>0</v>
      </c>
      <c r="BJ121" s="223" t="s">
        <v>87</v>
      </c>
      <c r="BK121" s="220"/>
      <c r="BL121" s="220"/>
      <c r="BM121" s="220"/>
    </row>
    <row r="122" s="2" customFormat="1">
      <c r="A122" s="41"/>
      <c r="B122" s="42"/>
      <c r="C122" s="43"/>
      <c r="D122" s="43"/>
      <c r="E122" s="43"/>
      <c r="F122" s="43"/>
      <c r="G122" s="43"/>
      <c r="H122" s="43"/>
      <c r="I122" s="43"/>
      <c r="J122" s="43"/>
      <c r="K122" s="43"/>
      <c r="L122" s="66"/>
      <c r="S122" s="41"/>
      <c r="T122" s="41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</row>
    <row r="123" s="2" customFormat="1" ht="29.28" customHeight="1">
      <c r="A123" s="41"/>
      <c r="B123" s="42"/>
      <c r="C123" s="159" t="s">
        <v>169</v>
      </c>
      <c r="D123" s="160"/>
      <c r="E123" s="160"/>
      <c r="F123" s="160"/>
      <c r="G123" s="160"/>
      <c r="H123" s="160"/>
      <c r="I123" s="160"/>
      <c r="J123" s="161">
        <f>ROUND(J100+J115,2)</f>
        <v>0</v>
      </c>
      <c r="K123" s="160"/>
      <c r="L123" s="66"/>
      <c r="S123" s="41"/>
      <c r="T123" s="41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</row>
    <row r="124" s="2" customFormat="1" ht="6.96" customHeight="1">
      <c r="A124" s="41"/>
      <c r="B124" s="69"/>
      <c r="C124" s="70"/>
      <c r="D124" s="70"/>
      <c r="E124" s="70"/>
      <c r="F124" s="70"/>
      <c r="G124" s="70"/>
      <c r="H124" s="70"/>
      <c r="I124" s="70"/>
      <c r="J124" s="70"/>
      <c r="K124" s="70"/>
      <c r="L124" s="66"/>
      <c r="S124" s="41"/>
      <c r="T124" s="41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</row>
    <row r="128" s="2" customFormat="1" ht="6.96" customHeight="1">
      <c r="A128" s="41"/>
      <c r="B128" s="71"/>
      <c r="C128" s="72"/>
      <c r="D128" s="72"/>
      <c r="E128" s="72"/>
      <c r="F128" s="72"/>
      <c r="G128" s="72"/>
      <c r="H128" s="72"/>
      <c r="I128" s="72"/>
      <c r="J128" s="72"/>
      <c r="K128" s="72"/>
      <c r="L128" s="66"/>
      <c r="S128" s="41"/>
      <c r="T128" s="41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</row>
    <row r="129" s="2" customFormat="1" ht="24.96" customHeight="1">
      <c r="A129" s="41"/>
      <c r="B129" s="42"/>
      <c r="C129" s="24" t="s">
        <v>197</v>
      </c>
      <c r="D129" s="43"/>
      <c r="E129" s="43"/>
      <c r="F129" s="43"/>
      <c r="G129" s="43"/>
      <c r="H129" s="43"/>
      <c r="I129" s="43"/>
      <c r="J129" s="43"/>
      <c r="K129" s="43"/>
      <c r="L129" s="66"/>
      <c r="S129" s="41"/>
      <c r="T129" s="41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</row>
    <row r="130" s="2" customFormat="1" ht="6.96" customHeight="1">
      <c r="A130" s="41"/>
      <c r="B130" s="42"/>
      <c r="C130" s="43"/>
      <c r="D130" s="43"/>
      <c r="E130" s="43"/>
      <c r="F130" s="43"/>
      <c r="G130" s="43"/>
      <c r="H130" s="43"/>
      <c r="I130" s="43"/>
      <c r="J130" s="43"/>
      <c r="K130" s="43"/>
      <c r="L130" s="66"/>
      <c r="S130" s="41"/>
      <c r="T130" s="41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</row>
    <row r="131" s="2" customFormat="1" ht="12" customHeight="1">
      <c r="A131" s="41"/>
      <c r="B131" s="42"/>
      <c r="C131" s="33" t="s">
        <v>16</v>
      </c>
      <c r="D131" s="43"/>
      <c r="E131" s="43"/>
      <c r="F131" s="43"/>
      <c r="G131" s="43"/>
      <c r="H131" s="43"/>
      <c r="I131" s="43"/>
      <c r="J131" s="43"/>
      <c r="K131" s="43"/>
      <c r="L131" s="66"/>
      <c r="S131" s="41"/>
      <c r="T131" s="41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</row>
    <row r="132" s="2" customFormat="1" ht="16.5" customHeight="1">
      <c r="A132" s="41"/>
      <c r="B132" s="42"/>
      <c r="C132" s="43"/>
      <c r="D132" s="43"/>
      <c r="E132" s="201" t="str">
        <f>E7</f>
        <v>Komunitní centrum Jahodnice - rozdělení do etap .I.etapa</v>
      </c>
      <c r="F132" s="33"/>
      <c r="G132" s="33"/>
      <c r="H132" s="33"/>
      <c r="I132" s="43"/>
      <c r="J132" s="43"/>
      <c r="K132" s="43"/>
      <c r="L132" s="66"/>
      <c r="S132" s="41"/>
      <c r="T132" s="41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</row>
    <row r="133" s="1" customFormat="1" ht="12" customHeight="1">
      <c r="B133" s="22"/>
      <c r="C133" s="33" t="s">
        <v>171</v>
      </c>
      <c r="D133" s="23"/>
      <c r="E133" s="23"/>
      <c r="F133" s="23"/>
      <c r="G133" s="23"/>
      <c r="H133" s="23"/>
      <c r="I133" s="23"/>
      <c r="J133" s="23"/>
      <c r="K133" s="23"/>
      <c r="L133" s="21"/>
    </row>
    <row r="134" s="1" customFormat="1" ht="23.25" customHeight="1">
      <c r="B134" s="22"/>
      <c r="C134" s="23"/>
      <c r="D134" s="23"/>
      <c r="E134" s="201" t="s">
        <v>172</v>
      </c>
      <c r="F134" s="23"/>
      <c r="G134" s="23"/>
      <c r="H134" s="23"/>
      <c r="I134" s="23"/>
      <c r="J134" s="23"/>
      <c r="K134" s="23"/>
      <c r="L134" s="21"/>
    </row>
    <row r="135" s="1" customFormat="1" ht="12" customHeight="1">
      <c r="B135" s="22"/>
      <c r="C135" s="33" t="s">
        <v>173</v>
      </c>
      <c r="D135" s="23"/>
      <c r="E135" s="23"/>
      <c r="F135" s="23"/>
      <c r="G135" s="23"/>
      <c r="H135" s="23"/>
      <c r="I135" s="23"/>
      <c r="J135" s="23"/>
      <c r="K135" s="23"/>
      <c r="L135" s="21"/>
    </row>
    <row r="136" s="2" customFormat="1" ht="16.5" customHeight="1">
      <c r="A136" s="41"/>
      <c r="B136" s="42"/>
      <c r="C136" s="43"/>
      <c r="D136" s="43"/>
      <c r="E136" s="202" t="s">
        <v>174</v>
      </c>
      <c r="F136" s="43"/>
      <c r="G136" s="43"/>
      <c r="H136" s="43"/>
      <c r="I136" s="43"/>
      <c r="J136" s="43"/>
      <c r="K136" s="43"/>
      <c r="L136" s="66"/>
      <c r="S136" s="41"/>
      <c r="T136" s="41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</row>
    <row r="137" s="2" customFormat="1" ht="12" customHeight="1">
      <c r="A137" s="41"/>
      <c r="B137" s="42"/>
      <c r="C137" s="33" t="s">
        <v>175</v>
      </c>
      <c r="D137" s="43"/>
      <c r="E137" s="43"/>
      <c r="F137" s="43"/>
      <c r="G137" s="43"/>
      <c r="H137" s="43"/>
      <c r="I137" s="43"/>
      <c r="J137" s="43"/>
      <c r="K137" s="43"/>
      <c r="L137" s="66"/>
      <c r="S137" s="41"/>
      <c r="T137" s="41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</row>
    <row r="138" s="2" customFormat="1" ht="16.5" customHeight="1">
      <c r="A138" s="41"/>
      <c r="B138" s="42"/>
      <c r="C138" s="43"/>
      <c r="D138" s="43"/>
      <c r="E138" s="79" t="str">
        <f>E13</f>
        <v>222/2021/KCkan - Domovní kanalizace</v>
      </c>
      <c r="F138" s="43"/>
      <c r="G138" s="43"/>
      <c r="H138" s="43"/>
      <c r="I138" s="43"/>
      <c r="J138" s="43"/>
      <c r="K138" s="43"/>
      <c r="L138" s="66"/>
      <c r="S138" s="41"/>
      <c r="T138" s="41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</row>
    <row r="139" s="2" customFormat="1" ht="6.96" customHeight="1">
      <c r="A139" s="41"/>
      <c r="B139" s="42"/>
      <c r="C139" s="43"/>
      <c r="D139" s="43"/>
      <c r="E139" s="43"/>
      <c r="F139" s="43"/>
      <c r="G139" s="43"/>
      <c r="H139" s="43"/>
      <c r="I139" s="43"/>
      <c r="J139" s="43"/>
      <c r="K139" s="43"/>
      <c r="L139" s="66"/>
      <c r="S139" s="41"/>
      <c r="T139" s="41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</row>
    <row r="140" s="2" customFormat="1" ht="12" customHeight="1">
      <c r="A140" s="41"/>
      <c r="B140" s="42"/>
      <c r="C140" s="33" t="s">
        <v>20</v>
      </c>
      <c r="D140" s="43"/>
      <c r="E140" s="43"/>
      <c r="F140" s="28" t="str">
        <f>F16</f>
        <v>Baštýřská 67/2,19800 Praha 14</v>
      </c>
      <c r="G140" s="43"/>
      <c r="H140" s="43"/>
      <c r="I140" s="33" t="s">
        <v>22</v>
      </c>
      <c r="J140" s="82" t="str">
        <f>IF(J16="","",J16)</f>
        <v>14. 7. 2021</v>
      </c>
      <c r="K140" s="43"/>
      <c r="L140" s="66"/>
      <c r="S140" s="41"/>
      <c r="T140" s="41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</row>
    <row r="141" s="2" customFormat="1" ht="6.96" customHeight="1">
      <c r="A141" s="41"/>
      <c r="B141" s="42"/>
      <c r="C141" s="43"/>
      <c r="D141" s="43"/>
      <c r="E141" s="43"/>
      <c r="F141" s="43"/>
      <c r="G141" s="43"/>
      <c r="H141" s="43"/>
      <c r="I141" s="43"/>
      <c r="J141" s="43"/>
      <c r="K141" s="43"/>
      <c r="L141" s="66"/>
      <c r="S141" s="41"/>
      <c r="T141" s="41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</row>
    <row r="142" s="2" customFormat="1" ht="25.65" customHeight="1">
      <c r="A142" s="41"/>
      <c r="B142" s="42"/>
      <c r="C142" s="33" t="s">
        <v>24</v>
      </c>
      <c r="D142" s="43"/>
      <c r="E142" s="43"/>
      <c r="F142" s="28" t="str">
        <f>E19</f>
        <v>Městská část Praha 14,Br.Venclíků 1073,Praha 14</v>
      </c>
      <c r="G142" s="43"/>
      <c r="H142" s="43"/>
      <c r="I142" s="33" t="s">
        <v>31</v>
      </c>
      <c r="J142" s="37" t="str">
        <f>E25</f>
        <v>a3atelier s.r.o.,Praha 1</v>
      </c>
      <c r="K142" s="43"/>
      <c r="L142" s="66"/>
      <c r="S142" s="41"/>
      <c r="T142" s="41"/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</row>
    <row r="143" s="2" customFormat="1" ht="15.15" customHeight="1">
      <c r="A143" s="41"/>
      <c r="B143" s="42"/>
      <c r="C143" s="33" t="s">
        <v>29</v>
      </c>
      <c r="D143" s="43"/>
      <c r="E143" s="43"/>
      <c r="F143" s="28" t="str">
        <f>IF(E22="","",E22)</f>
        <v>Vyplň údaj</v>
      </c>
      <c r="G143" s="43"/>
      <c r="H143" s="43"/>
      <c r="I143" s="33" t="s">
        <v>35</v>
      </c>
      <c r="J143" s="37" t="str">
        <f>E28</f>
        <v>Ing.Myšík Petr</v>
      </c>
      <c r="K143" s="43"/>
      <c r="L143" s="66"/>
      <c r="S143" s="41"/>
      <c r="T143" s="41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</row>
    <row r="144" s="2" customFormat="1" ht="10.32" customHeight="1">
      <c r="A144" s="41"/>
      <c r="B144" s="42"/>
      <c r="C144" s="43"/>
      <c r="D144" s="43"/>
      <c r="E144" s="43"/>
      <c r="F144" s="43"/>
      <c r="G144" s="43"/>
      <c r="H144" s="43"/>
      <c r="I144" s="43"/>
      <c r="J144" s="43"/>
      <c r="K144" s="43"/>
      <c r="L144" s="66"/>
      <c r="S144" s="41"/>
      <c r="T144" s="41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</row>
    <row r="145" s="11" customFormat="1" ht="29.28" customHeight="1">
      <c r="A145" s="225"/>
      <c r="B145" s="226"/>
      <c r="C145" s="227" t="s">
        <v>198</v>
      </c>
      <c r="D145" s="228" t="s">
        <v>66</v>
      </c>
      <c r="E145" s="228" t="s">
        <v>62</v>
      </c>
      <c r="F145" s="228" t="s">
        <v>63</v>
      </c>
      <c r="G145" s="228" t="s">
        <v>199</v>
      </c>
      <c r="H145" s="228" t="s">
        <v>200</v>
      </c>
      <c r="I145" s="228" t="s">
        <v>201</v>
      </c>
      <c r="J145" s="229" t="s">
        <v>181</v>
      </c>
      <c r="K145" s="230" t="s">
        <v>202</v>
      </c>
      <c r="L145" s="231"/>
      <c r="M145" s="103" t="s">
        <v>1</v>
      </c>
      <c r="N145" s="104" t="s">
        <v>45</v>
      </c>
      <c r="O145" s="104" t="s">
        <v>203</v>
      </c>
      <c r="P145" s="104" t="s">
        <v>204</v>
      </c>
      <c r="Q145" s="104" t="s">
        <v>205</v>
      </c>
      <c r="R145" s="104" t="s">
        <v>206</v>
      </c>
      <c r="S145" s="104" t="s">
        <v>207</v>
      </c>
      <c r="T145" s="105" t="s">
        <v>208</v>
      </c>
      <c r="U145" s="225"/>
      <c r="V145" s="225"/>
      <c r="W145" s="225"/>
      <c r="X145" s="225"/>
      <c r="Y145" s="225"/>
      <c r="Z145" s="225"/>
      <c r="AA145" s="225"/>
      <c r="AB145" s="225"/>
      <c r="AC145" s="225"/>
      <c r="AD145" s="225"/>
      <c r="AE145" s="225"/>
    </row>
    <row r="146" s="2" customFormat="1" ht="22.8" customHeight="1">
      <c r="A146" s="41"/>
      <c r="B146" s="42"/>
      <c r="C146" s="110" t="s">
        <v>209</v>
      </c>
      <c r="D146" s="43"/>
      <c r="E146" s="43"/>
      <c r="F146" s="43"/>
      <c r="G146" s="43"/>
      <c r="H146" s="43"/>
      <c r="I146" s="43"/>
      <c r="J146" s="232">
        <f>BK146</f>
        <v>0</v>
      </c>
      <c r="K146" s="43"/>
      <c r="L146" s="44"/>
      <c r="M146" s="106"/>
      <c r="N146" s="233"/>
      <c r="O146" s="107"/>
      <c r="P146" s="234">
        <f>P147</f>
        <v>0</v>
      </c>
      <c r="Q146" s="107"/>
      <c r="R146" s="234">
        <f>R147</f>
        <v>0</v>
      </c>
      <c r="S146" s="107"/>
      <c r="T146" s="235">
        <f>T147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T146" s="18" t="s">
        <v>80</v>
      </c>
      <c r="AU146" s="18" t="s">
        <v>183</v>
      </c>
      <c r="BK146" s="236">
        <f>BK147</f>
        <v>0</v>
      </c>
    </row>
    <row r="147" s="12" customFormat="1" ht="25.92" customHeight="1">
      <c r="A147" s="12"/>
      <c r="B147" s="237"/>
      <c r="C147" s="238"/>
      <c r="D147" s="239" t="s">
        <v>80</v>
      </c>
      <c r="E147" s="240" t="s">
        <v>1390</v>
      </c>
      <c r="F147" s="240" t="s">
        <v>3179</v>
      </c>
      <c r="G147" s="238"/>
      <c r="H147" s="238"/>
      <c r="I147" s="241"/>
      <c r="J147" s="242">
        <f>BK147</f>
        <v>0</v>
      </c>
      <c r="K147" s="238"/>
      <c r="L147" s="243"/>
      <c r="M147" s="244"/>
      <c r="N147" s="245"/>
      <c r="O147" s="245"/>
      <c r="P147" s="246">
        <f>P148+P160+P166+P169+P173+P177+P184+P188+P197+P203+P205</f>
        <v>0</v>
      </c>
      <c r="Q147" s="245"/>
      <c r="R147" s="246">
        <f>R148+R160+R166+R169+R173+R177+R184+R188+R197+R203+R205</f>
        <v>0</v>
      </c>
      <c r="S147" s="245"/>
      <c r="T147" s="247">
        <f>T148+T160+T166+T169+T173+T177+T184+T188+T197+T203+T205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48" t="s">
        <v>87</v>
      </c>
      <c r="AT147" s="249" t="s">
        <v>80</v>
      </c>
      <c r="AU147" s="249" t="s">
        <v>81</v>
      </c>
      <c r="AY147" s="248" t="s">
        <v>211</v>
      </c>
      <c r="BK147" s="250">
        <f>BK148+BK160+BK166+BK169+BK173+BK177+BK184+BK188+BK197+BK203+BK205</f>
        <v>0</v>
      </c>
    </row>
    <row r="148" s="12" customFormat="1" ht="22.8" customHeight="1">
      <c r="A148" s="12"/>
      <c r="B148" s="237"/>
      <c r="C148" s="238"/>
      <c r="D148" s="239" t="s">
        <v>80</v>
      </c>
      <c r="E148" s="251" t="s">
        <v>3180</v>
      </c>
      <c r="F148" s="251" t="s">
        <v>3181</v>
      </c>
      <c r="G148" s="238"/>
      <c r="H148" s="238"/>
      <c r="I148" s="241"/>
      <c r="J148" s="252">
        <f>BK148</f>
        <v>0</v>
      </c>
      <c r="K148" s="238"/>
      <c r="L148" s="243"/>
      <c r="M148" s="244"/>
      <c r="N148" s="245"/>
      <c r="O148" s="245"/>
      <c r="P148" s="246">
        <f>SUM(P149:P159)</f>
        <v>0</v>
      </c>
      <c r="Q148" s="245"/>
      <c r="R148" s="246">
        <f>SUM(R149:R159)</f>
        <v>0</v>
      </c>
      <c r="S148" s="245"/>
      <c r="T148" s="247">
        <f>SUM(T149:T159)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48" t="s">
        <v>87</v>
      </c>
      <c r="AT148" s="249" t="s">
        <v>80</v>
      </c>
      <c r="AU148" s="249" t="s">
        <v>87</v>
      </c>
      <c r="AY148" s="248" t="s">
        <v>211</v>
      </c>
      <c r="BK148" s="250">
        <f>SUM(BK149:BK159)</f>
        <v>0</v>
      </c>
    </row>
    <row r="149" s="2" customFormat="1" ht="16.5" customHeight="1">
      <c r="A149" s="41"/>
      <c r="B149" s="42"/>
      <c r="C149" s="317" t="s">
        <v>87</v>
      </c>
      <c r="D149" s="317" t="s">
        <v>587</v>
      </c>
      <c r="E149" s="318" t="s">
        <v>3182</v>
      </c>
      <c r="F149" s="319" t="s">
        <v>3183</v>
      </c>
      <c r="G149" s="320" t="s">
        <v>1198</v>
      </c>
      <c r="H149" s="321">
        <v>2</v>
      </c>
      <c r="I149" s="322"/>
      <c r="J149" s="323">
        <f>ROUND(I149*H149,2)</f>
        <v>0</v>
      </c>
      <c r="K149" s="324"/>
      <c r="L149" s="325"/>
      <c r="M149" s="326" t="s">
        <v>1</v>
      </c>
      <c r="N149" s="327" t="s">
        <v>46</v>
      </c>
      <c r="O149" s="94"/>
      <c r="P149" s="263">
        <f>O149*H149</f>
        <v>0</v>
      </c>
      <c r="Q149" s="263">
        <v>0</v>
      </c>
      <c r="R149" s="263">
        <f>Q149*H149</f>
        <v>0</v>
      </c>
      <c r="S149" s="263">
        <v>0</v>
      </c>
      <c r="T149" s="264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65" t="s">
        <v>247</v>
      </c>
      <c r="AT149" s="265" t="s">
        <v>587</v>
      </c>
      <c r="AU149" s="265" t="s">
        <v>89</v>
      </c>
      <c r="AY149" s="18" t="s">
        <v>211</v>
      </c>
      <c r="BE149" s="155">
        <f>IF(N149="základní",J149,0)</f>
        <v>0</v>
      </c>
      <c r="BF149" s="155">
        <f>IF(N149="snížená",J149,0)</f>
        <v>0</v>
      </c>
      <c r="BG149" s="155">
        <f>IF(N149="zákl. přenesená",J149,0)</f>
        <v>0</v>
      </c>
      <c r="BH149" s="155">
        <f>IF(N149="sníž. přenesená",J149,0)</f>
        <v>0</v>
      </c>
      <c r="BI149" s="155">
        <f>IF(N149="nulová",J149,0)</f>
        <v>0</v>
      </c>
      <c r="BJ149" s="18" t="s">
        <v>87</v>
      </c>
      <c r="BK149" s="155">
        <f>ROUND(I149*H149,2)</f>
        <v>0</v>
      </c>
      <c r="BL149" s="18" t="s">
        <v>100</v>
      </c>
      <c r="BM149" s="265" t="s">
        <v>89</v>
      </c>
    </row>
    <row r="150" s="2" customFormat="1" ht="16.5" customHeight="1">
      <c r="A150" s="41"/>
      <c r="B150" s="42"/>
      <c r="C150" s="317" t="s">
        <v>89</v>
      </c>
      <c r="D150" s="317" t="s">
        <v>587</v>
      </c>
      <c r="E150" s="318" t="s">
        <v>3184</v>
      </c>
      <c r="F150" s="319" t="s">
        <v>3185</v>
      </c>
      <c r="G150" s="320" t="s">
        <v>1198</v>
      </c>
      <c r="H150" s="321">
        <v>1</v>
      </c>
      <c r="I150" s="322"/>
      <c r="J150" s="323">
        <f>ROUND(I150*H150,2)</f>
        <v>0</v>
      </c>
      <c r="K150" s="324"/>
      <c r="L150" s="325"/>
      <c r="M150" s="326" t="s">
        <v>1</v>
      </c>
      <c r="N150" s="327" t="s">
        <v>46</v>
      </c>
      <c r="O150" s="94"/>
      <c r="P150" s="263">
        <f>O150*H150</f>
        <v>0</v>
      </c>
      <c r="Q150" s="263">
        <v>0</v>
      </c>
      <c r="R150" s="263">
        <f>Q150*H150</f>
        <v>0</v>
      </c>
      <c r="S150" s="263">
        <v>0</v>
      </c>
      <c r="T150" s="264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65" t="s">
        <v>247</v>
      </c>
      <c r="AT150" s="265" t="s">
        <v>587</v>
      </c>
      <c r="AU150" s="265" t="s">
        <v>89</v>
      </c>
      <c r="AY150" s="18" t="s">
        <v>211</v>
      </c>
      <c r="BE150" s="155">
        <f>IF(N150="základní",J150,0)</f>
        <v>0</v>
      </c>
      <c r="BF150" s="155">
        <f>IF(N150="snížená",J150,0)</f>
        <v>0</v>
      </c>
      <c r="BG150" s="155">
        <f>IF(N150="zákl. přenesená",J150,0)</f>
        <v>0</v>
      </c>
      <c r="BH150" s="155">
        <f>IF(N150="sníž. přenesená",J150,0)</f>
        <v>0</v>
      </c>
      <c r="BI150" s="155">
        <f>IF(N150="nulová",J150,0)</f>
        <v>0</v>
      </c>
      <c r="BJ150" s="18" t="s">
        <v>87</v>
      </c>
      <c r="BK150" s="155">
        <f>ROUND(I150*H150,2)</f>
        <v>0</v>
      </c>
      <c r="BL150" s="18" t="s">
        <v>100</v>
      </c>
      <c r="BM150" s="265" t="s">
        <v>100</v>
      </c>
    </row>
    <row r="151" s="2" customFormat="1" ht="16.5" customHeight="1">
      <c r="A151" s="41"/>
      <c r="B151" s="42"/>
      <c r="C151" s="317" t="s">
        <v>96</v>
      </c>
      <c r="D151" s="317" t="s">
        <v>587</v>
      </c>
      <c r="E151" s="318" t="s">
        <v>3186</v>
      </c>
      <c r="F151" s="319" t="s">
        <v>3187</v>
      </c>
      <c r="G151" s="320" t="s">
        <v>1198</v>
      </c>
      <c r="H151" s="321">
        <v>2</v>
      </c>
      <c r="I151" s="322"/>
      <c r="J151" s="323">
        <f>ROUND(I151*H151,2)</f>
        <v>0</v>
      </c>
      <c r="K151" s="324"/>
      <c r="L151" s="325"/>
      <c r="M151" s="326" t="s">
        <v>1</v>
      </c>
      <c r="N151" s="327" t="s">
        <v>46</v>
      </c>
      <c r="O151" s="94"/>
      <c r="P151" s="263">
        <f>O151*H151</f>
        <v>0</v>
      </c>
      <c r="Q151" s="263">
        <v>0</v>
      </c>
      <c r="R151" s="263">
        <f>Q151*H151</f>
        <v>0</v>
      </c>
      <c r="S151" s="263">
        <v>0</v>
      </c>
      <c r="T151" s="264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65" t="s">
        <v>247</v>
      </c>
      <c r="AT151" s="265" t="s">
        <v>587</v>
      </c>
      <c r="AU151" s="265" t="s">
        <v>89</v>
      </c>
      <c r="AY151" s="18" t="s">
        <v>211</v>
      </c>
      <c r="BE151" s="155">
        <f>IF(N151="základní",J151,0)</f>
        <v>0</v>
      </c>
      <c r="BF151" s="155">
        <f>IF(N151="snížená",J151,0)</f>
        <v>0</v>
      </c>
      <c r="BG151" s="155">
        <f>IF(N151="zákl. přenesená",J151,0)</f>
        <v>0</v>
      </c>
      <c r="BH151" s="155">
        <f>IF(N151="sníž. přenesená",J151,0)</f>
        <v>0</v>
      </c>
      <c r="BI151" s="155">
        <f>IF(N151="nulová",J151,0)</f>
        <v>0</v>
      </c>
      <c r="BJ151" s="18" t="s">
        <v>87</v>
      </c>
      <c r="BK151" s="155">
        <f>ROUND(I151*H151,2)</f>
        <v>0</v>
      </c>
      <c r="BL151" s="18" t="s">
        <v>100</v>
      </c>
      <c r="BM151" s="265" t="s">
        <v>232</v>
      </c>
    </row>
    <row r="152" s="2" customFormat="1" ht="16.5" customHeight="1">
      <c r="A152" s="41"/>
      <c r="B152" s="42"/>
      <c r="C152" s="317" t="s">
        <v>100</v>
      </c>
      <c r="D152" s="317" t="s">
        <v>587</v>
      </c>
      <c r="E152" s="318" t="s">
        <v>3188</v>
      </c>
      <c r="F152" s="319" t="s">
        <v>3187</v>
      </c>
      <c r="G152" s="320" t="s">
        <v>1198</v>
      </c>
      <c r="H152" s="321">
        <v>1</v>
      </c>
      <c r="I152" s="322"/>
      <c r="J152" s="323">
        <f>ROUND(I152*H152,2)</f>
        <v>0</v>
      </c>
      <c r="K152" s="324"/>
      <c r="L152" s="325"/>
      <c r="M152" s="326" t="s">
        <v>1</v>
      </c>
      <c r="N152" s="327" t="s">
        <v>46</v>
      </c>
      <c r="O152" s="94"/>
      <c r="P152" s="263">
        <f>O152*H152</f>
        <v>0</v>
      </c>
      <c r="Q152" s="263">
        <v>0</v>
      </c>
      <c r="R152" s="263">
        <f>Q152*H152</f>
        <v>0</v>
      </c>
      <c r="S152" s="263">
        <v>0</v>
      </c>
      <c r="T152" s="264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65" t="s">
        <v>247</v>
      </c>
      <c r="AT152" s="265" t="s">
        <v>587</v>
      </c>
      <c r="AU152" s="265" t="s">
        <v>89</v>
      </c>
      <c r="AY152" s="18" t="s">
        <v>211</v>
      </c>
      <c r="BE152" s="155">
        <f>IF(N152="základní",J152,0)</f>
        <v>0</v>
      </c>
      <c r="BF152" s="155">
        <f>IF(N152="snížená",J152,0)</f>
        <v>0</v>
      </c>
      <c r="BG152" s="155">
        <f>IF(N152="zákl. přenesená",J152,0)</f>
        <v>0</v>
      </c>
      <c r="BH152" s="155">
        <f>IF(N152="sníž. přenesená",J152,0)</f>
        <v>0</v>
      </c>
      <c r="BI152" s="155">
        <f>IF(N152="nulová",J152,0)</f>
        <v>0</v>
      </c>
      <c r="BJ152" s="18" t="s">
        <v>87</v>
      </c>
      <c r="BK152" s="155">
        <f>ROUND(I152*H152,2)</f>
        <v>0</v>
      </c>
      <c r="BL152" s="18" t="s">
        <v>100</v>
      </c>
      <c r="BM152" s="265" t="s">
        <v>247</v>
      </c>
    </row>
    <row r="153" s="2" customFormat="1" ht="16.5" customHeight="1">
      <c r="A153" s="41"/>
      <c r="B153" s="42"/>
      <c r="C153" s="317" t="s">
        <v>105</v>
      </c>
      <c r="D153" s="317" t="s">
        <v>587</v>
      </c>
      <c r="E153" s="318" t="s">
        <v>3189</v>
      </c>
      <c r="F153" s="319" t="s">
        <v>3190</v>
      </c>
      <c r="G153" s="320" t="s">
        <v>1198</v>
      </c>
      <c r="H153" s="321">
        <v>3</v>
      </c>
      <c r="I153" s="322"/>
      <c r="J153" s="323">
        <f>ROUND(I153*H153,2)</f>
        <v>0</v>
      </c>
      <c r="K153" s="324"/>
      <c r="L153" s="325"/>
      <c r="M153" s="326" t="s">
        <v>1</v>
      </c>
      <c r="N153" s="327" t="s">
        <v>46</v>
      </c>
      <c r="O153" s="94"/>
      <c r="P153" s="263">
        <f>O153*H153</f>
        <v>0</v>
      </c>
      <c r="Q153" s="263">
        <v>0</v>
      </c>
      <c r="R153" s="263">
        <f>Q153*H153</f>
        <v>0</v>
      </c>
      <c r="S153" s="263">
        <v>0</v>
      </c>
      <c r="T153" s="264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65" t="s">
        <v>247</v>
      </c>
      <c r="AT153" s="265" t="s">
        <v>587</v>
      </c>
      <c r="AU153" s="265" t="s">
        <v>89</v>
      </c>
      <c r="AY153" s="18" t="s">
        <v>211</v>
      </c>
      <c r="BE153" s="155">
        <f>IF(N153="základní",J153,0)</f>
        <v>0</v>
      </c>
      <c r="BF153" s="155">
        <f>IF(N153="snížená",J153,0)</f>
        <v>0</v>
      </c>
      <c r="BG153" s="155">
        <f>IF(N153="zákl. přenesená",J153,0)</f>
        <v>0</v>
      </c>
      <c r="BH153" s="155">
        <f>IF(N153="sníž. přenesená",J153,0)</f>
        <v>0</v>
      </c>
      <c r="BI153" s="155">
        <f>IF(N153="nulová",J153,0)</f>
        <v>0</v>
      </c>
      <c r="BJ153" s="18" t="s">
        <v>87</v>
      </c>
      <c r="BK153" s="155">
        <f>ROUND(I153*H153,2)</f>
        <v>0</v>
      </c>
      <c r="BL153" s="18" t="s">
        <v>100</v>
      </c>
      <c r="BM153" s="265" t="s">
        <v>257</v>
      </c>
    </row>
    <row r="154" s="2" customFormat="1" ht="16.5" customHeight="1">
      <c r="A154" s="41"/>
      <c r="B154" s="42"/>
      <c r="C154" s="317" t="s">
        <v>232</v>
      </c>
      <c r="D154" s="317" t="s">
        <v>587</v>
      </c>
      <c r="E154" s="318" t="s">
        <v>3191</v>
      </c>
      <c r="F154" s="319" t="s">
        <v>3192</v>
      </c>
      <c r="G154" s="320" t="s">
        <v>1198</v>
      </c>
      <c r="H154" s="321">
        <v>5</v>
      </c>
      <c r="I154" s="322"/>
      <c r="J154" s="323">
        <f>ROUND(I154*H154,2)</f>
        <v>0</v>
      </c>
      <c r="K154" s="324"/>
      <c r="L154" s="325"/>
      <c r="M154" s="326" t="s">
        <v>1</v>
      </c>
      <c r="N154" s="327" t="s">
        <v>46</v>
      </c>
      <c r="O154" s="94"/>
      <c r="P154" s="263">
        <f>O154*H154</f>
        <v>0</v>
      </c>
      <c r="Q154" s="263">
        <v>0</v>
      </c>
      <c r="R154" s="263">
        <f>Q154*H154</f>
        <v>0</v>
      </c>
      <c r="S154" s="263">
        <v>0</v>
      </c>
      <c r="T154" s="264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65" t="s">
        <v>247</v>
      </c>
      <c r="AT154" s="265" t="s">
        <v>587</v>
      </c>
      <c r="AU154" s="265" t="s">
        <v>89</v>
      </c>
      <c r="AY154" s="18" t="s">
        <v>211</v>
      </c>
      <c r="BE154" s="155">
        <f>IF(N154="základní",J154,0)</f>
        <v>0</v>
      </c>
      <c r="BF154" s="155">
        <f>IF(N154="snížená",J154,0)</f>
        <v>0</v>
      </c>
      <c r="BG154" s="155">
        <f>IF(N154="zákl. přenesená",J154,0)</f>
        <v>0</v>
      </c>
      <c r="BH154" s="155">
        <f>IF(N154="sníž. přenesená",J154,0)</f>
        <v>0</v>
      </c>
      <c r="BI154" s="155">
        <f>IF(N154="nulová",J154,0)</f>
        <v>0</v>
      </c>
      <c r="BJ154" s="18" t="s">
        <v>87</v>
      </c>
      <c r="BK154" s="155">
        <f>ROUND(I154*H154,2)</f>
        <v>0</v>
      </c>
      <c r="BL154" s="18" t="s">
        <v>100</v>
      </c>
      <c r="BM154" s="265" t="s">
        <v>490</v>
      </c>
    </row>
    <row r="155" s="2" customFormat="1" ht="16.5" customHeight="1">
      <c r="A155" s="41"/>
      <c r="B155" s="42"/>
      <c r="C155" s="317" t="s">
        <v>243</v>
      </c>
      <c r="D155" s="317" t="s">
        <v>587</v>
      </c>
      <c r="E155" s="318" t="s">
        <v>3193</v>
      </c>
      <c r="F155" s="319" t="s">
        <v>3192</v>
      </c>
      <c r="G155" s="320" t="s">
        <v>1198</v>
      </c>
      <c r="H155" s="321">
        <v>1</v>
      </c>
      <c r="I155" s="322"/>
      <c r="J155" s="323">
        <f>ROUND(I155*H155,2)</f>
        <v>0</v>
      </c>
      <c r="K155" s="324"/>
      <c r="L155" s="325"/>
      <c r="M155" s="326" t="s">
        <v>1</v>
      </c>
      <c r="N155" s="327" t="s">
        <v>46</v>
      </c>
      <c r="O155" s="94"/>
      <c r="P155" s="263">
        <f>O155*H155</f>
        <v>0</v>
      </c>
      <c r="Q155" s="263">
        <v>0</v>
      </c>
      <c r="R155" s="263">
        <f>Q155*H155</f>
        <v>0</v>
      </c>
      <c r="S155" s="263">
        <v>0</v>
      </c>
      <c r="T155" s="264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65" t="s">
        <v>247</v>
      </c>
      <c r="AT155" s="265" t="s">
        <v>587</v>
      </c>
      <c r="AU155" s="265" t="s">
        <v>89</v>
      </c>
      <c r="AY155" s="18" t="s">
        <v>211</v>
      </c>
      <c r="BE155" s="155">
        <f>IF(N155="základní",J155,0)</f>
        <v>0</v>
      </c>
      <c r="BF155" s="155">
        <f>IF(N155="snížená",J155,0)</f>
        <v>0</v>
      </c>
      <c r="BG155" s="155">
        <f>IF(N155="zákl. přenesená",J155,0)</f>
        <v>0</v>
      </c>
      <c r="BH155" s="155">
        <f>IF(N155="sníž. přenesená",J155,0)</f>
        <v>0</v>
      </c>
      <c r="BI155" s="155">
        <f>IF(N155="nulová",J155,0)</f>
        <v>0</v>
      </c>
      <c r="BJ155" s="18" t="s">
        <v>87</v>
      </c>
      <c r="BK155" s="155">
        <f>ROUND(I155*H155,2)</f>
        <v>0</v>
      </c>
      <c r="BL155" s="18" t="s">
        <v>100</v>
      </c>
      <c r="BM155" s="265" t="s">
        <v>502</v>
      </c>
    </row>
    <row r="156" s="2" customFormat="1" ht="16.5" customHeight="1">
      <c r="A156" s="41"/>
      <c r="B156" s="42"/>
      <c r="C156" s="317" t="s">
        <v>247</v>
      </c>
      <c r="D156" s="317" t="s">
        <v>587</v>
      </c>
      <c r="E156" s="318" t="s">
        <v>3194</v>
      </c>
      <c r="F156" s="319" t="s">
        <v>3195</v>
      </c>
      <c r="G156" s="320" t="s">
        <v>1198</v>
      </c>
      <c r="H156" s="321">
        <v>3</v>
      </c>
      <c r="I156" s="322"/>
      <c r="J156" s="323">
        <f>ROUND(I156*H156,2)</f>
        <v>0</v>
      </c>
      <c r="K156" s="324"/>
      <c r="L156" s="325"/>
      <c r="M156" s="326" t="s">
        <v>1</v>
      </c>
      <c r="N156" s="327" t="s">
        <v>46</v>
      </c>
      <c r="O156" s="94"/>
      <c r="P156" s="263">
        <f>O156*H156</f>
        <v>0</v>
      </c>
      <c r="Q156" s="263">
        <v>0</v>
      </c>
      <c r="R156" s="263">
        <f>Q156*H156</f>
        <v>0</v>
      </c>
      <c r="S156" s="263">
        <v>0</v>
      </c>
      <c r="T156" s="264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65" t="s">
        <v>247</v>
      </c>
      <c r="AT156" s="265" t="s">
        <v>587</v>
      </c>
      <c r="AU156" s="265" t="s">
        <v>89</v>
      </c>
      <c r="AY156" s="18" t="s">
        <v>211</v>
      </c>
      <c r="BE156" s="155">
        <f>IF(N156="základní",J156,0)</f>
        <v>0</v>
      </c>
      <c r="BF156" s="155">
        <f>IF(N156="snížená",J156,0)</f>
        <v>0</v>
      </c>
      <c r="BG156" s="155">
        <f>IF(N156="zákl. přenesená",J156,0)</f>
        <v>0</v>
      </c>
      <c r="BH156" s="155">
        <f>IF(N156="sníž. přenesená",J156,0)</f>
        <v>0</v>
      </c>
      <c r="BI156" s="155">
        <f>IF(N156="nulová",J156,0)</f>
        <v>0</v>
      </c>
      <c r="BJ156" s="18" t="s">
        <v>87</v>
      </c>
      <c r="BK156" s="155">
        <f>ROUND(I156*H156,2)</f>
        <v>0</v>
      </c>
      <c r="BL156" s="18" t="s">
        <v>100</v>
      </c>
      <c r="BM156" s="265" t="s">
        <v>526</v>
      </c>
    </row>
    <row r="157" s="2" customFormat="1" ht="16.5" customHeight="1">
      <c r="A157" s="41"/>
      <c r="B157" s="42"/>
      <c r="C157" s="317" t="s">
        <v>253</v>
      </c>
      <c r="D157" s="317" t="s">
        <v>587</v>
      </c>
      <c r="E157" s="318" t="s">
        <v>3196</v>
      </c>
      <c r="F157" s="319" t="s">
        <v>3197</v>
      </c>
      <c r="G157" s="320" t="s">
        <v>1198</v>
      </c>
      <c r="H157" s="321">
        <v>11</v>
      </c>
      <c r="I157" s="322"/>
      <c r="J157" s="323">
        <f>ROUND(I157*H157,2)</f>
        <v>0</v>
      </c>
      <c r="K157" s="324"/>
      <c r="L157" s="325"/>
      <c r="M157" s="326" t="s">
        <v>1</v>
      </c>
      <c r="N157" s="327" t="s">
        <v>46</v>
      </c>
      <c r="O157" s="94"/>
      <c r="P157" s="263">
        <f>O157*H157</f>
        <v>0</v>
      </c>
      <c r="Q157" s="263">
        <v>0</v>
      </c>
      <c r="R157" s="263">
        <f>Q157*H157</f>
        <v>0</v>
      </c>
      <c r="S157" s="263">
        <v>0</v>
      </c>
      <c r="T157" s="264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65" t="s">
        <v>247</v>
      </c>
      <c r="AT157" s="265" t="s">
        <v>587</v>
      </c>
      <c r="AU157" s="265" t="s">
        <v>89</v>
      </c>
      <c r="AY157" s="18" t="s">
        <v>211</v>
      </c>
      <c r="BE157" s="155">
        <f>IF(N157="základní",J157,0)</f>
        <v>0</v>
      </c>
      <c r="BF157" s="155">
        <f>IF(N157="snížená",J157,0)</f>
        <v>0</v>
      </c>
      <c r="BG157" s="155">
        <f>IF(N157="zákl. přenesená",J157,0)</f>
        <v>0</v>
      </c>
      <c r="BH157" s="155">
        <f>IF(N157="sníž. přenesená",J157,0)</f>
        <v>0</v>
      </c>
      <c r="BI157" s="155">
        <f>IF(N157="nulová",J157,0)</f>
        <v>0</v>
      </c>
      <c r="BJ157" s="18" t="s">
        <v>87</v>
      </c>
      <c r="BK157" s="155">
        <f>ROUND(I157*H157,2)</f>
        <v>0</v>
      </c>
      <c r="BL157" s="18" t="s">
        <v>100</v>
      </c>
      <c r="BM157" s="265" t="s">
        <v>535</v>
      </c>
    </row>
    <row r="158" s="2" customFormat="1" ht="16.5" customHeight="1">
      <c r="A158" s="41"/>
      <c r="B158" s="42"/>
      <c r="C158" s="317" t="s">
        <v>257</v>
      </c>
      <c r="D158" s="317" t="s">
        <v>587</v>
      </c>
      <c r="E158" s="318" t="s">
        <v>3198</v>
      </c>
      <c r="F158" s="319" t="s">
        <v>3199</v>
      </c>
      <c r="G158" s="320" t="s">
        <v>1198</v>
      </c>
      <c r="H158" s="321">
        <v>5</v>
      </c>
      <c r="I158" s="322"/>
      <c r="J158" s="323">
        <f>ROUND(I158*H158,2)</f>
        <v>0</v>
      </c>
      <c r="K158" s="324"/>
      <c r="L158" s="325"/>
      <c r="M158" s="326" t="s">
        <v>1</v>
      </c>
      <c r="N158" s="327" t="s">
        <v>46</v>
      </c>
      <c r="O158" s="94"/>
      <c r="P158" s="263">
        <f>O158*H158</f>
        <v>0</v>
      </c>
      <c r="Q158" s="263">
        <v>0</v>
      </c>
      <c r="R158" s="263">
        <f>Q158*H158</f>
        <v>0</v>
      </c>
      <c r="S158" s="263">
        <v>0</v>
      </c>
      <c r="T158" s="264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65" t="s">
        <v>247</v>
      </c>
      <c r="AT158" s="265" t="s">
        <v>587</v>
      </c>
      <c r="AU158" s="265" t="s">
        <v>89</v>
      </c>
      <c r="AY158" s="18" t="s">
        <v>211</v>
      </c>
      <c r="BE158" s="155">
        <f>IF(N158="základní",J158,0)</f>
        <v>0</v>
      </c>
      <c r="BF158" s="155">
        <f>IF(N158="snížená",J158,0)</f>
        <v>0</v>
      </c>
      <c r="BG158" s="155">
        <f>IF(N158="zákl. přenesená",J158,0)</f>
        <v>0</v>
      </c>
      <c r="BH158" s="155">
        <f>IF(N158="sníž. přenesená",J158,0)</f>
        <v>0</v>
      </c>
      <c r="BI158" s="155">
        <f>IF(N158="nulová",J158,0)</f>
        <v>0</v>
      </c>
      <c r="BJ158" s="18" t="s">
        <v>87</v>
      </c>
      <c r="BK158" s="155">
        <f>ROUND(I158*H158,2)</f>
        <v>0</v>
      </c>
      <c r="BL158" s="18" t="s">
        <v>100</v>
      </c>
      <c r="BM158" s="265" t="s">
        <v>551</v>
      </c>
    </row>
    <row r="159" s="2" customFormat="1" ht="16.5" customHeight="1">
      <c r="A159" s="41"/>
      <c r="B159" s="42"/>
      <c r="C159" s="317" t="s">
        <v>263</v>
      </c>
      <c r="D159" s="317" t="s">
        <v>587</v>
      </c>
      <c r="E159" s="318" t="s">
        <v>3200</v>
      </c>
      <c r="F159" s="319" t="s">
        <v>3201</v>
      </c>
      <c r="G159" s="320" t="s">
        <v>1198</v>
      </c>
      <c r="H159" s="321">
        <v>1</v>
      </c>
      <c r="I159" s="322"/>
      <c r="J159" s="323">
        <f>ROUND(I159*H159,2)</f>
        <v>0</v>
      </c>
      <c r="K159" s="324"/>
      <c r="L159" s="325"/>
      <c r="M159" s="326" t="s">
        <v>1</v>
      </c>
      <c r="N159" s="327" t="s">
        <v>46</v>
      </c>
      <c r="O159" s="94"/>
      <c r="P159" s="263">
        <f>O159*H159</f>
        <v>0</v>
      </c>
      <c r="Q159" s="263">
        <v>0</v>
      </c>
      <c r="R159" s="263">
        <f>Q159*H159</f>
        <v>0</v>
      </c>
      <c r="S159" s="263">
        <v>0</v>
      </c>
      <c r="T159" s="264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65" t="s">
        <v>247</v>
      </c>
      <c r="AT159" s="265" t="s">
        <v>587</v>
      </c>
      <c r="AU159" s="265" t="s">
        <v>89</v>
      </c>
      <c r="AY159" s="18" t="s">
        <v>211</v>
      </c>
      <c r="BE159" s="155">
        <f>IF(N159="základní",J159,0)</f>
        <v>0</v>
      </c>
      <c r="BF159" s="155">
        <f>IF(N159="snížená",J159,0)</f>
        <v>0</v>
      </c>
      <c r="BG159" s="155">
        <f>IF(N159="zákl. přenesená",J159,0)</f>
        <v>0</v>
      </c>
      <c r="BH159" s="155">
        <f>IF(N159="sníž. přenesená",J159,0)</f>
        <v>0</v>
      </c>
      <c r="BI159" s="155">
        <f>IF(N159="nulová",J159,0)</f>
        <v>0</v>
      </c>
      <c r="BJ159" s="18" t="s">
        <v>87</v>
      </c>
      <c r="BK159" s="155">
        <f>ROUND(I159*H159,2)</f>
        <v>0</v>
      </c>
      <c r="BL159" s="18" t="s">
        <v>100</v>
      </c>
      <c r="BM159" s="265" t="s">
        <v>568</v>
      </c>
    </row>
    <row r="160" s="12" customFormat="1" ht="22.8" customHeight="1">
      <c r="A160" s="12"/>
      <c r="B160" s="237"/>
      <c r="C160" s="238"/>
      <c r="D160" s="239" t="s">
        <v>80</v>
      </c>
      <c r="E160" s="251" t="s">
        <v>3202</v>
      </c>
      <c r="F160" s="251" t="s">
        <v>3203</v>
      </c>
      <c r="G160" s="238"/>
      <c r="H160" s="238"/>
      <c r="I160" s="241"/>
      <c r="J160" s="252">
        <f>BK160</f>
        <v>0</v>
      </c>
      <c r="K160" s="238"/>
      <c r="L160" s="243"/>
      <c r="M160" s="244"/>
      <c r="N160" s="245"/>
      <c r="O160" s="245"/>
      <c r="P160" s="246">
        <f>SUM(P161:P165)</f>
        <v>0</v>
      </c>
      <c r="Q160" s="245"/>
      <c r="R160" s="246">
        <f>SUM(R161:R165)</f>
        <v>0</v>
      </c>
      <c r="S160" s="245"/>
      <c r="T160" s="247">
        <f>SUM(T161:T165)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48" t="s">
        <v>87</v>
      </c>
      <c r="AT160" s="249" t="s">
        <v>80</v>
      </c>
      <c r="AU160" s="249" t="s">
        <v>87</v>
      </c>
      <c r="AY160" s="248" t="s">
        <v>211</v>
      </c>
      <c r="BK160" s="250">
        <f>SUM(BK161:BK165)</f>
        <v>0</v>
      </c>
    </row>
    <row r="161" s="2" customFormat="1" ht="16.5" customHeight="1">
      <c r="A161" s="41"/>
      <c r="B161" s="42"/>
      <c r="C161" s="317" t="s">
        <v>490</v>
      </c>
      <c r="D161" s="317" t="s">
        <v>587</v>
      </c>
      <c r="E161" s="318" t="s">
        <v>3204</v>
      </c>
      <c r="F161" s="319" t="s">
        <v>3205</v>
      </c>
      <c r="G161" s="320" t="s">
        <v>307</v>
      </c>
      <c r="H161" s="321">
        <v>41</v>
      </c>
      <c r="I161" s="322"/>
      <c r="J161" s="323">
        <f>ROUND(I161*H161,2)</f>
        <v>0</v>
      </c>
      <c r="K161" s="324"/>
      <c r="L161" s="325"/>
      <c r="M161" s="326" t="s">
        <v>1</v>
      </c>
      <c r="N161" s="327" t="s">
        <v>46</v>
      </c>
      <c r="O161" s="94"/>
      <c r="P161" s="263">
        <f>O161*H161</f>
        <v>0</v>
      </c>
      <c r="Q161" s="263">
        <v>0</v>
      </c>
      <c r="R161" s="263">
        <f>Q161*H161</f>
        <v>0</v>
      </c>
      <c r="S161" s="263">
        <v>0</v>
      </c>
      <c r="T161" s="264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65" t="s">
        <v>247</v>
      </c>
      <c r="AT161" s="265" t="s">
        <v>587</v>
      </c>
      <c r="AU161" s="265" t="s">
        <v>89</v>
      </c>
      <c r="AY161" s="18" t="s">
        <v>211</v>
      </c>
      <c r="BE161" s="155">
        <f>IF(N161="základní",J161,0)</f>
        <v>0</v>
      </c>
      <c r="BF161" s="155">
        <f>IF(N161="snížená",J161,0)</f>
        <v>0</v>
      </c>
      <c r="BG161" s="155">
        <f>IF(N161="zákl. přenesená",J161,0)</f>
        <v>0</v>
      </c>
      <c r="BH161" s="155">
        <f>IF(N161="sníž. přenesená",J161,0)</f>
        <v>0</v>
      </c>
      <c r="BI161" s="155">
        <f>IF(N161="nulová",J161,0)</f>
        <v>0</v>
      </c>
      <c r="BJ161" s="18" t="s">
        <v>87</v>
      </c>
      <c r="BK161" s="155">
        <f>ROUND(I161*H161,2)</f>
        <v>0</v>
      </c>
      <c r="BL161" s="18" t="s">
        <v>100</v>
      </c>
      <c r="BM161" s="265" t="s">
        <v>579</v>
      </c>
    </row>
    <row r="162" s="2" customFormat="1" ht="16.5" customHeight="1">
      <c r="A162" s="41"/>
      <c r="B162" s="42"/>
      <c r="C162" s="317" t="s">
        <v>498</v>
      </c>
      <c r="D162" s="317" t="s">
        <v>587</v>
      </c>
      <c r="E162" s="318" t="s">
        <v>3206</v>
      </c>
      <c r="F162" s="319" t="s">
        <v>3207</v>
      </c>
      <c r="G162" s="320" t="s">
        <v>307</v>
      </c>
      <c r="H162" s="321">
        <v>84</v>
      </c>
      <c r="I162" s="322"/>
      <c r="J162" s="323">
        <f>ROUND(I162*H162,2)</f>
        <v>0</v>
      </c>
      <c r="K162" s="324"/>
      <c r="L162" s="325"/>
      <c r="M162" s="326" t="s">
        <v>1</v>
      </c>
      <c r="N162" s="327" t="s">
        <v>46</v>
      </c>
      <c r="O162" s="94"/>
      <c r="P162" s="263">
        <f>O162*H162</f>
        <v>0</v>
      </c>
      <c r="Q162" s="263">
        <v>0</v>
      </c>
      <c r="R162" s="263">
        <f>Q162*H162</f>
        <v>0</v>
      </c>
      <c r="S162" s="263">
        <v>0</v>
      </c>
      <c r="T162" s="264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65" t="s">
        <v>247</v>
      </c>
      <c r="AT162" s="265" t="s">
        <v>587</v>
      </c>
      <c r="AU162" s="265" t="s">
        <v>89</v>
      </c>
      <c r="AY162" s="18" t="s">
        <v>211</v>
      </c>
      <c r="BE162" s="155">
        <f>IF(N162="základní",J162,0)</f>
        <v>0</v>
      </c>
      <c r="BF162" s="155">
        <f>IF(N162="snížená",J162,0)</f>
        <v>0</v>
      </c>
      <c r="BG162" s="155">
        <f>IF(N162="zákl. přenesená",J162,0)</f>
        <v>0</v>
      </c>
      <c r="BH162" s="155">
        <f>IF(N162="sníž. přenesená",J162,0)</f>
        <v>0</v>
      </c>
      <c r="BI162" s="155">
        <f>IF(N162="nulová",J162,0)</f>
        <v>0</v>
      </c>
      <c r="BJ162" s="18" t="s">
        <v>87</v>
      </c>
      <c r="BK162" s="155">
        <f>ROUND(I162*H162,2)</f>
        <v>0</v>
      </c>
      <c r="BL162" s="18" t="s">
        <v>100</v>
      </c>
      <c r="BM162" s="265" t="s">
        <v>591</v>
      </c>
    </row>
    <row r="163" s="2" customFormat="1" ht="16.5" customHeight="1">
      <c r="A163" s="41"/>
      <c r="B163" s="42"/>
      <c r="C163" s="317" t="s">
        <v>502</v>
      </c>
      <c r="D163" s="317" t="s">
        <v>587</v>
      </c>
      <c r="E163" s="318" t="s">
        <v>3208</v>
      </c>
      <c r="F163" s="319" t="s">
        <v>3209</v>
      </c>
      <c r="G163" s="320" t="s">
        <v>307</v>
      </c>
      <c r="H163" s="321">
        <v>93</v>
      </c>
      <c r="I163" s="322"/>
      <c r="J163" s="323">
        <f>ROUND(I163*H163,2)</f>
        <v>0</v>
      </c>
      <c r="K163" s="324"/>
      <c r="L163" s="325"/>
      <c r="M163" s="326" t="s">
        <v>1</v>
      </c>
      <c r="N163" s="327" t="s">
        <v>46</v>
      </c>
      <c r="O163" s="94"/>
      <c r="P163" s="263">
        <f>O163*H163</f>
        <v>0</v>
      </c>
      <c r="Q163" s="263">
        <v>0</v>
      </c>
      <c r="R163" s="263">
        <f>Q163*H163</f>
        <v>0</v>
      </c>
      <c r="S163" s="263">
        <v>0</v>
      </c>
      <c r="T163" s="264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65" t="s">
        <v>247</v>
      </c>
      <c r="AT163" s="265" t="s">
        <v>587</v>
      </c>
      <c r="AU163" s="265" t="s">
        <v>89</v>
      </c>
      <c r="AY163" s="18" t="s">
        <v>211</v>
      </c>
      <c r="BE163" s="155">
        <f>IF(N163="základní",J163,0)</f>
        <v>0</v>
      </c>
      <c r="BF163" s="155">
        <f>IF(N163="snížená",J163,0)</f>
        <v>0</v>
      </c>
      <c r="BG163" s="155">
        <f>IF(N163="zákl. přenesená",J163,0)</f>
        <v>0</v>
      </c>
      <c r="BH163" s="155">
        <f>IF(N163="sníž. přenesená",J163,0)</f>
        <v>0</v>
      </c>
      <c r="BI163" s="155">
        <f>IF(N163="nulová",J163,0)</f>
        <v>0</v>
      </c>
      <c r="BJ163" s="18" t="s">
        <v>87</v>
      </c>
      <c r="BK163" s="155">
        <f>ROUND(I163*H163,2)</f>
        <v>0</v>
      </c>
      <c r="BL163" s="18" t="s">
        <v>100</v>
      </c>
      <c r="BM163" s="265" t="s">
        <v>608</v>
      </c>
    </row>
    <row r="164" s="2" customFormat="1" ht="16.5" customHeight="1">
      <c r="A164" s="41"/>
      <c r="B164" s="42"/>
      <c r="C164" s="317" t="s">
        <v>8</v>
      </c>
      <c r="D164" s="317" t="s">
        <v>587</v>
      </c>
      <c r="E164" s="318" t="s">
        <v>3210</v>
      </c>
      <c r="F164" s="319" t="s">
        <v>3211</v>
      </c>
      <c r="G164" s="320" t="s">
        <v>307</v>
      </c>
      <c r="H164" s="321">
        <v>90</v>
      </c>
      <c r="I164" s="322"/>
      <c r="J164" s="323">
        <f>ROUND(I164*H164,2)</f>
        <v>0</v>
      </c>
      <c r="K164" s="324"/>
      <c r="L164" s="325"/>
      <c r="M164" s="326" t="s">
        <v>1</v>
      </c>
      <c r="N164" s="327" t="s">
        <v>46</v>
      </c>
      <c r="O164" s="94"/>
      <c r="P164" s="263">
        <f>O164*H164</f>
        <v>0</v>
      </c>
      <c r="Q164" s="263">
        <v>0</v>
      </c>
      <c r="R164" s="263">
        <f>Q164*H164</f>
        <v>0</v>
      </c>
      <c r="S164" s="263">
        <v>0</v>
      </c>
      <c r="T164" s="264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65" t="s">
        <v>247</v>
      </c>
      <c r="AT164" s="265" t="s">
        <v>587</v>
      </c>
      <c r="AU164" s="265" t="s">
        <v>89</v>
      </c>
      <c r="AY164" s="18" t="s">
        <v>211</v>
      </c>
      <c r="BE164" s="155">
        <f>IF(N164="základní",J164,0)</f>
        <v>0</v>
      </c>
      <c r="BF164" s="155">
        <f>IF(N164="snížená",J164,0)</f>
        <v>0</v>
      </c>
      <c r="BG164" s="155">
        <f>IF(N164="zákl. přenesená",J164,0)</f>
        <v>0</v>
      </c>
      <c r="BH164" s="155">
        <f>IF(N164="sníž. přenesená",J164,0)</f>
        <v>0</v>
      </c>
      <c r="BI164" s="155">
        <f>IF(N164="nulová",J164,0)</f>
        <v>0</v>
      </c>
      <c r="BJ164" s="18" t="s">
        <v>87</v>
      </c>
      <c r="BK164" s="155">
        <f>ROUND(I164*H164,2)</f>
        <v>0</v>
      </c>
      <c r="BL164" s="18" t="s">
        <v>100</v>
      </c>
      <c r="BM164" s="265" t="s">
        <v>619</v>
      </c>
    </row>
    <row r="165" s="2" customFormat="1" ht="16.5" customHeight="1">
      <c r="A165" s="41"/>
      <c r="B165" s="42"/>
      <c r="C165" s="317" t="s">
        <v>526</v>
      </c>
      <c r="D165" s="317" t="s">
        <v>587</v>
      </c>
      <c r="E165" s="318" t="s">
        <v>3212</v>
      </c>
      <c r="F165" s="319" t="s">
        <v>3213</v>
      </c>
      <c r="G165" s="320" t="s">
        <v>1198</v>
      </c>
      <c r="H165" s="321">
        <v>1</v>
      </c>
      <c r="I165" s="322"/>
      <c r="J165" s="323">
        <f>ROUND(I165*H165,2)</f>
        <v>0</v>
      </c>
      <c r="K165" s="324"/>
      <c r="L165" s="325"/>
      <c r="M165" s="326" t="s">
        <v>1</v>
      </c>
      <c r="N165" s="327" t="s">
        <v>46</v>
      </c>
      <c r="O165" s="94"/>
      <c r="P165" s="263">
        <f>O165*H165</f>
        <v>0</v>
      </c>
      <c r="Q165" s="263">
        <v>0</v>
      </c>
      <c r="R165" s="263">
        <f>Q165*H165</f>
        <v>0</v>
      </c>
      <c r="S165" s="263">
        <v>0</v>
      </c>
      <c r="T165" s="264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65" t="s">
        <v>247</v>
      </c>
      <c r="AT165" s="265" t="s">
        <v>587</v>
      </c>
      <c r="AU165" s="265" t="s">
        <v>89</v>
      </c>
      <c r="AY165" s="18" t="s">
        <v>211</v>
      </c>
      <c r="BE165" s="155">
        <f>IF(N165="základní",J165,0)</f>
        <v>0</v>
      </c>
      <c r="BF165" s="155">
        <f>IF(N165="snížená",J165,0)</f>
        <v>0</v>
      </c>
      <c r="BG165" s="155">
        <f>IF(N165="zákl. přenesená",J165,0)</f>
        <v>0</v>
      </c>
      <c r="BH165" s="155">
        <f>IF(N165="sníž. přenesená",J165,0)</f>
        <v>0</v>
      </c>
      <c r="BI165" s="155">
        <f>IF(N165="nulová",J165,0)</f>
        <v>0</v>
      </c>
      <c r="BJ165" s="18" t="s">
        <v>87</v>
      </c>
      <c r="BK165" s="155">
        <f>ROUND(I165*H165,2)</f>
        <v>0</v>
      </c>
      <c r="BL165" s="18" t="s">
        <v>100</v>
      </c>
      <c r="BM165" s="265" t="s">
        <v>632</v>
      </c>
    </row>
    <row r="166" s="12" customFormat="1" ht="22.8" customHeight="1">
      <c r="A166" s="12"/>
      <c r="B166" s="237"/>
      <c r="C166" s="238"/>
      <c r="D166" s="239" t="s">
        <v>80</v>
      </c>
      <c r="E166" s="251" t="s">
        <v>3214</v>
      </c>
      <c r="F166" s="251" t="s">
        <v>3215</v>
      </c>
      <c r="G166" s="238"/>
      <c r="H166" s="238"/>
      <c r="I166" s="241"/>
      <c r="J166" s="252">
        <f>BK166</f>
        <v>0</v>
      </c>
      <c r="K166" s="238"/>
      <c r="L166" s="243"/>
      <c r="M166" s="244"/>
      <c r="N166" s="245"/>
      <c r="O166" s="245"/>
      <c r="P166" s="246">
        <f>SUM(P167:P168)</f>
        <v>0</v>
      </c>
      <c r="Q166" s="245"/>
      <c r="R166" s="246">
        <f>SUM(R167:R168)</f>
        <v>0</v>
      </c>
      <c r="S166" s="245"/>
      <c r="T166" s="247">
        <f>SUM(T167:T168)</f>
        <v>0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248" t="s">
        <v>87</v>
      </c>
      <c r="AT166" s="249" t="s">
        <v>80</v>
      </c>
      <c r="AU166" s="249" t="s">
        <v>87</v>
      </c>
      <c r="AY166" s="248" t="s">
        <v>211</v>
      </c>
      <c r="BK166" s="250">
        <f>SUM(BK167:BK168)</f>
        <v>0</v>
      </c>
    </row>
    <row r="167" s="2" customFormat="1" ht="16.5" customHeight="1">
      <c r="A167" s="41"/>
      <c r="B167" s="42"/>
      <c r="C167" s="317" t="s">
        <v>531</v>
      </c>
      <c r="D167" s="317" t="s">
        <v>587</v>
      </c>
      <c r="E167" s="318" t="s">
        <v>3216</v>
      </c>
      <c r="F167" s="319" t="s">
        <v>3217</v>
      </c>
      <c r="G167" s="320" t="s">
        <v>217</v>
      </c>
      <c r="H167" s="321">
        <v>2</v>
      </c>
      <c r="I167" s="322"/>
      <c r="J167" s="323">
        <f>ROUND(I167*H167,2)</f>
        <v>0</v>
      </c>
      <c r="K167" s="324"/>
      <c r="L167" s="325"/>
      <c r="M167" s="326" t="s">
        <v>1</v>
      </c>
      <c r="N167" s="327" t="s">
        <v>46</v>
      </c>
      <c r="O167" s="94"/>
      <c r="P167" s="263">
        <f>O167*H167</f>
        <v>0</v>
      </c>
      <c r="Q167" s="263">
        <v>0</v>
      </c>
      <c r="R167" s="263">
        <f>Q167*H167</f>
        <v>0</v>
      </c>
      <c r="S167" s="263">
        <v>0</v>
      </c>
      <c r="T167" s="264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65" t="s">
        <v>247</v>
      </c>
      <c r="AT167" s="265" t="s">
        <v>587</v>
      </c>
      <c r="AU167" s="265" t="s">
        <v>89</v>
      </c>
      <c r="AY167" s="18" t="s">
        <v>211</v>
      </c>
      <c r="BE167" s="155">
        <f>IF(N167="základní",J167,0)</f>
        <v>0</v>
      </c>
      <c r="BF167" s="155">
        <f>IF(N167="snížená",J167,0)</f>
        <v>0</v>
      </c>
      <c r="BG167" s="155">
        <f>IF(N167="zákl. přenesená",J167,0)</f>
        <v>0</v>
      </c>
      <c r="BH167" s="155">
        <f>IF(N167="sníž. přenesená",J167,0)</f>
        <v>0</v>
      </c>
      <c r="BI167" s="155">
        <f>IF(N167="nulová",J167,0)</f>
        <v>0</v>
      </c>
      <c r="BJ167" s="18" t="s">
        <v>87</v>
      </c>
      <c r="BK167" s="155">
        <f>ROUND(I167*H167,2)</f>
        <v>0</v>
      </c>
      <c r="BL167" s="18" t="s">
        <v>100</v>
      </c>
      <c r="BM167" s="265" t="s">
        <v>667</v>
      </c>
    </row>
    <row r="168" s="2" customFormat="1" ht="16.5" customHeight="1">
      <c r="A168" s="41"/>
      <c r="B168" s="42"/>
      <c r="C168" s="317" t="s">
        <v>535</v>
      </c>
      <c r="D168" s="317" t="s">
        <v>587</v>
      </c>
      <c r="E168" s="318" t="s">
        <v>3218</v>
      </c>
      <c r="F168" s="319" t="s">
        <v>3219</v>
      </c>
      <c r="G168" s="320" t="s">
        <v>217</v>
      </c>
      <c r="H168" s="321">
        <v>5</v>
      </c>
      <c r="I168" s="322"/>
      <c r="J168" s="323">
        <f>ROUND(I168*H168,2)</f>
        <v>0</v>
      </c>
      <c r="K168" s="324"/>
      <c r="L168" s="325"/>
      <c r="M168" s="326" t="s">
        <v>1</v>
      </c>
      <c r="N168" s="327" t="s">
        <v>46</v>
      </c>
      <c r="O168" s="94"/>
      <c r="P168" s="263">
        <f>O168*H168</f>
        <v>0</v>
      </c>
      <c r="Q168" s="263">
        <v>0</v>
      </c>
      <c r="R168" s="263">
        <f>Q168*H168</f>
        <v>0</v>
      </c>
      <c r="S168" s="263">
        <v>0</v>
      </c>
      <c r="T168" s="264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65" t="s">
        <v>247</v>
      </c>
      <c r="AT168" s="265" t="s">
        <v>587</v>
      </c>
      <c r="AU168" s="265" t="s">
        <v>89</v>
      </c>
      <c r="AY168" s="18" t="s">
        <v>211</v>
      </c>
      <c r="BE168" s="155">
        <f>IF(N168="základní",J168,0)</f>
        <v>0</v>
      </c>
      <c r="BF168" s="155">
        <f>IF(N168="snížená",J168,0)</f>
        <v>0</v>
      </c>
      <c r="BG168" s="155">
        <f>IF(N168="zákl. přenesená",J168,0)</f>
        <v>0</v>
      </c>
      <c r="BH168" s="155">
        <f>IF(N168="sníž. přenesená",J168,0)</f>
        <v>0</v>
      </c>
      <c r="BI168" s="155">
        <f>IF(N168="nulová",J168,0)</f>
        <v>0</v>
      </c>
      <c r="BJ168" s="18" t="s">
        <v>87</v>
      </c>
      <c r="BK168" s="155">
        <f>ROUND(I168*H168,2)</f>
        <v>0</v>
      </c>
      <c r="BL168" s="18" t="s">
        <v>100</v>
      </c>
      <c r="BM168" s="265" t="s">
        <v>678</v>
      </c>
    </row>
    <row r="169" s="12" customFormat="1" ht="22.8" customHeight="1">
      <c r="A169" s="12"/>
      <c r="B169" s="237"/>
      <c r="C169" s="238"/>
      <c r="D169" s="239" t="s">
        <v>80</v>
      </c>
      <c r="E169" s="251" t="s">
        <v>3220</v>
      </c>
      <c r="F169" s="251" t="s">
        <v>3221</v>
      </c>
      <c r="G169" s="238"/>
      <c r="H169" s="238"/>
      <c r="I169" s="241"/>
      <c r="J169" s="252">
        <f>BK169</f>
        <v>0</v>
      </c>
      <c r="K169" s="238"/>
      <c r="L169" s="243"/>
      <c r="M169" s="244"/>
      <c r="N169" s="245"/>
      <c r="O169" s="245"/>
      <c r="P169" s="246">
        <f>SUM(P170:P172)</f>
        <v>0</v>
      </c>
      <c r="Q169" s="245"/>
      <c r="R169" s="246">
        <f>SUM(R170:R172)</f>
        <v>0</v>
      </c>
      <c r="S169" s="245"/>
      <c r="T169" s="247">
        <f>SUM(T170:T172)</f>
        <v>0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248" t="s">
        <v>87</v>
      </c>
      <c r="AT169" s="249" t="s">
        <v>80</v>
      </c>
      <c r="AU169" s="249" t="s">
        <v>87</v>
      </c>
      <c r="AY169" s="248" t="s">
        <v>211</v>
      </c>
      <c r="BK169" s="250">
        <f>SUM(BK170:BK172)</f>
        <v>0</v>
      </c>
    </row>
    <row r="170" s="2" customFormat="1" ht="24.15" customHeight="1">
      <c r="A170" s="41"/>
      <c r="B170" s="42"/>
      <c r="C170" s="317" t="s">
        <v>545</v>
      </c>
      <c r="D170" s="317" t="s">
        <v>587</v>
      </c>
      <c r="E170" s="318" t="s">
        <v>3222</v>
      </c>
      <c r="F170" s="319" t="s">
        <v>3223</v>
      </c>
      <c r="G170" s="320" t="s">
        <v>217</v>
      </c>
      <c r="H170" s="321">
        <v>2</v>
      </c>
      <c r="I170" s="322"/>
      <c r="J170" s="323">
        <f>ROUND(I170*H170,2)</f>
        <v>0</v>
      </c>
      <c r="K170" s="324"/>
      <c r="L170" s="325"/>
      <c r="M170" s="326" t="s">
        <v>1</v>
      </c>
      <c r="N170" s="327" t="s">
        <v>46</v>
      </c>
      <c r="O170" s="94"/>
      <c r="P170" s="263">
        <f>O170*H170</f>
        <v>0</v>
      </c>
      <c r="Q170" s="263">
        <v>0</v>
      </c>
      <c r="R170" s="263">
        <f>Q170*H170</f>
        <v>0</v>
      </c>
      <c r="S170" s="263">
        <v>0</v>
      </c>
      <c r="T170" s="264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65" t="s">
        <v>247</v>
      </c>
      <c r="AT170" s="265" t="s">
        <v>587</v>
      </c>
      <c r="AU170" s="265" t="s">
        <v>89</v>
      </c>
      <c r="AY170" s="18" t="s">
        <v>211</v>
      </c>
      <c r="BE170" s="155">
        <f>IF(N170="základní",J170,0)</f>
        <v>0</v>
      </c>
      <c r="BF170" s="155">
        <f>IF(N170="snížená",J170,0)</f>
        <v>0</v>
      </c>
      <c r="BG170" s="155">
        <f>IF(N170="zákl. přenesená",J170,0)</f>
        <v>0</v>
      </c>
      <c r="BH170" s="155">
        <f>IF(N170="sníž. přenesená",J170,0)</f>
        <v>0</v>
      </c>
      <c r="BI170" s="155">
        <f>IF(N170="nulová",J170,0)</f>
        <v>0</v>
      </c>
      <c r="BJ170" s="18" t="s">
        <v>87</v>
      </c>
      <c r="BK170" s="155">
        <f>ROUND(I170*H170,2)</f>
        <v>0</v>
      </c>
      <c r="BL170" s="18" t="s">
        <v>100</v>
      </c>
      <c r="BM170" s="265" t="s">
        <v>687</v>
      </c>
    </row>
    <row r="171" s="2" customFormat="1" ht="16.5" customHeight="1">
      <c r="A171" s="41"/>
      <c r="B171" s="42"/>
      <c r="C171" s="317" t="s">
        <v>551</v>
      </c>
      <c r="D171" s="317" t="s">
        <v>587</v>
      </c>
      <c r="E171" s="318" t="s">
        <v>3224</v>
      </c>
      <c r="F171" s="319" t="s">
        <v>3225</v>
      </c>
      <c r="G171" s="320" t="s">
        <v>1198</v>
      </c>
      <c r="H171" s="321">
        <v>4</v>
      </c>
      <c r="I171" s="322"/>
      <c r="J171" s="323">
        <f>ROUND(I171*H171,2)</f>
        <v>0</v>
      </c>
      <c r="K171" s="324"/>
      <c r="L171" s="325"/>
      <c r="M171" s="326" t="s">
        <v>1</v>
      </c>
      <c r="N171" s="327" t="s">
        <v>46</v>
      </c>
      <c r="O171" s="94"/>
      <c r="P171" s="263">
        <f>O171*H171</f>
        <v>0</v>
      </c>
      <c r="Q171" s="263">
        <v>0</v>
      </c>
      <c r="R171" s="263">
        <f>Q171*H171</f>
        <v>0</v>
      </c>
      <c r="S171" s="263">
        <v>0</v>
      </c>
      <c r="T171" s="264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65" t="s">
        <v>247</v>
      </c>
      <c r="AT171" s="265" t="s">
        <v>587</v>
      </c>
      <c r="AU171" s="265" t="s">
        <v>89</v>
      </c>
      <c r="AY171" s="18" t="s">
        <v>211</v>
      </c>
      <c r="BE171" s="155">
        <f>IF(N171="základní",J171,0)</f>
        <v>0</v>
      </c>
      <c r="BF171" s="155">
        <f>IF(N171="snížená",J171,0)</f>
        <v>0</v>
      </c>
      <c r="BG171" s="155">
        <f>IF(N171="zákl. přenesená",J171,0)</f>
        <v>0</v>
      </c>
      <c r="BH171" s="155">
        <f>IF(N171="sníž. přenesená",J171,0)</f>
        <v>0</v>
      </c>
      <c r="BI171" s="155">
        <f>IF(N171="nulová",J171,0)</f>
        <v>0</v>
      </c>
      <c r="BJ171" s="18" t="s">
        <v>87</v>
      </c>
      <c r="BK171" s="155">
        <f>ROUND(I171*H171,2)</f>
        <v>0</v>
      </c>
      <c r="BL171" s="18" t="s">
        <v>100</v>
      </c>
      <c r="BM171" s="265" t="s">
        <v>698</v>
      </c>
    </row>
    <row r="172" s="2" customFormat="1" ht="16.5" customHeight="1">
      <c r="A172" s="41"/>
      <c r="B172" s="42"/>
      <c r="C172" s="317" t="s">
        <v>7</v>
      </c>
      <c r="D172" s="317" t="s">
        <v>587</v>
      </c>
      <c r="E172" s="318" t="s">
        <v>3226</v>
      </c>
      <c r="F172" s="319" t="s">
        <v>3227</v>
      </c>
      <c r="G172" s="320" t="s">
        <v>307</v>
      </c>
      <c r="H172" s="321">
        <v>10</v>
      </c>
      <c r="I172" s="322"/>
      <c r="J172" s="323">
        <f>ROUND(I172*H172,2)</f>
        <v>0</v>
      </c>
      <c r="K172" s="324"/>
      <c r="L172" s="325"/>
      <c r="M172" s="326" t="s">
        <v>1</v>
      </c>
      <c r="N172" s="327" t="s">
        <v>46</v>
      </c>
      <c r="O172" s="94"/>
      <c r="P172" s="263">
        <f>O172*H172</f>
        <v>0</v>
      </c>
      <c r="Q172" s="263">
        <v>0</v>
      </c>
      <c r="R172" s="263">
        <f>Q172*H172</f>
        <v>0</v>
      </c>
      <c r="S172" s="263">
        <v>0</v>
      </c>
      <c r="T172" s="264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65" t="s">
        <v>247</v>
      </c>
      <c r="AT172" s="265" t="s">
        <v>587</v>
      </c>
      <c r="AU172" s="265" t="s">
        <v>89</v>
      </c>
      <c r="AY172" s="18" t="s">
        <v>211</v>
      </c>
      <c r="BE172" s="155">
        <f>IF(N172="základní",J172,0)</f>
        <v>0</v>
      </c>
      <c r="BF172" s="155">
        <f>IF(N172="snížená",J172,0)</f>
        <v>0</v>
      </c>
      <c r="BG172" s="155">
        <f>IF(N172="zákl. přenesená",J172,0)</f>
        <v>0</v>
      </c>
      <c r="BH172" s="155">
        <f>IF(N172="sníž. přenesená",J172,0)</f>
        <v>0</v>
      </c>
      <c r="BI172" s="155">
        <f>IF(N172="nulová",J172,0)</f>
        <v>0</v>
      </c>
      <c r="BJ172" s="18" t="s">
        <v>87</v>
      </c>
      <c r="BK172" s="155">
        <f>ROUND(I172*H172,2)</f>
        <v>0</v>
      </c>
      <c r="BL172" s="18" t="s">
        <v>100</v>
      </c>
      <c r="BM172" s="265" t="s">
        <v>706</v>
      </c>
    </row>
    <row r="173" s="12" customFormat="1" ht="22.8" customHeight="1">
      <c r="A173" s="12"/>
      <c r="B173" s="237"/>
      <c r="C173" s="238"/>
      <c r="D173" s="239" t="s">
        <v>80</v>
      </c>
      <c r="E173" s="251" t="s">
        <v>3228</v>
      </c>
      <c r="F173" s="251" t="s">
        <v>3229</v>
      </c>
      <c r="G173" s="238"/>
      <c r="H173" s="238"/>
      <c r="I173" s="241"/>
      <c r="J173" s="252">
        <f>BK173</f>
        <v>0</v>
      </c>
      <c r="K173" s="238"/>
      <c r="L173" s="243"/>
      <c r="M173" s="244"/>
      <c r="N173" s="245"/>
      <c r="O173" s="245"/>
      <c r="P173" s="246">
        <f>SUM(P174:P176)</f>
        <v>0</v>
      </c>
      <c r="Q173" s="245"/>
      <c r="R173" s="246">
        <f>SUM(R174:R176)</f>
        <v>0</v>
      </c>
      <c r="S173" s="245"/>
      <c r="T173" s="247">
        <f>SUM(T174:T176)</f>
        <v>0</v>
      </c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R173" s="248" t="s">
        <v>87</v>
      </c>
      <c r="AT173" s="249" t="s">
        <v>80</v>
      </c>
      <c r="AU173" s="249" t="s">
        <v>87</v>
      </c>
      <c r="AY173" s="248" t="s">
        <v>211</v>
      </c>
      <c r="BK173" s="250">
        <f>SUM(BK174:BK176)</f>
        <v>0</v>
      </c>
    </row>
    <row r="174" s="2" customFormat="1" ht="24.15" customHeight="1">
      <c r="A174" s="41"/>
      <c r="B174" s="42"/>
      <c r="C174" s="317" t="s">
        <v>568</v>
      </c>
      <c r="D174" s="317" t="s">
        <v>587</v>
      </c>
      <c r="E174" s="318" t="s">
        <v>3230</v>
      </c>
      <c r="F174" s="319" t="s">
        <v>3231</v>
      </c>
      <c r="G174" s="320" t="s">
        <v>217</v>
      </c>
      <c r="H174" s="321">
        <v>2</v>
      </c>
      <c r="I174" s="322"/>
      <c r="J174" s="323">
        <f>ROUND(I174*H174,2)</f>
        <v>0</v>
      </c>
      <c r="K174" s="324"/>
      <c r="L174" s="325"/>
      <c r="M174" s="326" t="s">
        <v>1</v>
      </c>
      <c r="N174" s="327" t="s">
        <v>46</v>
      </c>
      <c r="O174" s="94"/>
      <c r="P174" s="263">
        <f>O174*H174</f>
        <v>0</v>
      </c>
      <c r="Q174" s="263">
        <v>0</v>
      </c>
      <c r="R174" s="263">
        <f>Q174*H174</f>
        <v>0</v>
      </c>
      <c r="S174" s="263">
        <v>0</v>
      </c>
      <c r="T174" s="264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65" t="s">
        <v>247</v>
      </c>
      <c r="AT174" s="265" t="s">
        <v>587</v>
      </c>
      <c r="AU174" s="265" t="s">
        <v>89</v>
      </c>
      <c r="AY174" s="18" t="s">
        <v>211</v>
      </c>
      <c r="BE174" s="155">
        <f>IF(N174="základní",J174,0)</f>
        <v>0</v>
      </c>
      <c r="BF174" s="155">
        <f>IF(N174="snížená",J174,0)</f>
        <v>0</v>
      </c>
      <c r="BG174" s="155">
        <f>IF(N174="zákl. přenesená",J174,0)</f>
        <v>0</v>
      </c>
      <c r="BH174" s="155">
        <f>IF(N174="sníž. přenesená",J174,0)</f>
        <v>0</v>
      </c>
      <c r="BI174" s="155">
        <f>IF(N174="nulová",J174,0)</f>
        <v>0</v>
      </c>
      <c r="BJ174" s="18" t="s">
        <v>87</v>
      </c>
      <c r="BK174" s="155">
        <f>ROUND(I174*H174,2)</f>
        <v>0</v>
      </c>
      <c r="BL174" s="18" t="s">
        <v>100</v>
      </c>
      <c r="BM174" s="265" t="s">
        <v>716</v>
      </c>
    </row>
    <row r="175" s="2" customFormat="1" ht="16.5" customHeight="1">
      <c r="A175" s="41"/>
      <c r="B175" s="42"/>
      <c r="C175" s="317" t="s">
        <v>572</v>
      </c>
      <c r="D175" s="317" t="s">
        <v>587</v>
      </c>
      <c r="E175" s="318" t="s">
        <v>3232</v>
      </c>
      <c r="F175" s="319" t="s">
        <v>3233</v>
      </c>
      <c r="G175" s="320" t="s">
        <v>1198</v>
      </c>
      <c r="H175" s="321">
        <v>1</v>
      </c>
      <c r="I175" s="322"/>
      <c r="J175" s="323">
        <f>ROUND(I175*H175,2)</f>
        <v>0</v>
      </c>
      <c r="K175" s="324"/>
      <c r="L175" s="325"/>
      <c r="M175" s="326" t="s">
        <v>1</v>
      </c>
      <c r="N175" s="327" t="s">
        <v>46</v>
      </c>
      <c r="O175" s="94"/>
      <c r="P175" s="263">
        <f>O175*H175</f>
        <v>0</v>
      </c>
      <c r="Q175" s="263">
        <v>0</v>
      </c>
      <c r="R175" s="263">
        <f>Q175*H175</f>
        <v>0</v>
      </c>
      <c r="S175" s="263">
        <v>0</v>
      </c>
      <c r="T175" s="264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65" t="s">
        <v>247</v>
      </c>
      <c r="AT175" s="265" t="s">
        <v>587</v>
      </c>
      <c r="AU175" s="265" t="s">
        <v>89</v>
      </c>
      <c r="AY175" s="18" t="s">
        <v>211</v>
      </c>
      <c r="BE175" s="155">
        <f>IF(N175="základní",J175,0)</f>
        <v>0</v>
      </c>
      <c r="BF175" s="155">
        <f>IF(N175="snížená",J175,0)</f>
        <v>0</v>
      </c>
      <c r="BG175" s="155">
        <f>IF(N175="zákl. přenesená",J175,0)</f>
        <v>0</v>
      </c>
      <c r="BH175" s="155">
        <f>IF(N175="sníž. přenesená",J175,0)</f>
        <v>0</v>
      </c>
      <c r="BI175" s="155">
        <f>IF(N175="nulová",J175,0)</f>
        <v>0</v>
      </c>
      <c r="BJ175" s="18" t="s">
        <v>87</v>
      </c>
      <c r="BK175" s="155">
        <f>ROUND(I175*H175,2)</f>
        <v>0</v>
      </c>
      <c r="BL175" s="18" t="s">
        <v>100</v>
      </c>
      <c r="BM175" s="265" t="s">
        <v>729</v>
      </c>
    </row>
    <row r="176" s="2" customFormat="1" ht="16.5" customHeight="1">
      <c r="A176" s="41"/>
      <c r="B176" s="42"/>
      <c r="C176" s="317" t="s">
        <v>579</v>
      </c>
      <c r="D176" s="317" t="s">
        <v>587</v>
      </c>
      <c r="E176" s="318" t="s">
        <v>3234</v>
      </c>
      <c r="F176" s="319" t="s">
        <v>3235</v>
      </c>
      <c r="G176" s="320" t="s">
        <v>1198</v>
      </c>
      <c r="H176" s="321">
        <v>1</v>
      </c>
      <c r="I176" s="322"/>
      <c r="J176" s="323">
        <f>ROUND(I176*H176,2)</f>
        <v>0</v>
      </c>
      <c r="K176" s="324"/>
      <c r="L176" s="325"/>
      <c r="M176" s="326" t="s">
        <v>1</v>
      </c>
      <c r="N176" s="327" t="s">
        <v>46</v>
      </c>
      <c r="O176" s="94"/>
      <c r="P176" s="263">
        <f>O176*H176</f>
        <v>0</v>
      </c>
      <c r="Q176" s="263">
        <v>0</v>
      </c>
      <c r="R176" s="263">
        <f>Q176*H176</f>
        <v>0</v>
      </c>
      <c r="S176" s="263">
        <v>0</v>
      </c>
      <c r="T176" s="264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65" t="s">
        <v>247</v>
      </c>
      <c r="AT176" s="265" t="s">
        <v>587</v>
      </c>
      <c r="AU176" s="265" t="s">
        <v>89</v>
      </c>
      <c r="AY176" s="18" t="s">
        <v>211</v>
      </c>
      <c r="BE176" s="155">
        <f>IF(N176="základní",J176,0)</f>
        <v>0</v>
      </c>
      <c r="BF176" s="155">
        <f>IF(N176="snížená",J176,0)</f>
        <v>0</v>
      </c>
      <c r="BG176" s="155">
        <f>IF(N176="zákl. přenesená",J176,0)</f>
        <v>0</v>
      </c>
      <c r="BH176" s="155">
        <f>IF(N176="sníž. přenesená",J176,0)</f>
        <v>0</v>
      </c>
      <c r="BI176" s="155">
        <f>IF(N176="nulová",J176,0)</f>
        <v>0</v>
      </c>
      <c r="BJ176" s="18" t="s">
        <v>87</v>
      </c>
      <c r="BK176" s="155">
        <f>ROUND(I176*H176,2)</f>
        <v>0</v>
      </c>
      <c r="BL176" s="18" t="s">
        <v>100</v>
      </c>
      <c r="BM176" s="265" t="s">
        <v>747</v>
      </c>
    </row>
    <row r="177" s="12" customFormat="1" ht="22.8" customHeight="1">
      <c r="A177" s="12"/>
      <c r="B177" s="237"/>
      <c r="C177" s="238"/>
      <c r="D177" s="239" t="s">
        <v>80</v>
      </c>
      <c r="E177" s="251" t="s">
        <v>3236</v>
      </c>
      <c r="F177" s="251" t="s">
        <v>3237</v>
      </c>
      <c r="G177" s="238"/>
      <c r="H177" s="238"/>
      <c r="I177" s="241"/>
      <c r="J177" s="252">
        <f>BK177</f>
        <v>0</v>
      </c>
      <c r="K177" s="238"/>
      <c r="L177" s="243"/>
      <c r="M177" s="244"/>
      <c r="N177" s="245"/>
      <c r="O177" s="245"/>
      <c r="P177" s="246">
        <f>SUM(P178:P183)</f>
        <v>0</v>
      </c>
      <c r="Q177" s="245"/>
      <c r="R177" s="246">
        <f>SUM(R178:R183)</f>
        <v>0</v>
      </c>
      <c r="S177" s="245"/>
      <c r="T177" s="247">
        <f>SUM(T178:T183)</f>
        <v>0</v>
      </c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R177" s="248" t="s">
        <v>87</v>
      </c>
      <c r="AT177" s="249" t="s">
        <v>80</v>
      </c>
      <c r="AU177" s="249" t="s">
        <v>87</v>
      </c>
      <c r="AY177" s="248" t="s">
        <v>211</v>
      </c>
      <c r="BK177" s="250">
        <f>SUM(BK178:BK183)</f>
        <v>0</v>
      </c>
    </row>
    <row r="178" s="2" customFormat="1" ht="16.5" customHeight="1">
      <c r="A178" s="41"/>
      <c r="B178" s="42"/>
      <c r="C178" s="317" t="s">
        <v>586</v>
      </c>
      <c r="D178" s="317" t="s">
        <v>587</v>
      </c>
      <c r="E178" s="318" t="s">
        <v>3238</v>
      </c>
      <c r="F178" s="319" t="s">
        <v>3239</v>
      </c>
      <c r="G178" s="320" t="s">
        <v>217</v>
      </c>
      <c r="H178" s="321">
        <v>1</v>
      </c>
      <c r="I178" s="322"/>
      <c r="J178" s="323">
        <f>ROUND(I178*H178,2)</f>
        <v>0</v>
      </c>
      <c r="K178" s="324"/>
      <c r="L178" s="325"/>
      <c r="M178" s="326" t="s">
        <v>1</v>
      </c>
      <c r="N178" s="327" t="s">
        <v>46</v>
      </c>
      <c r="O178" s="94"/>
      <c r="P178" s="263">
        <f>O178*H178</f>
        <v>0</v>
      </c>
      <c r="Q178" s="263">
        <v>0</v>
      </c>
      <c r="R178" s="263">
        <f>Q178*H178</f>
        <v>0</v>
      </c>
      <c r="S178" s="263">
        <v>0</v>
      </c>
      <c r="T178" s="264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65" t="s">
        <v>247</v>
      </c>
      <c r="AT178" s="265" t="s">
        <v>587</v>
      </c>
      <c r="AU178" s="265" t="s">
        <v>89</v>
      </c>
      <c r="AY178" s="18" t="s">
        <v>211</v>
      </c>
      <c r="BE178" s="155">
        <f>IF(N178="základní",J178,0)</f>
        <v>0</v>
      </c>
      <c r="BF178" s="155">
        <f>IF(N178="snížená",J178,0)</f>
        <v>0</v>
      </c>
      <c r="BG178" s="155">
        <f>IF(N178="zákl. přenesená",J178,0)</f>
        <v>0</v>
      </c>
      <c r="BH178" s="155">
        <f>IF(N178="sníž. přenesená",J178,0)</f>
        <v>0</v>
      </c>
      <c r="BI178" s="155">
        <f>IF(N178="nulová",J178,0)</f>
        <v>0</v>
      </c>
      <c r="BJ178" s="18" t="s">
        <v>87</v>
      </c>
      <c r="BK178" s="155">
        <f>ROUND(I178*H178,2)</f>
        <v>0</v>
      </c>
      <c r="BL178" s="18" t="s">
        <v>100</v>
      </c>
      <c r="BM178" s="265" t="s">
        <v>756</v>
      </c>
    </row>
    <row r="179" s="2" customFormat="1" ht="16.5" customHeight="1">
      <c r="A179" s="41"/>
      <c r="B179" s="42"/>
      <c r="C179" s="317" t="s">
        <v>591</v>
      </c>
      <c r="D179" s="317" t="s">
        <v>587</v>
      </c>
      <c r="E179" s="318" t="s">
        <v>3240</v>
      </c>
      <c r="F179" s="319" t="s">
        <v>3241</v>
      </c>
      <c r="G179" s="320" t="s">
        <v>217</v>
      </c>
      <c r="H179" s="321">
        <v>1</v>
      </c>
      <c r="I179" s="322"/>
      <c r="J179" s="323">
        <f>ROUND(I179*H179,2)</f>
        <v>0</v>
      </c>
      <c r="K179" s="324"/>
      <c r="L179" s="325"/>
      <c r="M179" s="326" t="s">
        <v>1</v>
      </c>
      <c r="N179" s="327" t="s">
        <v>46</v>
      </c>
      <c r="O179" s="94"/>
      <c r="P179" s="263">
        <f>O179*H179</f>
        <v>0</v>
      </c>
      <c r="Q179" s="263">
        <v>0</v>
      </c>
      <c r="R179" s="263">
        <f>Q179*H179</f>
        <v>0</v>
      </c>
      <c r="S179" s="263">
        <v>0</v>
      </c>
      <c r="T179" s="264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65" t="s">
        <v>247</v>
      </c>
      <c r="AT179" s="265" t="s">
        <v>587</v>
      </c>
      <c r="AU179" s="265" t="s">
        <v>89</v>
      </c>
      <c r="AY179" s="18" t="s">
        <v>211</v>
      </c>
      <c r="BE179" s="155">
        <f>IF(N179="základní",J179,0)</f>
        <v>0</v>
      </c>
      <c r="BF179" s="155">
        <f>IF(N179="snížená",J179,0)</f>
        <v>0</v>
      </c>
      <c r="BG179" s="155">
        <f>IF(N179="zákl. přenesená",J179,0)</f>
        <v>0</v>
      </c>
      <c r="BH179" s="155">
        <f>IF(N179="sníž. přenesená",J179,0)</f>
        <v>0</v>
      </c>
      <c r="BI179" s="155">
        <f>IF(N179="nulová",J179,0)</f>
        <v>0</v>
      </c>
      <c r="BJ179" s="18" t="s">
        <v>87</v>
      </c>
      <c r="BK179" s="155">
        <f>ROUND(I179*H179,2)</f>
        <v>0</v>
      </c>
      <c r="BL179" s="18" t="s">
        <v>100</v>
      </c>
      <c r="BM179" s="265" t="s">
        <v>767</v>
      </c>
    </row>
    <row r="180" s="2" customFormat="1" ht="16.5" customHeight="1">
      <c r="A180" s="41"/>
      <c r="B180" s="42"/>
      <c r="C180" s="317" t="s">
        <v>602</v>
      </c>
      <c r="D180" s="317" t="s">
        <v>587</v>
      </c>
      <c r="E180" s="318" t="s">
        <v>3242</v>
      </c>
      <c r="F180" s="319" t="s">
        <v>3243</v>
      </c>
      <c r="G180" s="320" t="s">
        <v>1198</v>
      </c>
      <c r="H180" s="321">
        <v>1</v>
      </c>
      <c r="I180" s="322"/>
      <c r="J180" s="323">
        <f>ROUND(I180*H180,2)</f>
        <v>0</v>
      </c>
      <c r="K180" s="324"/>
      <c r="L180" s="325"/>
      <c r="M180" s="326" t="s">
        <v>1</v>
      </c>
      <c r="N180" s="327" t="s">
        <v>46</v>
      </c>
      <c r="O180" s="94"/>
      <c r="P180" s="263">
        <f>O180*H180</f>
        <v>0</v>
      </c>
      <c r="Q180" s="263">
        <v>0</v>
      </c>
      <c r="R180" s="263">
        <f>Q180*H180</f>
        <v>0</v>
      </c>
      <c r="S180" s="263">
        <v>0</v>
      </c>
      <c r="T180" s="264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65" t="s">
        <v>247</v>
      </c>
      <c r="AT180" s="265" t="s">
        <v>587</v>
      </c>
      <c r="AU180" s="265" t="s">
        <v>89</v>
      </c>
      <c r="AY180" s="18" t="s">
        <v>211</v>
      </c>
      <c r="BE180" s="155">
        <f>IF(N180="základní",J180,0)</f>
        <v>0</v>
      </c>
      <c r="BF180" s="155">
        <f>IF(N180="snížená",J180,0)</f>
        <v>0</v>
      </c>
      <c r="BG180" s="155">
        <f>IF(N180="zákl. přenesená",J180,0)</f>
        <v>0</v>
      </c>
      <c r="BH180" s="155">
        <f>IF(N180="sníž. přenesená",J180,0)</f>
        <v>0</v>
      </c>
      <c r="BI180" s="155">
        <f>IF(N180="nulová",J180,0)</f>
        <v>0</v>
      </c>
      <c r="BJ180" s="18" t="s">
        <v>87</v>
      </c>
      <c r="BK180" s="155">
        <f>ROUND(I180*H180,2)</f>
        <v>0</v>
      </c>
      <c r="BL180" s="18" t="s">
        <v>100</v>
      </c>
      <c r="BM180" s="265" t="s">
        <v>786</v>
      </c>
    </row>
    <row r="181" s="2" customFormat="1" ht="16.5" customHeight="1">
      <c r="A181" s="41"/>
      <c r="B181" s="42"/>
      <c r="C181" s="317" t="s">
        <v>608</v>
      </c>
      <c r="D181" s="317" t="s">
        <v>587</v>
      </c>
      <c r="E181" s="318" t="s">
        <v>3244</v>
      </c>
      <c r="F181" s="319" t="s">
        <v>3245</v>
      </c>
      <c r="G181" s="320" t="s">
        <v>1198</v>
      </c>
      <c r="H181" s="321">
        <v>2</v>
      </c>
      <c r="I181" s="322"/>
      <c r="J181" s="323">
        <f>ROUND(I181*H181,2)</f>
        <v>0</v>
      </c>
      <c r="K181" s="324"/>
      <c r="L181" s="325"/>
      <c r="M181" s="326" t="s">
        <v>1</v>
      </c>
      <c r="N181" s="327" t="s">
        <v>46</v>
      </c>
      <c r="O181" s="94"/>
      <c r="P181" s="263">
        <f>O181*H181</f>
        <v>0</v>
      </c>
      <c r="Q181" s="263">
        <v>0</v>
      </c>
      <c r="R181" s="263">
        <f>Q181*H181</f>
        <v>0</v>
      </c>
      <c r="S181" s="263">
        <v>0</v>
      </c>
      <c r="T181" s="264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65" t="s">
        <v>247</v>
      </c>
      <c r="AT181" s="265" t="s">
        <v>587</v>
      </c>
      <c r="AU181" s="265" t="s">
        <v>89</v>
      </c>
      <c r="AY181" s="18" t="s">
        <v>211</v>
      </c>
      <c r="BE181" s="155">
        <f>IF(N181="základní",J181,0)</f>
        <v>0</v>
      </c>
      <c r="BF181" s="155">
        <f>IF(N181="snížená",J181,0)</f>
        <v>0</v>
      </c>
      <c r="BG181" s="155">
        <f>IF(N181="zákl. přenesená",J181,0)</f>
        <v>0</v>
      </c>
      <c r="BH181" s="155">
        <f>IF(N181="sníž. přenesená",J181,0)</f>
        <v>0</v>
      </c>
      <c r="BI181" s="155">
        <f>IF(N181="nulová",J181,0)</f>
        <v>0</v>
      </c>
      <c r="BJ181" s="18" t="s">
        <v>87</v>
      </c>
      <c r="BK181" s="155">
        <f>ROUND(I181*H181,2)</f>
        <v>0</v>
      </c>
      <c r="BL181" s="18" t="s">
        <v>100</v>
      </c>
      <c r="BM181" s="265" t="s">
        <v>795</v>
      </c>
    </row>
    <row r="182" s="2" customFormat="1" ht="16.5" customHeight="1">
      <c r="A182" s="41"/>
      <c r="B182" s="42"/>
      <c r="C182" s="317" t="s">
        <v>614</v>
      </c>
      <c r="D182" s="317" t="s">
        <v>587</v>
      </c>
      <c r="E182" s="318" t="s">
        <v>3246</v>
      </c>
      <c r="F182" s="319" t="s">
        <v>3247</v>
      </c>
      <c r="G182" s="320" t="s">
        <v>1198</v>
      </c>
      <c r="H182" s="321">
        <v>1</v>
      </c>
      <c r="I182" s="322"/>
      <c r="J182" s="323">
        <f>ROUND(I182*H182,2)</f>
        <v>0</v>
      </c>
      <c r="K182" s="324"/>
      <c r="L182" s="325"/>
      <c r="M182" s="326" t="s">
        <v>1</v>
      </c>
      <c r="N182" s="327" t="s">
        <v>46</v>
      </c>
      <c r="O182" s="94"/>
      <c r="P182" s="263">
        <f>O182*H182</f>
        <v>0</v>
      </c>
      <c r="Q182" s="263">
        <v>0</v>
      </c>
      <c r="R182" s="263">
        <f>Q182*H182</f>
        <v>0</v>
      </c>
      <c r="S182" s="263">
        <v>0</v>
      </c>
      <c r="T182" s="264">
        <f>S182*H182</f>
        <v>0</v>
      </c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R182" s="265" t="s">
        <v>247</v>
      </c>
      <c r="AT182" s="265" t="s">
        <v>587</v>
      </c>
      <c r="AU182" s="265" t="s">
        <v>89</v>
      </c>
      <c r="AY182" s="18" t="s">
        <v>211</v>
      </c>
      <c r="BE182" s="155">
        <f>IF(N182="základní",J182,0)</f>
        <v>0</v>
      </c>
      <c r="BF182" s="155">
        <f>IF(N182="snížená",J182,0)</f>
        <v>0</v>
      </c>
      <c r="BG182" s="155">
        <f>IF(N182="zákl. přenesená",J182,0)</f>
        <v>0</v>
      </c>
      <c r="BH182" s="155">
        <f>IF(N182="sníž. přenesená",J182,0)</f>
        <v>0</v>
      </c>
      <c r="BI182" s="155">
        <f>IF(N182="nulová",J182,0)</f>
        <v>0</v>
      </c>
      <c r="BJ182" s="18" t="s">
        <v>87</v>
      </c>
      <c r="BK182" s="155">
        <f>ROUND(I182*H182,2)</f>
        <v>0</v>
      </c>
      <c r="BL182" s="18" t="s">
        <v>100</v>
      </c>
      <c r="BM182" s="265" t="s">
        <v>804</v>
      </c>
    </row>
    <row r="183" s="2" customFormat="1" ht="16.5" customHeight="1">
      <c r="A183" s="41"/>
      <c r="B183" s="42"/>
      <c r="C183" s="317" t="s">
        <v>619</v>
      </c>
      <c r="D183" s="317" t="s">
        <v>587</v>
      </c>
      <c r="E183" s="318" t="s">
        <v>3248</v>
      </c>
      <c r="F183" s="319" t="s">
        <v>3249</v>
      </c>
      <c r="G183" s="320" t="s">
        <v>307</v>
      </c>
      <c r="H183" s="321">
        <v>6</v>
      </c>
      <c r="I183" s="322"/>
      <c r="J183" s="323">
        <f>ROUND(I183*H183,2)</f>
        <v>0</v>
      </c>
      <c r="K183" s="324"/>
      <c r="L183" s="325"/>
      <c r="M183" s="326" t="s">
        <v>1</v>
      </c>
      <c r="N183" s="327" t="s">
        <v>46</v>
      </c>
      <c r="O183" s="94"/>
      <c r="P183" s="263">
        <f>O183*H183</f>
        <v>0</v>
      </c>
      <c r="Q183" s="263">
        <v>0</v>
      </c>
      <c r="R183" s="263">
        <f>Q183*H183</f>
        <v>0</v>
      </c>
      <c r="S183" s="263">
        <v>0</v>
      </c>
      <c r="T183" s="264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65" t="s">
        <v>247</v>
      </c>
      <c r="AT183" s="265" t="s">
        <v>587</v>
      </c>
      <c r="AU183" s="265" t="s">
        <v>89</v>
      </c>
      <c r="AY183" s="18" t="s">
        <v>211</v>
      </c>
      <c r="BE183" s="155">
        <f>IF(N183="základní",J183,0)</f>
        <v>0</v>
      </c>
      <c r="BF183" s="155">
        <f>IF(N183="snížená",J183,0)</f>
        <v>0</v>
      </c>
      <c r="BG183" s="155">
        <f>IF(N183="zákl. přenesená",J183,0)</f>
        <v>0</v>
      </c>
      <c r="BH183" s="155">
        <f>IF(N183="sníž. přenesená",J183,0)</f>
        <v>0</v>
      </c>
      <c r="BI183" s="155">
        <f>IF(N183="nulová",J183,0)</f>
        <v>0</v>
      </c>
      <c r="BJ183" s="18" t="s">
        <v>87</v>
      </c>
      <c r="BK183" s="155">
        <f>ROUND(I183*H183,2)</f>
        <v>0</v>
      </c>
      <c r="BL183" s="18" t="s">
        <v>100</v>
      </c>
      <c r="BM183" s="265" t="s">
        <v>819</v>
      </c>
    </row>
    <row r="184" s="12" customFormat="1" ht="22.8" customHeight="1">
      <c r="A184" s="12"/>
      <c r="B184" s="237"/>
      <c r="C184" s="238"/>
      <c r="D184" s="239" t="s">
        <v>80</v>
      </c>
      <c r="E184" s="251" t="s">
        <v>3250</v>
      </c>
      <c r="F184" s="251" t="s">
        <v>3251</v>
      </c>
      <c r="G184" s="238"/>
      <c r="H184" s="238"/>
      <c r="I184" s="241"/>
      <c r="J184" s="252">
        <f>BK184</f>
        <v>0</v>
      </c>
      <c r="K184" s="238"/>
      <c r="L184" s="243"/>
      <c r="M184" s="244"/>
      <c r="N184" s="245"/>
      <c r="O184" s="245"/>
      <c r="P184" s="246">
        <f>SUM(P185:P187)</f>
        <v>0</v>
      </c>
      <c r="Q184" s="245"/>
      <c r="R184" s="246">
        <f>SUM(R185:R187)</f>
        <v>0</v>
      </c>
      <c r="S184" s="245"/>
      <c r="T184" s="247">
        <f>SUM(T185:T187)</f>
        <v>0</v>
      </c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R184" s="248" t="s">
        <v>87</v>
      </c>
      <c r="AT184" s="249" t="s">
        <v>80</v>
      </c>
      <c r="AU184" s="249" t="s">
        <v>87</v>
      </c>
      <c r="AY184" s="248" t="s">
        <v>211</v>
      </c>
      <c r="BK184" s="250">
        <f>SUM(BK185:BK187)</f>
        <v>0</v>
      </c>
    </row>
    <row r="185" s="2" customFormat="1" ht="16.5" customHeight="1">
      <c r="A185" s="41"/>
      <c r="B185" s="42"/>
      <c r="C185" s="317" t="s">
        <v>625</v>
      </c>
      <c r="D185" s="317" t="s">
        <v>587</v>
      </c>
      <c r="E185" s="318" t="s">
        <v>3252</v>
      </c>
      <c r="F185" s="319" t="s">
        <v>3253</v>
      </c>
      <c r="G185" s="320" t="s">
        <v>1198</v>
      </c>
      <c r="H185" s="321">
        <v>120</v>
      </c>
      <c r="I185" s="322"/>
      <c r="J185" s="323">
        <f>ROUND(I185*H185,2)</f>
        <v>0</v>
      </c>
      <c r="K185" s="324"/>
      <c r="L185" s="325"/>
      <c r="M185" s="326" t="s">
        <v>1</v>
      </c>
      <c r="N185" s="327" t="s">
        <v>46</v>
      </c>
      <c r="O185" s="94"/>
      <c r="P185" s="263">
        <f>O185*H185</f>
        <v>0</v>
      </c>
      <c r="Q185" s="263">
        <v>0</v>
      </c>
      <c r="R185" s="263">
        <f>Q185*H185</f>
        <v>0</v>
      </c>
      <c r="S185" s="263">
        <v>0</v>
      </c>
      <c r="T185" s="264">
        <f>S185*H185</f>
        <v>0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265" t="s">
        <v>247</v>
      </c>
      <c r="AT185" s="265" t="s">
        <v>587</v>
      </c>
      <c r="AU185" s="265" t="s">
        <v>89</v>
      </c>
      <c r="AY185" s="18" t="s">
        <v>211</v>
      </c>
      <c r="BE185" s="155">
        <f>IF(N185="základní",J185,0)</f>
        <v>0</v>
      </c>
      <c r="BF185" s="155">
        <f>IF(N185="snížená",J185,0)</f>
        <v>0</v>
      </c>
      <c r="BG185" s="155">
        <f>IF(N185="zákl. přenesená",J185,0)</f>
        <v>0</v>
      </c>
      <c r="BH185" s="155">
        <f>IF(N185="sníž. přenesená",J185,0)</f>
        <v>0</v>
      </c>
      <c r="BI185" s="155">
        <f>IF(N185="nulová",J185,0)</f>
        <v>0</v>
      </c>
      <c r="BJ185" s="18" t="s">
        <v>87</v>
      </c>
      <c r="BK185" s="155">
        <f>ROUND(I185*H185,2)</f>
        <v>0</v>
      </c>
      <c r="BL185" s="18" t="s">
        <v>100</v>
      </c>
      <c r="BM185" s="265" t="s">
        <v>828</v>
      </c>
    </row>
    <row r="186" s="2" customFormat="1" ht="16.5" customHeight="1">
      <c r="A186" s="41"/>
      <c r="B186" s="42"/>
      <c r="C186" s="317" t="s">
        <v>632</v>
      </c>
      <c r="D186" s="317" t="s">
        <v>587</v>
      </c>
      <c r="E186" s="318" t="s">
        <v>3254</v>
      </c>
      <c r="F186" s="319" t="s">
        <v>3255</v>
      </c>
      <c r="G186" s="320" t="s">
        <v>1198</v>
      </c>
      <c r="H186" s="321">
        <v>6</v>
      </c>
      <c r="I186" s="322"/>
      <c r="J186" s="323">
        <f>ROUND(I186*H186,2)</f>
        <v>0</v>
      </c>
      <c r="K186" s="324"/>
      <c r="L186" s="325"/>
      <c r="M186" s="326" t="s">
        <v>1</v>
      </c>
      <c r="N186" s="327" t="s">
        <v>46</v>
      </c>
      <c r="O186" s="94"/>
      <c r="P186" s="263">
        <f>O186*H186</f>
        <v>0</v>
      </c>
      <c r="Q186" s="263">
        <v>0</v>
      </c>
      <c r="R186" s="263">
        <f>Q186*H186</f>
        <v>0</v>
      </c>
      <c r="S186" s="263">
        <v>0</v>
      </c>
      <c r="T186" s="264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65" t="s">
        <v>247</v>
      </c>
      <c r="AT186" s="265" t="s">
        <v>587</v>
      </c>
      <c r="AU186" s="265" t="s">
        <v>89</v>
      </c>
      <c r="AY186" s="18" t="s">
        <v>211</v>
      </c>
      <c r="BE186" s="155">
        <f>IF(N186="základní",J186,0)</f>
        <v>0</v>
      </c>
      <c r="BF186" s="155">
        <f>IF(N186="snížená",J186,0)</f>
        <v>0</v>
      </c>
      <c r="BG186" s="155">
        <f>IF(N186="zákl. přenesená",J186,0)</f>
        <v>0</v>
      </c>
      <c r="BH186" s="155">
        <f>IF(N186="sníž. přenesená",J186,0)</f>
        <v>0</v>
      </c>
      <c r="BI186" s="155">
        <f>IF(N186="nulová",J186,0)</f>
        <v>0</v>
      </c>
      <c r="BJ186" s="18" t="s">
        <v>87</v>
      </c>
      <c r="BK186" s="155">
        <f>ROUND(I186*H186,2)</f>
        <v>0</v>
      </c>
      <c r="BL186" s="18" t="s">
        <v>100</v>
      </c>
      <c r="BM186" s="265" t="s">
        <v>842</v>
      </c>
    </row>
    <row r="187" s="2" customFormat="1" ht="16.5" customHeight="1">
      <c r="A187" s="41"/>
      <c r="B187" s="42"/>
      <c r="C187" s="317" t="s">
        <v>647</v>
      </c>
      <c r="D187" s="317" t="s">
        <v>587</v>
      </c>
      <c r="E187" s="318" t="s">
        <v>3256</v>
      </c>
      <c r="F187" s="319" t="s">
        <v>3257</v>
      </c>
      <c r="G187" s="320" t="s">
        <v>269</v>
      </c>
      <c r="H187" s="321">
        <v>138</v>
      </c>
      <c r="I187" s="322"/>
      <c r="J187" s="323">
        <f>ROUND(I187*H187,2)</f>
        <v>0</v>
      </c>
      <c r="K187" s="324"/>
      <c r="L187" s="325"/>
      <c r="M187" s="326" t="s">
        <v>1</v>
      </c>
      <c r="N187" s="327" t="s">
        <v>46</v>
      </c>
      <c r="O187" s="94"/>
      <c r="P187" s="263">
        <f>O187*H187</f>
        <v>0</v>
      </c>
      <c r="Q187" s="263">
        <v>0</v>
      </c>
      <c r="R187" s="263">
        <f>Q187*H187</f>
        <v>0</v>
      </c>
      <c r="S187" s="263">
        <v>0</v>
      </c>
      <c r="T187" s="264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65" t="s">
        <v>247</v>
      </c>
      <c r="AT187" s="265" t="s">
        <v>587</v>
      </c>
      <c r="AU187" s="265" t="s">
        <v>89</v>
      </c>
      <c r="AY187" s="18" t="s">
        <v>211</v>
      </c>
      <c r="BE187" s="155">
        <f>IF(N187="základní",J187,0)</f>
        <v>0</v>
      </c>
      <c r="BF187" s="155">
        <f>IF(N187="snížená",J187,0)</f>
        <v>0</v>
      </c>
      <c r="BG187" s="155">
        <f>IF(N187="zákl. přenesená",J187,0)</f>
        <v>0</v>
      </c>
      <c r="BH187" s="155">
        <f>IF(N187="sníž. přenesená",J187,0)</f>
        <v>0</v>
      </c>
      <c r="BI187" s="155">
        <f>IF(N187="nulová",J187,0)</f>
        <v>0</v>
      </c>
      <c r="BJ187" s="18" t="s">
        <v>87</v>
      </c>
      <c r="BK187" s="155">
        <f>ROUND(I187*H187,2)</f>
        <v>0</v>
      </c>
      <c r="BL187" s="18" t="s">
        <v>100</v>
      </c>
      <c r="BM187" s="265" t="s">
        <v>851</v>
      </c>
    </row>
    <row r="188" s="12" customFormat="1" ht="22.8" customHeight="1">
      <c r="A188" s="12"/>
      <c r="B188" s="237"/>
      <c r="C188" s="238"/>
      <c r="D188" s="239" t="s">
        <v>80</v>
      </c>
      <c r="E188" s="251" t="s">
        <v>3258</v>
      </c>
      <c r="F188" s="251" t="s">
        <v>3259</v>
      </c>
      <c r="G188" s="238"/>
      <c r="H188" s="238"/>
      <c r="I188" s="241"/>
      <c r="J188" s="252">
        <f>BK188</f>
        <v>0</v>
      </c>
      <c r="K188" s="238"/>
      <c r="L188" s="243"/>
      <c r="M188" s="244"/>
      <c r="N188" s="245"/>
      <c r="O188" s="245"/>
      <c r="P188" s="246">
        <f>SUM(P189:P196)</f>
        <v>0</v>
      </c>
      <c r="Q188" s="245"/>
      <c r="R188" s="246">
        <f>SUM(R189:R196)</f>
        <v>0</v>
      </c>
      <c r="S188" s="245"/>
      <c r="T188" s="247">
        <f>SUM(T189:T196)</f>
        <v>0</v>
      </c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R188" s="248" t="s">
        <v>87</v>
      </c>
      <c r="AT188" s="249" t="s">
        <v>80</v>
      </c>
      <c r="AU188" s="249" t="s">
        <v>87</v>
      </c>
      <c r="AY188" s="248" t="s">
        <v>211</v>
      </c>
      <c r="BK188" s="250">
        <f>SUM(BK189:BK196)</f>
        <v>0</v>
      </c>
    </row>
    <row r="189" s="2" customFormat="1" ht="16.5" customHeight="1">
      <c r="A189" s="41"/>
      <c r="B189" s="42"/>
      <c r="C189" s="317" t="s">
        <v>667</v>
      </c>
      <c r="D189" s="317" t="s">
        <v>587</v>
      </c>
      <c r="E189" s="318" t="s">
        <v>3260</v>
      </c>
      <c r="F189" s="319" t="s">
        <v>3261</v>
      </c>
      <c r="G189" s="320" t="s">
        <v>307</v>
      </c>
      <c r="H189" s="321">
        <v>16</v>
      </c>
      <c r="I189" s="322"/>
      <c r="J189" s="323">
        <f>ROUND(I189*H189,2)</f>
        <v>0</v>
      </c>
      <c r="K189" s="324"/>
      <c r="L189" s="325"/>
      <c r="M189" s="326" t="s">
        <v>1</v>
      </c>
      <c r="N189" s="327" t="s">
        <v>46</v>
      </c>
      <c r="O189" s="94"/>
      <c r="P189" s="263">
        <f>O189*H189</f>
        <v>0</v>
      </c>
      <c r="Q189" s="263">
        <v>0</v>
      </c>
      <c r="R189" s="263">
        <f>Q189*H189</f>
        <v>0</v>
      </c>
      <c r="S189" s="263">
        <v>0</v>
      </c>
      <c r="T189" s="264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65" t="s">
        <v>247</v>
      </c>
      <c r="AT189" s="265" t="s">
        <v>587</v>
      </c>
      <c r="AU189" s="265" t="s">
        <v>89</v>
      </c>
      <c r="AY189" s="18" t="s">
        <v>211</v>
      </c>
      <c r="BE189" s="155">
        <f>IF(N189="základní",J189,0)</f>
        <v>0</v>
      </c>
      <c r="BF189" s="155">
        <f>IF(N189="snížená",J189,0)</f>
        <v>0</v>
      </c>
      <c r="BG189" s="155">
        <f>IF(N189="zákl. přenesená",J189,0)</f>
        <v>0</v>
      </c>
      <c r="BH189" s="155">
        <f>IF(N189="sníž. přenesená",J189,0)</f>
        <v>0</v>
      </c>
      <c r="BI189" s="155">
        <f>IF(N189="nulová",J189,0)</f>
        <v>0</v>
      </c>
      <c r="BJ189" s="18" t="s">
        <v>87</v>
      </c>
      <c r="BK189" s="155">
        <f>ROUND(I189*H189,2)</f>
        <v>0</v>
      </c>
      <c r="BL189" s="18" t="s">
        <v>100</v>
      </c>
      <c r="BM189" s="265" t="s">
        <v>859</v>
      </c>
    </row>
    <row r="190" s="2" customFormat="1" ht="16.5" customHeight="1">
      <c r="A190" s="41"/>
      <c r="B190" s="42"/>
      <c r="C190" s="317" t="s">
        <v>674</v>
      </c>
      <c r="D190" s="317" t="s">
        <v>587</v>
      </c>
      <c r="E190" s="318" t="s">
        <v>3262</v>
      </c>
      <c r="F190" s="319" t="s">
        <v>3263</v>
      </c>
      <c r="G190" s="320" t="s">
        <v>307</v>
      </c>
      <c r="H190" s="321">
        <v>63</v>
      </c>
      <c r="I190" s="322"/>
      <c r="J190" s="323">
        <f>ROUND(I190*H190,2)</f>
        <v>0</v>
      </c>
      <c r="K190" s="324"/>
      <c r="L190" s="325"/>
      <c r="M190" s="326" t="s">
        <v>1</v>
      </c>
      <c r="N190" s="327" t="s">
        <v>46</v>
      </c>
      <c r="O190" s="94"/>
      <c r="P190" s="263">
        <f>O190*H190</f>
        <v>0</v>
      </c>
      <c r="Q190" s="263">
        <v>0</v>
      </c>
      <c r="R190" s="263">
        <f>Q190*H190</f>
        <v>0</v>
      </c>
      <c r="S190" s="263">
        <v>0</v>
      </c>
      <c r="T190" s="264">
        <f>S190*H190</f>
        <v>0</v>
      </c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R190" s="265" t="s">
        <v>247</v>
      </c>
      <c r="AT190" s="265" t="s">
        <v>587</v>
      </c>
      <c r="AU190" s="265" t="s">
        <v>89</v>
      </c>
      <c r="AY190" s="18" t="s">
        <v>211</v>
      </c>
      <c r="BE190" s="155">
        <f>IF(N190="základní",J190,0)</f>
        <v>0</v>
      </c>
      <c r="BF190" s="155">
        <f>IF(N190="snížená",J190,0)</f>
        <v>0</v>
      </c>
      <c r="BG190" s="155">
        <f>IF(N190="zákl. přenesená",J190,0)</f>
        <v>0</v>
      </c>
      <c r="BH190" s="155">
        <f>IF(N190="sníž. přenesená",J190,0)</f>
        <v>0</v>
      </c>
      <c r="BI190" s="155">
        <f>IF(N190="nulová",J190,0)</f>
        <v>0</v>
      </c>
      <c r="BJ190" s="18" t="s">
        <v>87</v>
      </c>
      <c r="BK190" s="155">
        <f>ROUND(I190*H190,2)</f>
        <v>0</v>
      </c>
      <c r="BL190" s="18" t="s">
        <v>100</v>
      </c>
      <c r="BM190" s="265" t="s">
        <v>869</v>
      </c>
    </row>
    <row r="191" s="2" customFormat="1" ht="16.5" customHeight="1">
      <c r="A191" s="41"/>
      <c r="B191" s="42"/>
      <c r="C191" s="317" t="s">
        <v>678</v>
      </c>
      <c r="D191" s="317" t="s">
        <v>587</v>
      </c>
      <c r="E191" s="318" t="s">
        <v>3264</v>
      </c>
      <c r="F191" s="319" t="s">
        <v>3265</v>
      </c>
      <c r="G191" s="320" t="s">
        <v>307</v>
      </c>
      <c r="H191" s="321">
        <v>62</v>
      </c>
      <c r="I191" s="322"/>
      <c r="J191" s="323">
        <f>ROUND(I191*H191,2)</f>
        <v>0</v>
      </c>
      <c r="K191" s="324"/>
      <c r="L191" s="325"/>
      <c r="M191" s="326" t="s">
        <v>1</v>
      </c>
      <c r="N191" s="327" t="s">
        <v>46</v>
      </c>
      <c r="O191" s="94"/>
      <c r="P191" s="263">
        <f>O191*H191</f>
        <v>0</v>
      </c>
      <c r="Q191" s="263">
        <v>0</v>
      </c>
      <c r="R191" s="263">
        <f>Q191*H191</f>
        <v>0</v>
      </c>
      <c r="S191" s="263">
        <v>0</v>
      </c>
      <c r="T191" s="264">
        <f>S191*H191</f>
        <v>0</v>
      </c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R191" s="265" t="s">
        <v>247</v>
      </c>
      <c r="AT191" s="265" t="s">
        <v>587</v>
      </c>
      <c r="AU191" s="265" t="s">
        <v>89</v>
      </c>
      <c r="AY191" s="18" t="s">
        <v>211</v>
      </c>
      <c r="BE191" s="155">
        <f>IF(N191="základní",J191,0)</f>
        <v>0</v>
      </c>
      <c r="BF191" s="155">
        <f>IF(N191="snížená",J191,0)</f>
        <v>0</v>
      </c>
      <c r="BG191" s="155">
        <f>IF(N191="zákl. přenesená",J191,0)</f>
        <v>0</v>
      </c>
      <c r="BH191" s="155">
        <f>IF(N191="sníž. přenesená",J191,0)</f>
        <v>0</v>
      </c>
      <c r="BI191" s="155">
        <f>IF(N191="nulová",J191,0)</f>
        <v>0</v>
      </c>
      <c r="BJ191" s="18" t="s">
        <v>87</v>
      </c>
      <c r="BK191" s="155">
        <f>ROUND(I191*H191,2)</f>
        <v>0</v>
      </c>
      <c r="BL191" s="18" t="s">
        <v>100</v>
      </c>
      <c r="BM191" s="265" t="s">
        <v>879</v>
      </c>
    </row>
    <row r="192" s="2" customFormat="1" ht="16.5" customHeight="1">
      <c r="A192" s="41"/>
      <c r="B192" s="42"/>
      <c r="C192" s="317" t="s">
        <v>683</v>
      </c>
      <c r="D192" s="317" t="s">
        <v>587</v>
      </c>
      <c r="E192" s="318" t="s">
        <v>3266</v>
      </c>
      <c r="F192" s="319" t="s">
        <v>3267</v>
      </c>
      <c r="G192" s="320" t="s">
        <v>307</v>
      </c>
      <c r="H192" s="321">
        <v>282</v>
      </c>
      <c r="I192" s="322"/>
      <c r="J192" s="323">
        <f>ROUND(I192*H192,2)</f>
        <v>0</v>
      </c>
      <c r="K192" s="324"/>
      <c r="L192" s="325"/>
      <c r="M192" s="326" t="s">
        <v>1</v>
      </c>
      <c r="N192" s="327" t="s">
        <v>46</v>
      </c>
      <c r="O192" s="94"/>
      <c r="P192" s="263">
        <f>O192*H192</f>
        <v>0</v>
      </c>
      <c r="Q192" s="263">
        <v>0</v>
      </c>
      <c r="R192" s="263">
        <f>Q192*H192</f>
        <v>0</v>
      </c>
      <c r="S192" s="263">
        <v>0</v>
      </c>
      <c r="T192" s="264">
        <f>S192*H192</f>
        <v>0</v>
      </c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R192" s="265" t="s">
        <v>247</v>
      </c>
      <c r="AT192" s="265" t="s">
        <v>587</v>
      </c>
      <c r="AU192" s="265" t="s">
        <v>89</v>
      </c>
      <c r="AY192" s="18" t="s">
        <v>211</v>
      </c>
      <c r="BE192" s="155">
        <f>IF(N192="základní",J192,0)</f>
        <v>0</v>
      </c>
      <c r="BF192" s="155">
        <f>IF(N192="snížená",J192,0)</f>
        <v>0</v>
      </c>
      <c r="BG192" s="155">
        <f>IF(N192="zákl. přenesená",J192,0)</f>
        <v>0</v>
      </c>
      <c r="BH192" s="155">
        <f>IF(N192="sníž. přenesená",J192,0)</f>
        <v>0</v>
      </c>
      <c r="BI192" s="155">
        <f>IF(N192="nulová",J192,0)</f>
        <v>0</v>
      </c>
      <c r="BJ192" s="18" t="s">
        <v>87</v>
      </c>
      <c r="BK192" s="155">
        <f>ROUND(I192*H192,2)</f>
        <v>0</v>
      </c>
      <c r="BL192" s="18" t="s">
        <v>100</v>
      </c>
      <c r="BM192" s="265" t="s">
        <v>889</v>
      </c>
    </row>
    <row r="193" s="2" customFormat="1" ht="16.5" customHeight="1">
      <c r="A193" s="41"/>
      <c r="B193" s="42"/>
      <c r="C193" s="317" t="s">
        <v>687</v>
      </c>
      <c r="D193" s="317" t="s">
        <v>587</v>
      </c>
      <c r="E193" s="318" t="s">
        <v>3268</v>
      </c>
      <c r="F193" s="319" t="s">
        <v>3269</v>
      </c>
      <c r="G193" s="320" t="s">
        <v>1198</v>
      </c>
      <c r="H193" s="321">
        <v>1</v>
      </c>
      <c r="I193" s="322"/>
      <c r="J193" s="323">
        <f>ROUND(I193*H193,2)</f>
        <v>0</v>
      </c>
      <c r="K193" s="324"/>
      <c r="L193" s="325"/>
      <c r="M193" s="326" t="s">
        <v>1</v>
      </c>
      <c r="N193" s="327" t="s">
        <v>46</v>
      </c>
      <c r="O193" s="94"/>
      <c r="P193" s="263">
        <f>O193*H193</f>
        <v>0</v>
      </c>
      <c r="Q193" s="263">
        <v>0</v>
      </c>
      <c r="R193" s="263">
        <f>Q193*H193</f>
        <v>0</v>
      </c>
      <c r="S193" s="263">
        <v>0</v>
      </c>
      <c r="T193" s="264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65" t="s">
        <v>247</v>
      </c>
      <c r="AT193" s="265" t="s">
        <v>587</v>
      </c>
      <c r="AU193" s="265" t="s">
        <v>89</v>
      </c>
      <c r="AY193" s="18" t="s">
        <v>211</v>
      </c>
      <c r="BE193" s="155">
        <f>IF(N193="základní",J193,0)</f>
        <v>0</v>
      </c>
      <c r="BF193" s="155">
        <f>IF(N193="snížená",J193,0)</f>
        <v>0</v>
      </c>
      <c r="BG193" s="155">
        <f>IF(N193="zákl. přenesená",J193,0)</f>
        <v>0</v>
      </c>
      <c r="BH193" s="155">
        <f>IF(N193="sníž. přenesená",J193,0)</f>
        <v>0</v>
      </c>
      <c r="BI193" s="155">
        <f>IF(N193="nulová",J193,0)</f>
        <v>0</v>
      </c>
      <c r="BJ193" s="18" t="s">
        <v>87</v>
      </c>
      <c r="BK193" s="155">
        <f>ROUND(I193*H193,2)</f>
        <v>0</v>
      </c>
      <c r="BL193" s="18" t="s">
        <v>100</v>
      </c>
      <c r="BM193" s="265" t="s">
        <v>904</v>
      </c>
    </row>
    <row r="194" s="2" customFormat="1" ht="16.5" customHeight="1">
      <c r="A194" s="41"/>
      <c r="B194" s="42"/>
      <c r="C194" s="317" t="s">
        <v>692</v>
      </c>
      <c r="D194" s="317" t="s">
        <v>587</v>
      </c>
      <c r="E194" s="318" t="s">
        <v>3270</v>
      </c>
      <c r="F194" s="319" t="s">
        <v>3271</v>
      </c>
      <c r="G194" s="320" t="s">
        <v>1198</v>
      </c>
      <c r="H194" s="321">
        <v>13</v>
      </c>
      <c r="I194" s="322"/>
      <c r="J194" s="323">
        <f>ROUND(I194*H194,2)</f>
        <v>0</v>
      </c>
      <c r="K194" s="324"/>
      <c r="L194" s="325"/>
      <c r="M194" s="326" t="s">
        <v>1</v>
      </c>
      <c r="N194" s="327" t="s">
        <v>46</v>
      </c>
      <c r="O194" s="94"/>
      <c r="P194" s="263">
        <f>O194*H194</f>
        <v>0</v>
      </c>
      <c r="Q194" s="263">
        <v>0</v>
      </c>
      <c r="R194" s="263">
        <f>Q194*H194</f>
        <v>0</v>
      </c>
      <c r="S194" s="263">
        <v>0</v>
      </c>
      <c r="T194" s="264">
        <f>S194*H194</f>
        <v>0</v>
      </c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R194" s="265" t="s">
        <v>247</v>
      </c>
      <c r="AT194" s="265" t="s">
        <v>587</v>
      </c>
      <c r="AU194" s="265" t="s">
        <v>89</v>
      </c>
      <c r="AY194" s="18" t="s">
        <v>211</v>
      </c>
      <c r="BE194" s="155">
        <f>IF(N194="základní",J194,0)</f>
        <v>0</v>
      </c>
      <c r="BF194" s="155">
        <f>IF(N194="snížená",J194,0)</f>
        <v>0</v>
      </c>
      <c r="BG194" s="155">
        <f>IF(N194="zákl. přenesená",J194,0)</f>
        <v>0</v>
      </c>
      <c r="BH194" s="155">
        <f>IF(N194="sníž. přenesená",J194,0)</f>
        <v>0</v>
      </c>
      <c r="BI194" s="155">
        <f>IF(N194="nulová",J194,0)</f>
        <v>0</v>
      </c>
      <c r="BJ194" s="18" t="s">
        <v>87</v>
      </c>
      <c r="BK194" s="155">
        <f>ROUND(I194*H194,2)</f>
        <v>0</v>
      </c>
      <c r="BL194" s="18" t="s">
        <v>100</v>
      </c>
      <c r="BM194" s="265" t="s">
        <v>919</v>
      </c>
    </row>
    <row r="195" s="2" customFormat="1" ht="21.75" customHeight="1">
      <c r="A195" s="41"/>
      <c r="B195" s="42"/>
      <c r="C195" s="317" t="s">
        <v>698</v>
      </c>
      <c r="D195" s="317" t="s">
        <v>587</v>
      </c>
      <c r="E195" s="318" t="s">
        <v>3272</v>
      </c>
      <c r="F195" s="319" t="s">
        <v>3273</v>
      </c>
      <c r="G195" s="320" t="s">
        <v>2858</v>
      </c>
      <c r="H195" s="321">
        <v>1</v>
      </c>
      <c r="I195" s="322"/>
      <c r="J195" s="323">
        <f>ROUND(I195*H195,2)</f>
        <v>0</v>
      </c>
      <c r="K195" s="324"/>
      <c r="L195" s="325"/>
      <c r="M195" s="326" t="s">
        <v>1</v>
      </c>
      <c r="N195" s="327" t="s">
        <v>46</v>
      </c>
      <c r="O195" s="94"/>
      <c r="P195" s="263">
        <f>O195*H195</f>
        <v>0</v>
      </c>
      <c r="Q195" s="263">
        <v>0</v>
      </c>
      <c r="R195" s="263">
        <f>Q195*H195</f>
        <v>0</v>
      </c>
      <c r="S195" s="263">
        <v>0</v>
      </c>
      <c r="T195" s="264">
        <f>S195*H195</f>
        <v>0</v>
      </c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R195" s="265" t="s">
        <v>247</v>
      </c>
      <c r="AT195" s="265" t="s">
        <v>587</v>
      </c>
      <c r="AU195" s="265" t="s">
        <v>89</v>
      </c>
      <c r="AY195" s="18" t="s">
        <v>211</v>
      </c>
      <c r="BE195" s="155">
        <f>IF(N195="základní",J195,0)</f>
        <v>0</v>
      </c>
      <c r="BF195" s="155">
        <f>IF(N195="snížená",J195,0)</f>
        <v>0</v>
      </c>
      <c r="BG195" s="155">
        <f>IF(N195="zákl. přenesená",J195,0)</f>
        <v>0</v>
      </c>
      <c r="BH195" s="155">
        <f>IF(N195="sníž. přenesená",J195,0)</f>
        <v>0</v>
      </c>
      <c r="BI195" s="155">
        <f>IF(N195="nulová",J195,0)</f>
        <v>0</v>
      </c>
      <c r="BJ195" s="18" t="s">
        <v>87</v>
      </c>
      <c r="BK195" s="155">
        <f>ROUND(I195*H195,2)</f>
        <v>0</v>
      </c>
      <c r="BL195" s="18" t="s">
        <v>100</v>
      </c>
      <c r="BM195" s="265" t="s">
        <v>930</v>
      </c>
    </row>
    <row r="196" s="2" customFormat="1" ht="16.5" customHeight="1">
      <c r="A196" s="41"/>
      <c r="B196" s="42"/>
      <c r="C196" s="317" t="s">
        <v>702</v>
      </c>
      <c r="D196" s="317" t="s">
        <v>587</v>
      </c>
      <c r="E196" s="318" t="s">
        <v>3274</v>
      </c>
      <c r="F196" s="319" t="s">
        <v>3275</v>
      </c>
      <c r="G196" s="320" t="s">
        <v>1198</v>
      </c>
      <c r="H196" s="321">
        <v>14</v>
      </c>
      <c r="I196" s="322"/>
      <c r="J196" s="323">
        <f>ROUND(I196*H196,2)</f>
        <v>0</v>
      </c>
      <c r="K196" s="324"/>
      <c r="L196" s="325"/>
      <c r="M196" s="326" t="s">
        <v>1</v>
      </c>
      <c r="N196" s="327" t="s">
        <v>46</v>
      </c>
      <c r="O196" s="94"/>
      <c r="P196" s="263">
        <f>O196*H196</f>
        <v>0</v>
      </c>
      <c r="Q196" s="263">
        <v>0</v>
      </c>
      <c r="R196" s="263">
        <f>Q196*H196</f>
        <v>0</v>
      </c>
      <c r="S196" s="263">
        <v>0</v>
      </c>
      <c r="T196" s="264">
        <f>S196*H196</f>
        <v>0</v>
      </c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R196" s="265" t="s">
        <v>247</v>
      </c>
      <c r="AT196" s="265" t="s">
        <v>587</v>
      </c>
      <c r="AU196" s="265" t="s">
        <v>89</v>
      </c>
      <c r="AY196" s="18" t="s">
        <v>211</v>
      </c>
      <c r="BE196" s="155">
        <f>IF(N196="základní",J196,0)</f>
        <v>0</v>
      </c>
      <c r="BF196" s="155">
        <f>IF(N196="snížená",J196,0)</f>
        <v>0</v>
      </c>
      <c r="BG196" s="155">
        <f>IF(N196="zákl. přenesená",J196,0)</f>
        <v>0</v>
      </c>
      <c r="BH196" s="155">
        <f>IF(N196="sníž. přenesená",J196,0)</f>
        <v>0</v>
      </c>
      <c r="BI196" s="155">
        <f>IF(N196="nulová",J196,0)</f>
        <v>0</v>
      </c>
      <c r="BJ196" s="18" t="s">
        <v>87</v>
      </c>
      <c r="BK196" s="155">
        <f>ROUND(I196*H196,2)</f>
        <v>0</v>
      </c>
      <c r="BL196" s="18" t="s">
        <v>100</v>
      </c>
      <c r="BM196" s="265" t="s">
        <v>938</v>
      </c>
    </row>
    <row r="197" s="12" customFormat="1" ht="22.8" customHeight="1">
      <c r="A197" s="12"/>
      <c r="B197" s="237"/>
      <c r="C197" s="238"/>
      <c r="D197" s="239" t="s">
        <v>80</v>
      </c>
      <c r="E197" s="251" t="s">
        <v>3276</v>
      </c>
      <c r="F197" s="251" t="s">
        <v>3277</v>
      </c>
      <c r="G197" s="238"/>
      <c r="H197" s="238"/>
      <c r="I197" s="241"/>
      <c r="J197" s="252">
        <f>BK197</f>
        <v>0</v>
      </c>
      <c r="K197" s="238"/>
      <c r="L197" s="243"/>
      <c r="M197" s="244"/>
      <c r="N197" s="245"/>
      <c r="O197" s="245"/>
      <c r="P197" s="246">
        <f>SUM(P198:P202)</f>
        <v>0</v>
      </c>
      <c r="Q197" s="245"/>
      <c r="R197" s="246">
        <f>SUM(R198:R202)</f>
        <v>0</v>
      </c>
      <c r="S197" s="245"/>
      <c r="T197" s="247">
        <f>SUM(T198:T202)</f>
        <v>0</v>
      </c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R197" s="248" t="s">
        <v>87</v>
      </c>
      <c r="AT197" s="249" t="s">
        <v>80</v>
      </c>
      <c r="AU197" s="249" t="s">
        <v>87</v>
      </c>
      <c r="AY197" s="248" t="s">
        <v>211</v>
      </c>
      <c r="BK197" s="250">
        <f>SUM(BK198:BK202)</f>
        <v>0</v>
      </c>
    </row>
    <row r="198" s="2" customFormat="1" ht="16.5" customHeight="1">
      <c r="A198" s="41"/>
      <c r="B198" s="42"/>
      <c r="C198" s="317" t="s">
        <v>706</v>
      </c>
      <c r="D198" s="317" t="s">
        <v>587</v>
      </c>
      <c r="E198" s="318" t="s">
        <v>3278</v>
      </c>
      <c r="F198" s="319" t="s">
        <v>3279</v>
      </c>
      <c r="G198" s="320" t="s">
        <v>307</v>
      </c>
      <c r="H198" s="321">
        <v>282</v>
      </c>
      <c r="I198" s="322"/>
      <c r="J198" s="323">
        <f>ROUND(I198*H198,2)</f>
        <v>0</v>
      </c>
      <c r="K198" s="324"/>
      <c r="L198" s="325"/>
      <c r="M198" s="326" t="s">
        <v>1</v>
      </c>
      <c r="N198" s="327" t="s">
        <v>46</v>
      </c>
      <c r="O198" s="94"/>
      <c r="P198" s="263">
        <f>O198*H198</f>
        <v>0</v>
      </c>
      <c r="Q198" s="263">
        <v>0</v>
      </c>
      <c r="R198" s="263">
        <f>Q198*H198</f>
        <v>0</v>
      </c>
      <c r="S198" s="263">
        <v>0</v>
      </c>
      <c r="T198" s="264">
        <f>S198*H198</f>
        <v>0</v>
      </c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R198" s="265" t="s">
        <v>247</v>
      </c>
      <c r="AT198" s="265" t="s">
        <v>587</v>
      </c>
      <c r="AU198" s="265" t="s">
        <v>89</v>
      </c>
      <c r="AY198" s="18" t="s">
        <v>211</v>
      </c>
      <c r="BE198" s="155">
        <f>IF(N198="základní",J198,0)</f>
        <v>0</v>
      </c>
      <c r="BF198" s="155">
        <f>IF(N198="snížená",J198,0)</f>
        <v>0</v>
      </c>
      <c r="BG198" s="155">
        <f>IF(N198="zákl. přenesená",J198,0)</f>
        <v>0</v>
      </c>
      <c r="BH198" s="155">
        <f>IF(N198="sníž. přenesená",J198,0)</f>
        <v>0</v>
      </c>
      <c r="BI198" s="155">
        <f>IF(N198="nulová",J198,0)</f>
        <v>0</v>
      </c>
      <c r="BJ198" s="18" t="s">
        <v>87</v>
      </c>
      <c r="BK198" s="155">
        <f>ROUND(I198*H198,2)</f>
        <v>0</v>
      </c>
      <c r="BL198" s="18" t="s">
        <v>100</v>
      </c>
      <c r="BM198" s="265" t="s">
        <v>951</v>
      </c>
    </row>
    <row r="199" s="2" customFormat="1" ht="16.5" customHeight="1">
      <c r="A199" s="41"/>
      <c r="B199" s="42"/>
      <c r="C199" s="317" t="s">
        <v>711</v>
      </c>
      <c r="D199" s="317" t="s">
        <v>587</v>
      </c>
      <c r="E199" s="318" t="s">
        <v>3280</v>
      </c>
      <c r="F199" s="319" t="s">
        <v>3281</v>
      </c>
      <c r="G199" s="320" t="s">
        <v>307</v>
      </c>
      <c r="H199" s="321">
        <v>62</v>
      </c>
      <c r="I199" s="322"/>
      <c r="J199" s="323">
        <f>ROUND(I199*H199,2)</f>
        <v>0</v>
      </c>
      <c r="K199" s="324"/>
      <c r="L199" s="325"/>
      <c r="M199" s="326" t="s">
        <v>1</v>
      </c>
      <c r="N199" s="327" t="s">
        <v>46</v>
      </c>
      <c r="O199" s="94"/>
      <c r="P199" s="263">
        <f>O199*H199</f>
        <v>0</v>
      </c>
      <c r="Q199" s="263">
        <v>0</v>
      </c>
      <c r="R199" s="263">
        <f>Q199*H199</f>
        <v>0</v>
      </c>
      <c r="S199" s="263">
        <v>0</v>
      </c>
      <c r="T199" s="264">
        <f>S199*H199</f>
        <v>0</v>
      </c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R199" s="265" t="s">
        <v>247</v>
      </c>
      <c r="AT199" s="265" t="s">
        <v>587</v>
      </c>
      <c r="AU199" s="265" t="s">
        <v>89</v>
      </c>
      <c r="AY199" s="18" t="s">
        <v>211</v>
      </c>
      <c r="BE199" s="155">
        <f>IF(N199="základní",J199,0)</f>
        <v>0</v>
      </c>
      <c r="BF199" s="155">
        <f>IF(N199="snížená",J199,0)</f>
        <v>0</v>
      </c>
      <c r="BG199" s="155">
        <f>IF(N199="zákl. přenesená",J199,0)</f>
        <v>0</v>
      </c>
      <c r="BH199" s="155">
        <f>IF(N199="sníž. přenesená",J199,0)</f>
        <v>0</v>
      </c>
      <c r="BI199" s="155">
        <f>IF(N199="nulová",J199,0)</f>
        <v>0</v>
      </c>
      <c r="BJ199" s="18" t="s">
        <v>87</v>
      </c>
      <c r="BK199" s="155">
        <f>ROUND(I199*H199,2)</f>
        <v>0</v>
      </c>
      <c r="BL199" s="18" t="s">
        <v>100</v>
      </c>
      <c r="BM199" s="265" t="s">
        <v>966</v>
      </c>
    </row>
    <row r="200" s="2" customFormat="1" ht="16.5" customHeight="1">
      <c r="A200" s="41"/>
      <c r="B200" s="42"/>
      <c r="C200" s="317" t="s">
        <v>716</v>
      </c>
      <c r="D200" s="317" t="s">
        <v>587</v>
      </c>
      <c r="E200" s="318" t="s">
        <v>3282</v>
      </c>
      <c r="F200" s="319" t="s">
        <v>3283</v>
      </c>
      <c r="G200" s="320" t="s">
        <v>307</v>
      </c>
      <c r="H200" s="321">
        <v>63</v>
      </c>
      <c r="I200" s="322"/>
      <c r="J200" s="323">
        <f>ROUND(I200*H200,2)</f>
        <v>0</v>
      </c>
      <c r="K200" s="324"/>
      <c r="L200" s="325"/>
      <c r="M200" s="326" t="s">
        <v>1</v>
      </c>
      <c r="N200" s="327" t="s">
        <v>46</v>
      </c>
      <c r="O200" s="94"/>
      <c r="P200" s="263">
        <f>O200*H200</f>
        <v>0</v>
      </c>
      <c r="Q200" s="263">
        <v>0</v>
      </c>
      <c r="R200" s="263">
        <f>Q200*H200</f>
        <v>0</v>
      </c>
      <c r="S200" s="263">
        <v>0</v>
      </c>
      <c r="T200" s="264">
        <f>S200*H200</f>
        <v>0</v>
      </c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R200" s="265" t="s">
        <v>247</v>
      </c>
      <c r="AT200" s="265" t="s">
        <v>587</v>
      </c>
      <c r="AU200" s="265" t="s">
        <v>89</v>
      </c>
      <c r="AY200" s="18" t="s">
        <v>211</v>
      </c>
      <c r="BE200" s="155">
        <f>IF(N200="základní",J200,0)</f>
        <v>0</v>
      </c>
      <c r="BF200" s="155">
        <f>IF(N200="snížená",J200,0)</f>
        <v>0</v>
      </c>
      <c r="BG200" s="155">
        <f>IF(N200="zákl. přenesená",J200,0)</f>
        <v>0</v>
      </c>
      <c r="BH200" s="155">
        <f>IF(N200="sníž. přenesená",J200,0)</f>
        <v>0</v>
      </c>
      <c r="BI200" s="155">
        <f>IF(N200="nulová",J200,0)</f>
        <v>0</v>
      </c>
      <c r="BJ200" s="18" t="s">
        <v>87</v>
      </c>
      <c r="BK200" s="155">
        <f>ROUND(I200*H200,2)</f>
        <v>0</v>
      </c>
      <c r="BL200" s="18" t="s">
        <v>100</v>
      </c>
      <c r="BM200" s="265" t="s">
        <v>977</v>
      </c>
    </row>
    <row r="201" s="2" customFormat="1" ht="16.5" customHeight="1">
      <c r="A201" s="41"/>
      <c r="B201" s="42"/>
      <c r="C201" s="317" t="s">
        <v>725</v>
      </c>
      <c r="D201" s="317" t="s">
        <v>587</v>
      </c>
      <c r="E201" s="318" t="s">
        <v>3284</v>
      </c>
      <c r="F201" s="319" t="s">
        <v>3285</v>
      </c>
      <c r="G201" s="320" t="s">
        <v>1198</v>
      </c>
      <c r="H201" s="321">
        <v>191</v>
      </c>
      <c r="I201" s="322"/>
      <c r="J201" s="323">
        <f>ROUND(I201*H201,2)</f>
        <v>0</v>
      </c>
      <c r="K201" s="324"/>
      <c r="L201" s="325"/>
      <c r="M201" s="326" t="s">
        <v>1</v>
      </c>
      <c r="N201" s="327" t="s">
        <v>46</v>
      </c>
      <c r="O201" s="94"/>
      <c r="P201" s="263">
        <f>O201*H201</f>
        <v>0</v>
      </c>
      <c r="Q201" s="263">
        <v>0</v>
      </c>
      <c r="R201" s="263">
        <f>Q201*H201</f>
        <v>0</v>
      </c>
      <c r="S201" s="263">
        <v>0</v>
      </c>
      <c r="T201" s="264">
        <f>S201*H201</f>
        <v>0</v>
      </c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R201" s="265" t="s">
        <v>247</v>
      </c>
      <c r="AT201" s="265" t="s">
        <v>587</v>
      </c>
      <c r="AU201" s="265" t="s">
        <v>89</v>
      </c>
      <c r="AY201" s="18" t="s">
        <v>211</v>
      </c>
      <c r="BE201" s="155">
        <f>IF(N201="základní",J201,0)</f>
        <v>0</v>
      </c>
      <c r="BF201" s="155">
        <f>IF(N201="snížená",J201,0)</f>
        <v>0</v>
      </c>
      <c r="BG201" s="155">
        <f>IF(N201="zákl. přenesená",J201,0)</f>
        <v>0</v>
      </c>
      <c r="BH201" s="155">
        <f>IF(N201="sníž. přenesená",J201,0)</f>
        <v>0</v>
      </c>
      <c r="BI201" s="155">
        <f>IF(N201="nulová",J201,0)</f>
        <v>0</v>
      </c>
      <c r="BJ201" s="18" t="s">
        <v>87</v>
      </c>
      <c r="BK201" s="155">
        <f>ROUND(I201*H201,2)</f>
        <v>0</v>
      </c>
      <c r="BL201" s="18" t="s">
        <v>100</v>
      </c>
      <c r="BM201" s="265" t="s">
        <v>986</v>
      </c>
    </row>
    <row r="202" s="2" customFormat="1" ht="16.5" customHeight="1">
      <c r="A202" s="41"/>
      <c r="B202" s="42"/>
      <c r="C202" s="317" t="s">
        <v>729</v>
      </c>
      <c r="D202" s="317" t="s">
        <v>587</v>
      </c>
      <c r="E202" s="318" t="s">
        <v>3286</v>
      </c>
      <c r="F202" s="319" t="s">
        <v>3287</v>
      </c>
      <c r="G202" s="320" t="s">
        <v>1198</v>
      </c>
      <c r="H202" s="321">
        <v>87</v>
      </c>
      <c r="I202" s="322"/>
      <c r="J202" s="323">
        <f>ROUND(I202*H202,2)</f>
        <v>0</v>
      </c>
      <c r="K202" s="324"/>
      <c r="L202" s="325"/>
      <c r="M202" s="326" t="s">
        <v>1</v>
      </c>
      <c r="N202" s="327" t="s">
        <v>46</v>
      </c>
      <c r="O202" s="94"/>
      <c r="P202" s="263">
        <f>O202*H202</f>
        <v>0</v>
      </c>
      <c r="Q202" s="263">
        <v>0</v>
      </c>
      <c r="R202" s="263">
        <f>Q202*H202</f>
        <v>0</v>
      </c>
      <c r="S202" s="263">
        <v>0</v>
      </c>
      <c r="T202" s="264">
        <f>S202*H202</f>
        <v>0</v>
      </c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R202" s="265" t="s">
        <v>247</v>
      </c>
      <c r="AT202" s="265" t="s">
        <v>587</v>
      </c>
      <c r="AU202" s="265" t="s">
        <v>89</v>
      </c>
      <c r="AY202" s="18" t="s">
        <v>211</v>
      </c>
      <c r="BE202" s="155">
        <f>IF(N202="základní",J202,0)</f>
        <v>0</v>
      </c>
      <c r="BF202" s="155">
        <f>IF(N202="snížená",J202,0)</f>
        <v>0</v>
      </c>
      <c r="BG202" s="155">
        <f>IF(N202="zákl. přenesená",J202,0)</f>
        <v>0</v>
      </c>
      <c r="BH202" s="155">
        <f>IF(N202="sníž. přenesená",J202,0)</f>
        <v>0</v>
      </c>
      <c r="BI202" s="155">
        <f>IF(N202="nulová",J202,0)</f>
        <v>0</v>
      </c>
      <c r="BJ202" s="18" t="s">
        <v>87</v>
      </c>
      <c r="BK202" s="155">
        <f>ROUND(I202*H202,2)</f>
        <v>0</v>
      </c>
      <c r="BL202" s="18" t="s">
        <v>100</v>
      </c>
      <c r="BM202" s="265" t="s">
        <v>1000</v>
      </c>
    </row>
    <row r="203" s="12" customFormat="1" ht="22.8" customHeight="1">
      <c r="A203" s="12"/>
      <c r="B203" s="237"/>
      <c r="C203" s="238"/>
      <c r="D203" s="239" t="s">
        <v>80</v>
      </c>
      <c r="E203" s="251" t="s">
        <v>3288</v>
      </c>
      <c r="F203" s="251" t="s">
        <v>3289</v>
      </c>
      <c r="G203" s="238"/>
      <c r="H203" s="238"/>
      <c r="I203" s="241"/>
      <c r="J203" s="252">
        <f>BK203</f>
        <v>0</v>
      </c>
      <c r="K203" s="238"/>
      <c r="L203" s="243"/>
      <c r="M203" s="244"/>
      <c r="N203" s="245"/>
      <c r="O203" s="245"/>
      <c r="P203" s="246">
        <f>P204</f>
        <v>0</v>
      </c>
      <c r="Q203" s="245"/>
      <c r="R203" s="246">
        <f>R204</f>
        <v>0</v>
      </c>
      <c r="S203" s="245"/>
      <c r="T203" s="247">
        <f>T204</f>
        <v>0</v>
      </c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R203" s="248" t="s">
        <v>87</v>
      </c>
      <c r="AT203" s="249" t="s">
        <v>80</v>
      </c>
      <c r="AU203" s="249" t="s">
        <v>87</v>
      </c>
      <c r="AY203" s="248" t="s">
        <v>211</v>
      </c>
      <c r="BK203" s="250">
        <f>BK204</f>
        <v>0</v>
      </c>
    </row>
    <row r="204" s="2" customFormat="1" ht="16.5" customHeight="1">
      <c r="A204" s="41"/>
      <c r="B204" s="42"/>
      <c r="C204" s="317" t="s">
        <v>733</v>
      </c>
      <c r="D204" s="317" t="s">
        <v>587</v>
      </c>
      <c r="E204" s="318" t="s">
        <v>3290</v>
      </c>
      <c r="F204" s="319" t="s">
        <v>3291</v>
      </c>
      <c r="G204" s="320" t="s">
        <v>217</v>
      </c>
      <c r="H204" s="321">
        <v>1</v>
      </c>
      <c r="I204" s="322"/>
      <c r="J204" s="323">
        <f>ROUND(I204*H204,2)</f>
        <v>0</v>
      </c>
      <c r="K204" s="324"/>
      <c r="L204" s="325"/>
      <c r="M204" s="326" t="s">
        <v>1</v>
      </c>
      <c r="N204" s="327" t="s">
        <v>46</v>
      </c>
      <c r="O204" s="94"/>
      <c r="P204" s="263">
        <f>O204*H204</f>
        <v>0</v>
      </c>
      <c r="Q204" s="263">
        <v>0</v>
      </c>
      <c r="R204" s="263">
        <f>Q204*H204</f>
        <v>0</v>
      </c>
      <c r="S204" s="263">
        <v>0</v>
      </c>
      <c r="T204" s="264">
        <f>S204*H204</f>
        <v>0</v>
      </c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R204" s="265" t="s">
        <v>247</v>
      </c>
      <c r="AT204" s="265" t="s">
        <v>587</v>
      </c>
      <c r="AU204" s="265" t="s">
        <v>89</v>
      </c>
      <c r="AY204" s="18" t="s">
        <v>211</v>
      </c>
      <c r="BE204" s="155">
        <f>IF(N204="základní",J204,0)</f>
        <v>0</v>
      </c>
      <c r="BF204" s="155">
        <f>IF(N204="snížená",J204,0)</f>
        <v>0</v>
      </c>
      <c r="BG204" s="155">
        <f>IF(N204="zákl. přenesená",J204,0)</f>
        <v>0</v>
      </c>
      <c r="BH204" s="155">
        <f>IF(N204="sníž. přenesená",J204,0)</f>
        <v>0</v>
      </c>
      <c r="BI204" s="155">
        <f>IF(N204="nulová",J204,0)</f>
        <v>0</v>
      </c>
      <c r="BJ204" s="18" t="s">
        <v>87</v>
      </c>
      <c r="BK204" s="155">
        <f>ROUND(I204*H204,2)</f>
        <v>0</v>
      </c>
      <c r="BL204" s="18" t="s">
        <v>100</v>
      </c>
      <c r="BM204" s="265" t="s">
        <v>1014</v>
      </c>
    </row>
    <row r="205" s="12" customFormat="1" ht="22.8" customHeight="1">
      <c r="A205" s="12"/>
      <c r="B205" s="237"/>
      <c r="C205" s="238"/>
      <c r="D205" s="239" t="s">
        <v>80</v>
      </c>
      <c r="E205" s="251" t="s">
        <v>3292</v>
      </c>
      <c r="F205" s="251" t="s">
        <v>3293</v>
      </c>
      <c r="G205" s="238"/>
      <c r="H205" s="238"/>
      <c r="I205" s="241"/>
      <c r="J205" s="252">
        <f>BK205</f>
        <v>0</v>
      </c>
      <c r="K205" s="238"/>
      <c r="L205" s="243"/>
      <c r="M205" s="244"/>
      <c r="N205" s="245"/>
      <c r="O205" s="245"/>
      <c r="P205" s="246">
        <f>SUM(P206:P207)</f>
        <v>0</v>
      </c>
      <c r="Q205" s="245"/>
      <c r="R205" s="246">
        <f>SUM(R206:R207)</f>
        <v>0</v>
      </c>
      <c r="S205" s="245"/>
      <c r="T205" s="247">
        <f>SUM(T206:T207)</f>
        <v>0</v>
      </c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R205" s="248" t="s">
        <v>87</v>
      </c>
      <c r="AT205" s="249" t="s">
        <v>80</v>
      </c>
      <c r="AU205" s="249" t="s">
        <v>87</v>
      </c>
      <c r="AY205" s="248" t="s">
        <v>211</v>
      </c>
      <c r="BK205" s="250">
        <f>SUM(BK206:BK207)</f>
        <v>0</v>
      </c>
    </row>
    <row r="206" s="2" customFormat="1" ht="16.5" customHeight="1">
      <c r="A206" s="41"/>
      <c r="B206" s="42"/>
      <c r="C206" s="253" t="s">
        <v>747</v>
      </c>
      <c r="D206" s="253" t="s">
        <v>214</v>
      </c>
      <c r="E206" s="254" t="s">
        <v>3294</v>
      </c>
      <c r="F206" s="255" t="s">
        <v>3295</v>
      </c>
      <c r="G206" s="256" t="s">
        <v>307</v>
      </c>
      <c r="H206" s="257">
        <v>747</v>
      </c>
      <c r="I206" s="258"/>
      <c r="J206" s="259">
        <f>ROUND(I206*H206,2)</f>
        <v>0</v>
      </c>
      <c r="K206" s="260"/>
      <c r="L206" s="44"/>
      <c r="M206" s="261" t="s">
        <v>1</v>
      </c>
      <c r="N206" s="262" t="s">
        <v>46</v>
      </c>
      <c r="O206" s="94"/>
      <c r="P206" s="263">
        <f>O206*H206</f>
        <v>0</v>
      </c>
      <c r="Q206" s="263">
        <v>0</v>
      </c>
      <c r="R206" s="263">
        <f>Q206*H206</f>
        <v>0</v>
      </c>
      <c r="S206" s="263">
        <v>0</v>
      </c>
      <c r="T206" s="264">
        <f>S206*H206</f>
        <v>0</v>
      </c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R206" s="265" t="s">
        <v>100</v>
      </c>
      <c r="AT206" s="265" t="s">
        <v>214</v>
      </c>
      <c r="AU206" s="265" t="s">
        <v>89</v>
      </c>
      <c r="AY206" s="18" t="s">
        <v>211</v>
      </c>
      <c r="BE206" s="155">
        <f>IF(N206="základní",J206,0)</f>
        <v>0</v>
      </c>
      <c r="BF206" s="155">
        <f>IF(N206="snížená",J206,0)</f>
        <v>0</v>
      </c>
      <c r="BG206" s="155">
        <f>IF(N206="zákl. přenesená",J206,0)</f>
        <v>0</v>
      </c>
      <c r="BH206" s="155">
        <f>IF(N206="sníž. přenesená",J206,0)</f>
        <v>0</v>
      </c>
      <c r="BI206" s="155">
        <f>IF(N206="nulová",J206,0)</f>
        <v>0</v>
      </c>
      <c r="BJ206" s="18" t="s">
        <v>87</v>
      </c>
      <c r="BK206" s="155">
        <f>ROUND(I206*H206,2)</f>
        <v>0</v>
      </c>
      <c r="BL206" s="18" t="s">
        <v>100</v>
      </c>
      <c r="BM206" s="265" t="s">
        <v>1024</v>
      </c>
    </row>
    <row r="207" s="2" customFormat="1" ht="16.5" customHeight="1">
      <c r="A207" s="41"/>
      <c r="B207" s="42"/>
      <c r="C207" s="253" t="s">
        <v>752</v>
      </c>
      <c r="D207" s="253" t="s">
        <v>214</v>
      </c>
      <c r="E207" s="254" t="s">
        <v>3296</v>
      </c>
      <c r="F207" s="255" t="s">
        <v>3297</v>
      </c>
      <c r="G207" s="256" t="s">
        <v>2858</v>
      </c>
      <c r="H207" s="257">
        <v>1</v>
      </c>
      <c r="I207" s="258"/>
      <c r="J207" s="259">
        <f>ROUND(I207*H207,2)</f>
        <v>0</v>
      </c>
      <c r="K207" s="260"/>
      <c r="L207" s="44"/>
      <c r="M207" s="288" t="s">
        <v>1</v>
      </c>
      <c r="N207" s="289" t="s">
        <v>46</v>
      </c>
      <c r="O207" s="290"/>
      <c r="P207" s="291">
        <f>O207*H207</f>
        <v>0</v>
      </c>
      <c r="Q207" s="291">
        <v>0</v>
      </c>
      <c r="R207" s="291">
        <f>Q207*H207</f>
        <v>0</v>
      </c>
      <c r="S207" s="291">
        <v>0</v>
      </c>
      <c r="T207" s="292">
        <f>S207*H207</f>
        <v>0</v>
      </c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R207" s="265" t="s">
        <v>100</v>
      </c>
      <c r="AT207" s="265" t="s">
        <v>214</v>
      </c>
      <c r="AU207" s="265" t="s">
        <v>89</v>
      </c>
      <c r="AY207" s="18" t="s">
        <v>211</v>
      </c>
      <c r="BE207" s="155">
        <f>IF(N207="základní",J207,0)</f>
        <v>0</v>
      </c>
      <c r="BF207" s="155">
        <f>IF(N207="snížená",J207,0)</f>
        <v>0</v>
      </c>
      <c r="BG207" s="155">
        <f>IF(N207="zákl. přenesená",J207,0)</f>
        <v>0</v>
      </c>
      <c r="BH207" s="155">
        <f>IF(N207="sníž. přenesená",J207,0)</f>
        <v>0</v>
      </c>
      <c r="BI207" s="155">
        <f>IF(N207="nulová",J207,0)</f>
        <v>0</v>
      </c>
      <c r="BJ207" s="18" t="s">
        <v>87</v>
      </c>
      <c r="BK207" s="155">
        <f>ROUND(I207*H207,2)</f>
        <v>0</v>
      </c>
      <c r="BL207" s="18" t="s">
        <v>100</v>
      </c>
      <c r="BM207" s="265" t="s">
        <v>1036</v>
      </c>
    </row>
    <row r="208" s="2" customFormat="1" ht="6.96" customHeight="1">
      <c r="A208" s="41"/>
      <c r="B208" s="69"/>
      <c r="C208" s="70"/>
      <c r="D208" s="70"/>
      <c r="E208" s="70"/>
      <c r="F208" s="70"/>
      <c r="G208" s="70"/>
      <c r="H208" s="70"/>
      <c r="I208" s="70"/>
      <c r="J208" s="70"/>
      <c r="K208" s="70"/>
      <c r="L208" s="44"/>
      <c r="M208" s="41"/>
      <c r="O208" s="41"/>
      <c r="P208" s="41"/>
      <c r="Q208" s="41"/>
      <c r="R208" s="41"/>
      <c r="S208" s="41"/>
      <c r="T208" s="41"/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</row>
  </sheetData>
  <sheetProtection sheet="1" autoFilter="0" formatColumns="0" formatRows="0" objects="1" scenarios="1" spinCount="100000" saltValue="x2Eh1PrJpRdJdhsnu/xI9r/yml1ATDlI9AhFcNsNialt9lck5QfGLiPU/VJRFYPMLbuydNMokc6sCZ97k5AS8g==" hashValue="bxIZW6druQTUr4Q/hzeUg4AFnNVdA/7V+ToZcmWCquTshouOT1ByBKaCLq4Y8cpCqNjQJiTnIclKUPinZy6PhQ==" algorithmName="SHA-512" password="CC35"/>
  <autoFilter ref="C145:K207"/>
  <mergeCells count="20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D116:F116"/>
    <mergeCell ref="D117:F117"/>
    <mergeCell ref="D118:F118"/>
    <mergeCell ref="D119:F119"/>
    <mergeCell ref="D120:F120"/>
    <mergeCell ref="E132:H132"/>
    <mergeCell ref="E136:H136"/>
    <mergeCell ref="E134:H134"/>
    <mergeCell ref="E138:H13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124</v>
      </c>
    </row>
    <row r="3" s="1" customFormat="1" ht="6.96" customHeight="1">
      <c r="B3" s="162"/>
      <c r="C3" s="163"/>
      <c r="D3" s="163"/>
      <c r="E3" s="163"/>
      <c r="F3" s="163"/>
      <c r="G3" s="163"/>
      <c r="H3" s="163"/>
      <c r="I3" s="163"/>
      <c r="J3" s="163"/>
      <c r="K3" s="163"/>
      <c r="L3" s="21"/>
      <c r="AT3" s="18" t="s">
        <v>89</v>
      </c>
    </row>
    <row r="4" s="1" customFormat="1" ht="24.96" customHeight="1">
      <c r="B4" s="21"/>
      <c r="D4" s="164" t="s">
        <v>170</v>
      </c>
      <c r="L4" s="21"/>
      <c r="M4" s="165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66" t="s">
        <v>16</v>
      </c>
      <c r="L6" s="21"/>
    </row>
    <row r="7" s="1" customFormat="1" ht="16.5" customHeight="1">
      <c r="B7" s="21"/>
      <c r="E7" s="167" t="str">
        <f>'Rekapitulace stavby'!K6</f>
        <v>Komunitní centrum Jahodnice - rozdělení do etap .I.etapa</v>
      </c>
      <c r="F7" s="166"/>
      <c r="G7" s="166"/>
      <c r="H7" s="166"/>
      <c r="L7" s="21"/>
    </row>
    <row r="8">
      <c r="B8" s="21"/>
      <c r="D8" s="166" t="s">
        <v>171</v>
      </c>
      <c r="L8" s="21"/>
    </row>
    <row r="9" s="1" customFormat="1" ht="23.25" customHeight="1">
      <c r="B9" s="21"/>
      <c r="E9" s="167" t="s">
        <v>172</v>
      </c>
      <c r="F9" s="1"/>
      <c r="G9" s="1"/>
      <c r="H9" s="1"/>
      <c r="L9" s="21"/>
    </row>
    <row r="10" s="1" customFormat="1" ht="12" customHeight="1">
      <c r="B10" s="21"/>
      <c r="D10" s="166" t="s">
        <v>173</v>
      </c>
      <c r="L10" s="21"/>
    </row>
    <row r="11" s="2" customFormat="1" ht="16.5" customHeight="1">
      <c r="A11" s="41"/>
      <c r="B11" s="44"/>
      <c r="C11" s="41"/>
      <c r="D11" s="41"/>
      <c r="E11" s="168" t="s">
        <v>174</v>
      </c>
      <c r="F11" s="41"/>
      <c r="G11" s="41"/>
      <c r="H11" s="41"/>
      <c r="I11" s="41"/>
      <c r="J11" s="41"/>
      <c r="K11" s="41"/>
      <c r="L11" s="66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4"/>
      <c r="C12" s="41"/>
      <c r="D12" s="166" t="s">
        <v>175</v>
      </c>
      <c r="E12" s="41"/>
      <c r="F12" s="41"/>
      <c r="G12" s="41"/>
      <c r="H12" s="41"/>
      <c r="I12" s="41"/>
      <c r="J12" s="41"/>
      <c r="K12" s="41"/>
      <c r="L12" s="66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6.5" customHeight="1">
      <c r="A13" s="41"/>
      <c r="B13" s="44"/>
      <c r="C13" s="41"/>
      <c r="D13" s="41"/>
      <c r="E13" s="169" t="s">
        <v>3298</v>
      </c>
      <c r="F13" s="41"/>
      <c r="G13" s="41"/>
      <c r="H13" s="41"/>
      <c r="I13" s="41"/>
      <c r="J13" s="41"/>
      <c r="K13" s="41"/>
      <c r="L13" s="66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>
      <c r="A14" s="41"/>
      <c r="B14" s="44"/>
      <c r="C14" s="41"/>
      <c r="D14" s="41"/>
      <c r="E14" s="41"/>
      <c r="F14" s="41"/>
      <c r="G14" s="41"/>
      <c r="H14" s="41"/>
      <c r="I14" s="41"/>
      <c r="J14" s="41"/>
      <c r="K14" s="41"/>
      <c r="L14" s="66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2" customHeight="1">
      <c r="A15" s="41"/>
      <c r="B15" s="44"/>
      <c r="C15" s="41"/>
      <c r="D15" s="166" t="s">
        <v>18</v>
      </c>
      <c r="E15" s="41"/>
      <c r="F15" s="144" t="s">
        <v>1</v>
      </c>
      <c r="G15" s="41"/>
      <c r="H15" s="41"/>
      <c r="I15" s="166" t="s">
        <v>19</v>
      </c>
      <c r="J15" s="144" t="s">
        <v>1</v>
      </c>
      <c r="K15" s="41"/>
      <c r="L15" s="66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4"/>
      <c r="C16" s="41"/>
      <c r="D16" s="166" t="s">
        <v>20</v>
      </c>
      <c r="E16" s="41"/>
      <c r="F16" s="144" t="s">
        <v>21</v>
      </c>
      <c r="G16" s="41"/>
      <c r="H16" s="41"/>
      <c r="I16" s="166" t="s">
        <v>22</v>
      </c>
      <c r="J16" s="170" t="str">
        <f>'Rekapitulace stavby'!AN8</f>
        <v>14. 7. 2021</v>
      </c>
      <c r="K16" s="41"/>
      <c r="L16" s="66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0.8" customHeight="1">
      <c r="A17" s="41"/>
      <c r="B17" s="44"/>
      <c r="C17" s="41"/>
      <c r="D17" s="41"/>
      <c r="E17" s="41"/>
      <c r="F17" s="41"/>
      <c r="G17" s="41"/>
      <c r="H17" s="41"/>
      <c r="I17" s="41"/>
      <c r="J17" s="41"/>
      <c r="K17" s="41"/>
      <c r="L17" s="66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2" customHeight="1">
      <c r="A18" s="41"/>
      <c r="B18" s="44"/>
      <c r="C18" s="41"/>
      <c r="D18" s="166" t="s">
        <v>24</v>
      </c>
      <c r="E18" s="41"/>
      <c r="F18" s="41"/>
      <c r="G18" s="41"/>
      <c r="H18" s="41"/>
      <c r="I18" s="166" t="s">
        <v>25</v>
      </c>
      <c r="J18" s="144" t="s">
        <v>26</v>
      </c>
      <c r="K18" s="41"/>
      <c r="L18" s="66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8" customHeight="1">
      <c r="A19" s="41"/>
      <c r="B19" s="44"/>
      <c r="C19" s="41"/>
      <c r="D19" s="41"/>
      <c r="E19" s="144" t="s">
        <v>27</v>
      </c>
      <c r="F19" s="41"/>
      <c r="G19" s="41"/>
      <c r="H19" s="41"/>
      <c r="I19" s="166" t="s">
        <v>28</v>
      </c>
      <c r="J19" s="144" t="s">
        <v>1</v>
      </c>
      <c r="K19" s="41"/>
      <c r="L19" s="66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6.96" customHeight="1">
      <c r="A20" s="41"/>
      <c r="B20" s="44"/>
      <c r="C20" s="41"/>
      <c r="D20" s="41"/>
      <c r="E20" s="41"/>
      <c r="F20" s="41"/>
      <c r="G20" s="41"/>
      <c r="H20" s="41"/>
      <c r="I20" s="41"/>
      <c r="J20" s="41"/>
      <c r="K20" s="41"/>
      <c r="L20" s="66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2" customHeight="1">
      <c r="A21" s="41"/>
      <c r="B21" s="44"/>
      <c r="C21" s="41"/>
      <c r="D21" s="166" t="s">
        <v>29</v>
      </c>
      <c r="E21" s="41"/>
      <c r="F21" s="41"/>
      <c r="G21" s="41"/>
      <c r="H21" s="41"/>
      <c r="I21" s="166" t="s">
        <v>25</v>
      </c>
      <c r="J21" s="34" t="str">
        <f>'Rekapitulace stavby'!AN13</f>
        <v>Vyplň údaj</v>
      </c>
      <c r="K21" s="41"/>
      <c r="L21" s="66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8" customHeight="1">
      <c r="A22" s="41"/>
      <c r="B22" s="44"/>
      <c r="C22" s="41"/>
      <c r="D22" s="41"/>
      <c r="E22" s="34" t="str">
        <f>'Rekapitulace stavby'!E14</f>
        <v>Vyplň údaj</v>
      </c>
      <c r="F22" s="144"/>
      <c r="G22" s="144"/>
      <c r="H22" s="144"/>
      <c r="I22" s="166" t="s">
        <v>28</v>
      </c>
      <c r="J22" s="34" t="str">
        <f>'Rekapitulace stavby'!AN14</f>
        <v>Vyplň údaj</v>
      </c>
      <c r="K22" s="41"/>
      <c r="L22" s="66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6.96" customHeight="1">
      <c r="A23" s="41"/>
      <c r="B23" s="44"/>
      <c r="C23" s="41"/>
      <c r="D23" s="41"/>
      <c r="E23" s="41"/>
      <c r="F23" s="41"/>
      <c r="G23" s="41"/>
      <c r="H23" s="41"/>
      <c r="I23" s="41"/>
      <c r="J23" s="41"/>
      <c r="K23" s="41"/>
      <c r="L23" s="66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2" customHeight="1">
      <c r="A24" s="41"/>
      <c r="B24" s="44"/>
      <c r="C24" s="41"/>
      <c r="D24" s="166" t="s">
        <v>31</v>
      </c>
      <c r="E24" s="41"/>
      <c r="F24" s="41"/>
      <c r="G24" s="41"/>
      <c r="H24" s="41"/>
      <c r="I24" s="166" t="s">
        <v>25</v>
      </c>
      <c r="J24" s="144" t="s">
        <v>32</v>
      </c>
      <c r="K24" s="41"/>
      <c r="L24" s="66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8" customHeight="1">
      <c r="A25" s="41"/>
      <c r="B25" s="44"/>
      <c r="C25" s="41"/>
      <c r="D25" s="41"/>
      <c r="E25" s="144" t="s">
        <v>33</v>
      </c>
      <c r="F25" s="41"/>
      <c r="G25" s="41"/>
      <c r="H25" s="41"/>
      <c r="I25" s="166" t="s">
        <v>28</v>
      </c>
      <c r="J25" s="144" t="s">
        <v>1</v>
      </c>
      <c r="K25" s="41"/>
      <c r="L25" s="66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6.96" customHeight="1">
      <c r="A26" s="41"/>
      <c r="B26" s="44"/>
      <c r="C26" s="41"/>
      <c r="D26" s="41"/>
      <c r="E26" s="41"/>
      <c r="F26" s="41"/>
      <c r="G26" s="41"/>
      <c r="H26" s="41"/>
      <c r="I26" s="41"/>
      <c r="J26" s="41"/>
      <c r="K26" s="41"/>
      <c r="L26" s="66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12" customHeight="1">
      <c r="A27" s="41"/>
      <c r="B27" s="44"/>
      <c r="C27" s="41"/>
      <c r="D27" s="166" t="s">
        <v>35</v>
      </c>
      <c r="E27" s="41"/>
      <c r="F27" s="41"/>
      <c r="G27" s="41"/>
      <c r="H27" s="41"/>
      <c r="I27" s="166" t="s">
        <v>25</v>
      </c>
      <c r="J27" s="144" t="s">
        <v>36</v>
      </c>
      <c r="K27" s="41"/>
      <c r="L27" s="66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8" customHeight="1">
      <c r="A28" s="41"/>
      <c r="B28" s="44"/>
      <c r="C28" s="41"/>
      <c r="D28" s="41"/>
      <c r="E28" s="144" t="s">
        <v>37</v>
      </c>
      <c r="F28" s="41"/>
      <c r="G28" s="41"/>
      <c r="H28" s="41"/>
      <c r="I28" s="166" t="s">
        <v>28</v>
      </c>
      <c r="J28" s="144" t="s">
        <v>1</v>
      </c>
      <c r="K28" s="41"/>
      <c r="L28" s="66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4"/>
      <c r="C29" s="41"/>
      <c r="D29" s="41"/>
      <c r="E29" s="41"/>
      <c r="F29" s="41"/>
      <c r="G29" s="41"/>
      <c r="H29" s="41"/>
      <c r="I29" s="41"/>
      <c r="J29" s="41"/>
      <c r="K29" s="41"/>
      <c r="L29" s="66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12" customHeight="1">
      <c r="A30" s="41"/>
      <c r="B30" s="44"/>
      <c r="C30" s="41"/>
      <c r="D30" s="166" t="s">
        <v>38</v>
      </c>
      <c r="E30" s="41"/>
      <c r="F30" s="41"/>
      <c r="G30" s="41"/>
      <c r="H30" s="41"/>
      <c r="I30" s="41"/>
      <c r="J30" s="41"/>
      <c r="K30" s="41"/>
      <c r="L30" s="66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8" customFormat="1" ht="71.25" customHeight="1">
      <c r="A31" s="171"/>
      <c r="B31" s="172"/>
      <c r="C31" s="171"/>
      <c r="D31" s="171"/>
      <c r="E31" s="173" t="s">
        <v>177</v>
      </c>
      <c r="F31" s="173"/>
      <c r="G31" s="173"/>
      <c r="H31" s="173"/>
      <c r="I31" s="171"/>
      <c r="J31" s="171"/>
      <c r="K31" s="171"/>
      <c r="L31" s="174"/>
      <c r="S31" s="171"/>
      <c r="T31" s="171"/>
      <c r="U31" s="171"/>
      <c r="V31" s="171"/>
      <c r="W31" s="171"/>
      <c r="X31" s="171"/>
      <c r="Y31" s="171"/>
      <c r="Z31" s="171"/>
      <c r="AA31" s="171"/>
      <c r="AB31" s="171"/>
      <c r="AC31" s="171"/>
      <c r="AD31" s="171"/>
      <c r="AE31" s="171"/>
    </row>
    <row r="32" s="2" customFormat="1" ht="6.96" customHeight="1">
      <c r="A32" s="41"/>
      <c r="B32" s="44"/>
      <c r="C32" s="41"/>
      <c r="D32" s="41"/>
      <c r="E32" s="41"/>
      <c r="F32" s="41"/>
      <c r="G32" s="41"/>
      <c r="H32" s="41"/>
      <c r="I32" s="41"/>
      <c r="J32" s="41"/>
      <c r="K32" s="41"/>
      <c r="L32" s="66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4"/>
      <c r="C33" s="41"/>
      <c r="D33" s="175"/>
      <c r="E33" s="175"/>
      <c r="F33" s="175"/>
      <c r="G33" s="175"/>
      <c r="H33" s="175"/>
      <c r="I33" s="175"/>
      <c r="J33" s="175"/>
      <c r="K33" s="175"/>
      <c r="L33" s="66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4"/>
      <c r="C34" s="41"/>
      <c r="D34" s="144" t="s">
        <v>178</v>
      </c>
      <c r="E34" s="41"/>
      <c r="F34" s="41"/>
      <c r="G34" s="41"/>
      <c r="H34" s="41"/>
      <c r="I34" s="41"/>
      <c r="J34" s="176">
        <f>J100</f>
        <v>0</v>
      </c>
      <c r="K34" s="41"/>
      <c r="L34" s="66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4"/>
      <c r="C35" s="41"/>
      <c r="D35" s="177" t="s">
        <v>164</v>
      </c>
      <c r="E35" s="41"/>
      <c r="F35" s="41"/>
      <c r="G35" s="41"/>
      <c r="H35" s="41"/>
      <c r="I35" s="41"/>
      <c r="J35" s="176">
        <f>J114</f>
        <v>0</v>
      </c>
      <c r="K35" s="41"/>
      <c r="L35" s="66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25.44" customHeight="1">
      <c r="A36" s="41"/>
      <c r="B36" s="44"/>
      <c r="C36" s="41"/>
      <c r="D36" s="178" t="s">
        <v>41</v>
      </c>
      <c r="E36" s="41"/>
      <c r="F36" s="41"/>
      <c r="G36" s="41"/>
      <c r="H36" s="41"/>
      <c r="I36" s="41"/>
      <c r="J36" s="179">
        <f>ROUND(J34 + J35, 2)</f>
        <v>0</v>
      </c>
      <c r="K36" s="41"/>
      <c r="L36" s="66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s="2" customFormat="1" ht="6.96" customHeight="1">
      <c r="A37" s="41"/>
      <c r="B37" s="44"/>
      <c r="C37" s="41"/>
      <c r="D37" s="175"/>
      <c r="E37" s="175"/>
      <c r="F37" s="175"/>
      <c r="G37" s="175"/>
      <c r="H37" s="175"/>
      <c r="I37" s="175"/>
      <c r="J37" s="175"/>
      <c r="K37" s="175"/>
      <c r="L37" s="66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14.4" customHeight="1">
      <c r="A38" s="41"/>
      <c r="B38" s="44"/>
      <c r="C38" s="41"/>
      <c r="D38" s="41"/>
      <c r="E38" s="41"/>
      <c r="F38" s="180" t="s">
        <v>43</v>
      </c>
      <c r="G38" s="41"/>
      <c r="H38" s="41"/>
      <c r="I38" s="180" t="s">
        <v>42</v>
      </c>
      <c r="J38" s="180" t="s">
        <v>44</v>
      </c>
      <c r="K38" s="41"/>
      <c r="L38" s="66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14.4" customHeight="1">
      <c r="A39" s="41"/>
      <c r="B39" s="44"/>
      <c r="C39" s="41"/>
      <c r="D39" s="168" t="s">
        <v>45</v>
      </c>
      <c r="E39" s="166" t="s">
        <v>46</v>
      </c>
      <c r="F39" s="181">
        <f>ROUND((SUM(BE114:BE121) + SUM(BE145:BE270)),  2)</f>
        <v>0</v>
      </c>
      <c r="G39" s="41"/>
      <c r="H39" s="41"/>
      <c r="I39" s="182">
        <v>0.20999999999999999</v>
      </c>
      <c r="J39" s="181">
        <f>ROUND(((SUM(BE114:BE121) + SUM(BE145:BE270))*I39),  2)</f>
        <v>0</v>
      </c>
      <c r="K39" s="41"/>
      <c r="L39" s="66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44"/>
      <c r="C40" s="41"/>
      <c r="D40" s="41"/>
      <c r="E40" s="166" t="s">
        <v>47</v>
      </c>
      <c r="F40" s="181">
        <f>ROUND((SUM(BF114:BF121) + SUM(BF145:BF270)),  2)</f>
        <v>0</v>
      </c>
      <c r="G40" s="41"/>
      <c r="H40" s="41"/>
      <c r="I40" s="182">
        <v>0.14999999999999999</v>
      </c>
      <c r="J40" s="181">
        <f>ROUND(((SUM(BF114:BF121) + SUM(BF145:BF270))*I40),  2)</f>
        <v>0</v>
      </c>
      <c r="K40" s="41"/>
      <c r="L40" s="66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hidden="1" s="2" customFormat="1" ht="14.4" customHeight="1">
      <c r="A41" s="41"/>
      <c r="B41" s="44"/>
      <c r="C41" s="41"/>
      <c r="D41" s="41"/>
      <c r="E41" s="166" t="s">
        <v>48</v>
      </c>
      <c r="F41" s="181">
        <f>ROUND((SUM(BG114:BG121) + SUM(BG145:BG270)),  2)</f>
        <v>0</v>
      </c>
      <c r="G41" s="41"/>
      <c r="H41" s="41"/>
      <c r="I41" s="182">
        <v>0.20999999999999999</v>
      </c>
      <c r="J41" s="181">
        <f>0</f>
        <v>0</v>
      </c>
      <c r="K41" s="41"/>
      <c r="L41" s="66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hidden="1" s="2" customFormat="1" ht="14.4" customHeight="1">
      <c r="A42" s="41"/>
      <c r="B42" s="44"/>
      <c r="C42" s="41"/>
      <c r="D42" s="41"/>
      <c r="E42" s="166" t="s">
        <v>49</v>
      </c>
      <c r="F42" s="181">
        <f>ROUND((SUM(BH114:BH121) + SUM(BH145:BH270)),  2)</f>
        <v>0</v>
      </c>
      <c r="G42" s="41"/>
      <c r="H42" s="41"/>
      <c r="I42" s="182">
        <v>0.14999999999999999</v>
      </c>
      <c r="J42" s="181">
        <f>0</f>
        <v>0</v>
      </c>
      <c r="K42" s="41"/>
      <c r="L42" s="66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hidden="1" s="2" customFormat="1" ht="14.4" customHeight="1">
      <c r="A43" s="41"/>
      <c r="B43" s="44"/>
      <c r="C43" s="41"/>
      <c r="D43" s="41"/>
      <c r="E43" s="166" t="s">
        <v>50</v>
      </c>
      <c r="F43" s="181">
        <f>ROUND((SUM(BI114:BI121) + SUM(BI145:BI270)),  2)</f>
        <v>0</v>
      </c>
      <c r="G43" s="41"/>
      <c r="H43" s="41"/>
      <c r="I43" s="182">
        <v>0</v>
      </c>
      <c r="J43" s="181">
        <f>0</f>
        <v>0</v>
      </c>
      <c r="K43" s="41"/>
      <c r="L43" s="66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</row>
    <row r="44" s="2" customFormat="1" ht="6.96" customHeight="1">
      <c r="A44" s="41"/>
      <c r="B44" s="44"/>
      <c r="C44" s="41"/>
      <c r="D44" s="41"/>
      <c r="E44" s="41"/>
      <c r="F44" s="41"/>
      <c r="G44" s="41"/>
      <c r="H44" s="41"/>
      <c r="I44" s="41"/>
      <c r="J44" s="41"/>
      <c r="K44" s="41"/>
      <c r="L44" s="66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5.44" customHeight="1">
      <c r="A45" s="41"/>
      <c r="B45" s="44"/>
      <c r="C45" s="183"/>
      <c r="D45" s="184" t="s">
        <v>51</v>
      </c>
      <c r="E45" s="185"/>
      <c r="F45" s="185"/>
      <c r="G45" s="186" t="s">
        <v>52</v>
      </c>
      <c r="H45" s="187" t="s">
        <v>53</v>
      </c>
      <c r="I45" s="185"/>
      <c r="J45" s="188">
        <f>SUM(J36:J43)</f>
        <v>0</v>
      </c>
      <c r="K45" s="189"/>
      <c r="L45" s="66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14.4" customHeight="1">
      <c r="A46" s="41"/>
      <c r="B46" s="44"/>
      <c r="C46" s="41"/>
      <c r="D46" s="41"/>
      <c r="E46" s="41"/>
      <c r="F46" s="41"/>
      <c r="G46" s="41"/>
      <c r="H46" s="41"/>
      <c r="I46" s="41"/>
      <c r="J46" s="41"/>
      <c r="K46" s="41"/>
      <c r="L46" s="66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6"/>
      <c r="D50" s="190" t="s">
        <v>54</v>
      </c>
      <c r="E50" s="191"/>
      <c r="F50" s="191"/>
      <c r="G50" s="190" t="s">
        <v>55</v>
      </c>
      <c r="H50" s="191"/>
      <c r="I50" s="191"/>
      <c r="J50" s="191"/>
      <c r="K50" s="191"/>
      <c r="L50" s="66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1"/>
      <c r="B61" s="44"/>
      <c r="C61" s="41"/>
      <c r="D61" s="192" t="s">
        <v>56</v>
      </c>
      <c r="E61" s="193"/>
      <c r="F61" s="194" t="s">
        <v>57</v>
      </c>
      <c r="G61" s="192" t="s">
        <v>56</v>
      </c>
      <c r="H61" s="193"/>
      <c r="I61" s="193"/>
      <c r="J61" s="195" t="s">
        <v>57</v>
      </c>
      <c r="K61" s="193"/>
      <c r="L61" s="66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1"/>
      <c r="B65" s="44"/>
      <c r="C65" s="41"/>
      <c r="D65" s="190" t="s">
        <v>58</v>
      </c>
      <c r="E65" s="196"/>
      <c r="F65" s="196"/>
      <c r="G65" s="190" t="s">
        <v>59</v>
      </c>
      <c r="H65" s="196"/>
      <c r="I65" s="196"/>
      <c r="J65" s="196"/>
      <c r="K65" s="196"/>
      <c r="L65" s="66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1"/>
      <c r="B76" s="44"/>
      <c r="C76" s="41"/>
      <c r="D76" s="192" t="s">
        <v>56</v>
      </c>
      <c r="E76" s="193"/>
      <c r="F76" s="194" t="s">
        <v>57</v>
      </c>
      <c r="G76" s="192" t="s">
        <v>56</v>
      </c>
      <c r="H76" s="193"/>
      <c r="I76" s="193"/>
      <c r="J76" s="195" t="s">
        <v>57</v>
      </c>
      <c r="K76" s="193"/>
      <c r="L76" s="66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4.4" customHeight="1">
      <c r="A77" s="41"/>
      <c r="B77" s="197"/>
      <c r="C77" s="198"/>
      <c r="D77" s="198"/>
      <c r="E77" s="198"/>
      <c r="F77" s="198"/>
      <c r="G77" s="198"/>
      <c r="H77" s="198"/>
      <c r="I77" s="198"/>
      <c r="J77" s="198"/>
      <c r="K77" s="198"/>
      <c r="L77" s="66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81" s="2" customFormat="1" ht="6.96" customHeight="1">
      <c r="A81" s="41"/>
      <c r="B81" s="199"/>
      <c r="C81" s="200"/>
      <c r="D81" s="200"/>
      <c r="E81" s="200"/>
      <c r="F81" s="200"/>
      <c r="G81" s="200"/>
      <c r="H81" s="200"/>
      <c r="I81" s="200"/>
      <c r="J81" s="200"/>
      <c r="K81" s="200"/>
      <c r="L81" s="66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24.96" customHeight="1">
      <c r="A82" s="41"/>
      <c r="B82" s="42"/>
      <c r="C82" s="24" t="s">
        <v>179</v>
      </c>
      <c r="D82" s="43"/>
      <c r="E82" s="43"/>
      <c r="F82" s="43"/>
      <c r="G82" s="43"/>
      <c r="H82" s="43"/>
      <c r="I82" s="43"/>
      <c r="J82" s="43"/>
      <c r="K82" s="43"/>
      <c r="L82" s="66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66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3" t="s">
        <v>16</v>
      </c>
      <c r="D84" s="43"/>
      <c r="E84" s="43"/>
      <c r="F84" s="43"/>
      <c r="G84" s="43"/>
      <c r="H84" s="43"/>
      <c r="I84" s="43"/>
      <c r="J84" s="43"/>
      <c r="K84" s="43"/>
      <c r="L84" s="66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6.5" customHeight="1">
      <c r="A85" s="41"/>
      <c r="B85" s="42"/>
      <c r="C85" s="43"/>
      <c r="D85" s="43"/>
      <c r="E85" s="201" t="str">
        <f>E7</f>
        <v>Komunitní centrum Jahodnice - rozdělení do etap .I.etapa</v>
      </c>
      <c r="F85" s="33"/>
      <c r="G85" s="33"/>
      <c r="H85" s="33"/>
      <c r="I85" s="43"/>
      <c r="J85" s="43"/>
      <c r="K85" s="43"/>
      <c r="L85" s="66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1" customFormat="1" ht="12" customHeight="1">
      <c r="B86" s="22"/>
      <c r="C86" s="33" t="s">
        <v>171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23.25" customHeight="1">
      <c r="B87" s="22"/>
      <c r="C87" s="23"/>
      <c r="D87" s="23"/>
      <c r="E87" s="201" t="s">
        <v>172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173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41"/>
      <c r="B89" s="42"/>
      <c r="C89" s="43"/>
      <c r="D89" s="43"/>
      <c r="E89" s="202" t="s">
        <v>174</v>
      </c>
      <c r="F89" s="43"/>
      <c r="G89" s="43"/>
      <c r="H89" s="43"/>
      <c r="I89" s="43"/>
      <c r="J89" s="43"/>
      <c r="K89" s="43"/>
      <c r="L89" s="66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12" customHeight="1">
      <c r="A90" s="41"/>
      <c r="B90" s="42"/>
      <c r="C90" s="33" t="s">
        <v>175</v>
      </c>
      <c r="D90" s="43"/>
      <c r="E90" s="43"/>
      <c r="F90" s="43"/>
      <c r="G90" s="43"/>
      <c r="H90" s="43"/>
      <c r="I90" s="43"/>
      <c r="J90" s="43"/>
      <c r="K90" s="43"/>
      <c r="L90" s="66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6.5" customHeight="1">
      <c r="A91" s="41"/>
      <c r="B91" s="42"/>
      <c r="C91" s="43"/>
      <c r="D91" s="43"/>
      <c r="E91" s="79" t="str">
        <f>E13</f>
        <v>222/2021/Kce - Elektroinstalace</v>
      </c>
      <c r="F91" s="43"/>
      <c r="G91" s="43"/>
      <c r="H91" s="43"/>
      <c r="I91" s="43"/>
      <c r="J91" s="43"/>
      <c r="K91" s="43"/>
      <c r="L91" s="66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6.96" customHeight="1">
      <c r="A92" s="41"/>
      <c r="B92" s="42"/>
      <c r="C92" s="43"/>
      <c r="D92" s="43"/>
      <c r="E92" s="43"/>
      <c r="F92" s="43"/>
      <c r="G92" s="43"/>
      <c r="H92" s="43"/>
      <c r="I92" s="43"/>
      <c r="J92" s="43"/>
      <c r="K92" s="43"/>
      <c r="L92" s="66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2" customHeight="1">
      <c r="A93" s="41"/>
      <c r="B93" s="42"/>
      <c r="C93" s="33" t="s">
        <v>20</v>
      </c>
      <c r="D93" s="43"/>
      <c r="E93" s="43"/>
      <c r="F93" s="28" t="str">
        <f>F16</f>
        <v>Baštýřská 67/2,19800 Praha 14</v>
      </c>
      <c r="G93" s="43"/>
      <c r="H93" s="43"/>
      <c r="I93" s="33" t="s">
        <v>22</v>
      </c>
      <c r="J93" s="82" t="str">
        <f>IF(J16="","",J16)</f>
        <v>14. 7. 2021</v>
      </c>
      <c r="K93" s="43"/>
      <c r="L93" s="66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6.96" customHeight="1">
      <c r="A94" s="41"/>
      <c r="B94" s="42"/>
      <c r="C94" s="43"/>
      <c r="D94" s="43"/>
      <c r="E94" s="43"/>
      <c r="F94" s="43"/>
      <c r="G94" s="43"/>
      <c r="H94" s="43"/>
      <c r="I94" s="43"/>
      <c r="J94" s="43"/>
      <c r="K94" s="43"/>
      <c r="L94" s="66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25.65" customHeight="1">
      <c r="A95" s="41"/>
      <c r="B95" s="42"/>
      <c r="C95" s="33" t="s">
        <v>24</v>
      </c>
      <c r="D95" s="43"/>
      <c r="E95" s="43"/>
      <c r="F95" s="28" t="str">
        <f>E19</f>
        <v>Městská část Praha 14,Br.Venclíků 1073,Praha 14</v>
      </c>
      <c r="G95" s="43"/>
      <c r="H95" s="43"/>
      <c r="I95" s="33" t="s">
        <v>31</v>
      </c>
      <c r="J95" s="37" t="str">
        <f>E25</f>
        <v>a3atelier s.r.o.,Praha 1</v>
      </c>
      <c r="K95" s="43"/>
      <c r="L95" s="66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15.15" customHeight="1">
      <c r="A96" s="41"/>
      <c r="B96" s="42"/>
      <c r="C96" s="33" t="s">
        <v>29</v>
      </c>
      <c r="D96" s="43"/>
      <c r="E96" s="43"/>
      <c r="F96" s="28" t="str">
        <f>IF(E22="","",E22)</f>
        <v>Vyplň údaj</v>
      </c>
      <c r="G96" s="43"/>
      <c r="H96" s="43"/>
      <c r="I96" s="33" t="s">
        <v>35</v>
      </c>
      <c r="J96" s="37" t="str">
        <f>E28</f>
        <v>Ing.Myšík Petr</v>
      </c>
      <c r="K96" s="43"/>
      <c r="L96" s="66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97" s="2" customFormat="1" ht="10.32" customHeight="1">
      <c r="A97" s="41"/>
      <c r="B97" s="42"/>
      <c r="C97" s="43"/>
      <c r="D97" s="43"/>
      <c r="E97" s="43"/>
      <c r="F97" s="43"/>
      <c r="G97" s="43"/>
      <c r="H97" s="43"/>
      <c r="I97" s="43"/>
      <c r="J97" s="43"/>
      <c r="K97" s="43"/>
      <c r="L97" s="66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</row>
    <row r="98" s="2" customFormat="1" ht="29.28" customHeight="1">
      <c r="A98" s="41"/>
      <c r="B98" s="42"/>
      <c r="C98" s="203" t="s">
        <v>180</v>
      </c>
      <c r="D98" s="160"/>
      <c r="E98" s="160"/>
      <c r="F98" s="160"/>
      <c r="G98" s="160"/>
      <c r="H98" s="160"/>
      <c r="I98" s="160"/>
      <c r="J98" s="204" t="s">
        <v>181</v>
      </c>
      <c r="K98" s="160"/>
      <c r="L98" s="66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</row>
    <row r="99" s="2" customFormat="1" ht="10.32" customHeight="1">
      <c r="A99" s="41"/>
      <c r="B99" s="42"/>
      <c r="C99" s="43"/>
      <c r="D99" s="43"/>
      <c r="E99" s="43"/>
      <c r="F99" s="43"/>
      <c r="G99" s="43"/>
      <c r="H99" s="43"/>
      <c r="I99" s="43"/>
      <c r="J99" s="43"/>
      <c r="K99" s="43"/>
      <c r="L99" s="66"/>
      <c r="S99" s="41"/>
      <c r="T99" s="41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</row>
    <row r="100" s="2" customFormat="1" ht="22.8" customHeight="1">
      <c r="A100" s="41"/>
      <c r="B100" s="42"/>
      <c r="C100" s="205" t="s">
        <v>182</v>
      </c>
      <c r="D100" s="43"/>
      <c r="E100" s="43"/>
      <c r="F100" s="43"/>
      <c r="G100" s="43"/>
      <c r="H100" s="43"/>
      <c r="I100" s="43"/>
      <c r="J100" s="113">
        <f>J145</f>
        <v>0</v>
      </c>
      <c r="K100" s="43"/>
      <c r="L100" s="66"/>
      <c r="S100" s="41"/>
      <c r="T100" s="41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U100" s="18" t="s">
        <v>183</v>
      </c>
    </row>
    <row r="101" s="9" customFormat="1" ht="24.96" customHeight="1">
      <c r="A101" s="9"/>
      <c r="B101" s="206"/>
      <c r="C101" s="207"/>
      <c r="D101" s="208" t="s">
        <v>3299</v>
      </c>
      <c r="E101" s="209"/>
      <c r="F101" s="209"/>
      <c r="G101" s="209"/>
      <c r="H101" s="209"/>
      <c r="I101" s="209"/>
      <c r="J101" s="210">
        <f>J146</f>
        <v>0</v>
      </c>
      <c r="K101" s="207"/>
      <c r="L101" s="211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206"/>
      <c r="C102" s="207"/>
      <c r="D102" s="208" t="s">
        <v>3300</v>
      </c>
      <c r="E102" s="209"/>
      <c r="F102" s="209"/>
      <c r="G102" s="209"/>
      <c r="H102" s="209"/>
      <c r="I102" s="209"/>
      <c r="J102" s="210">
        <f>J182</f>
        <v>0</v>
      </c>
      <c r="K102" s="207"/>
      <c r="L102" s="211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206"/>
      <c r="C103" s="207"/>
      <c r="D103" s="208" t="s">
        <v>3301</v>
      </c>
      <c r="E103" s="209"/>
      <c r="F103" s="209"/>
      <c r="G103" s="209"/>
      <c r="H103" s="209"/>
      <c r="I103" s="209"/>
      <c r="J103" s="210">
        <f>J187</f>
        <v>0</v>
      </c>
      <c r="K103" s="207"/>
      <c r="L103" s="211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10" customFormat="1" ht="19.92" customHeight="1">
      <c r="A104" s="10"/>
      <c r="B104" s="212"/>
      <c r="C104" s="135"/>
      <c r="D104" s="213" t="s">
        <v>3302</v>
      </c>
      <c r="E104" s="214"/>
      <c r="F104" s="214"/>
      <c r="G104" s="214"/>
      <c r="H104" s="214"/>
      <c r="I104" s="214"/>
      <c r="J104" s="215">
        <f>J188</f>
        <v>0</v>
      </c>
      <c r="K104" s="135"/>
      <c r="L104" s="216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212"/>
      <c r="C105" s="135"/>
      <c r="D105" s="213" t="s">
        <v>3303</v>
      </c>
      <c r="E105" s="214"/>
      <c r="F105" s="214"/>
      <c r="G105" s="214"/>
      <c r="H105" s="214"/>
      <c r="I105" s="214"/>
      <c r="J105" s="215">
        <f>J192</f>
        <v>0</v>
      </c>
      <c r="K105" s="135"/>
      <c r="L105" s="216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212"/>
      <c r="C106" s="135"/>
      <c r="D106" s="213" t="s">
        <v>3304</v>
      </c>
      <c r="E106" s="214"/>
      <c r="F106" s="214"/>
      <c r="G106" s="214"/>
      <c r="H106" s="214"/>
      <c r="I106" s="214"/>
      <c r="J106" s="215">
        <f>J201</f>
        <v>0</v>
      </c>
      <c r="K106" s="135"/>
      <c r="L106" s="216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212"/>
      <c r="C107" s="135"/>
      <c r="D107" s="213" t="s">
        <v>3305</v>
      </c>
      <c r="E107" s="214"/>
      <c r="F107" s="214"/>
      <c r="G107" s="214"/>
      <c r="H107" s="214"/>
      <c r="I107" s="214"/>
      <c r="J107" s="215">
        <f>J209</f>
        <v>0</v>
      </c>
      <c r="K107" s="135"/>
      <c r="L107" s="216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212"/>
      <c r="C108" s="135"/>
      <c r="D108" s="213" t="s">
        <v>3306</v>
      </c>
      <c r="E108" s="214"/>
      <c r="F108" s="214"/>
      <c r="G108" s="214"/>
      <c r="H108" s="214"/>
      <c r="I108" s="214"/>
      <c r="J108" s="215">
        <f>J220</f>
        <v>0</v>
      </c>
      <c r="K108" s="135"/>
      <c r="L108" s="216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9" customFormat="1" ht="24.96" customHeight="1">
      <c r="A109" s="9"/>
      <c r="B109" s="206"/>
      <c r="C109" s="207"/>
      <c r="D109" s="208" t="s">
        <v>3307</v>
      </c>
      <c r="E109" s="209"/>
      <c r="F109" s="209"/>
      <c r="G109" s="209"/>
      <c r="H109" s="209"/>
      <c r="I109" s="209"/>
      <c r="J109" s="210">
        <f>J229</f>
        <v>0</v>
      </c>
      <c r="K109" s="207"/>
      <c r="L109" s="211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</row>
    <row r="110" s="9" customFormat="1" ht="24.96" customHeight="1">
      <c r="A110" s="9"/>
      <c r="B110" s="206"/>
      <c r="C110" s="207"/>
      <c r="D110" s="208" t="s">
        <v>3308</v>
      </c>
      <c r="E110" s="209"/>
      <c r="F110" s="209"/>
      <c r="G110" s="209"/>
      <c r="H110" s="209"/>
      <c r="I110" s="209"/>
      <c r="J110" s="210">
        <f>J236</f>
        <v>0</v>
      </c>
      <c r="K110" s="207"/>
      <c r="L110" s="211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</row>
    <row r="111" s="9" customFormat="1" ht="24.96" customHeight="1">
      <c r="A111" s="9"/>
      <c r="B111" s="206"/>
      <c r="C111" s="207"/>
      <c r="D111" s="208" t="s">
        <v>3309</v>
      </c>
      <c r="E111" s="209"/>
      <c r="F111" s="209"/>
      <c r="G111" s="209"/>
      <c r="H111" s="209"/>
      <c r="I111" s="209"/>
      <c r="J111" s="210">
        <f>J268</f>
        <v>0</v>
      </c>
      <c r="K111" s="207"/>
      <c r="L111" s="211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</row>
    <row r="112" s="2" customFormat="1" ht="21.84" customHeight="1">
      <c r="A112" s="41"/>
      <c r="B112" s="42"/>
      <c r="C112" s="43"/>
      <c r="D112" s="43"/>
      <c r="E112" s="43"/>
      <c r="F112" s="43"/>
      <c r="G112" s="43"/>
      <c r="H112" s="43"/>
      <c r="I112" s="43"/>
      <c r="J112" s="43"/>
      <c r="K112" s="43"/>
      <c r="L112" s="66"/>
      <c r="S112" s="41"/>
      <c r="T112" s="41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</row>
    <row r="113" s="2" customFormat="1" ht="6.96" customHeight="1">
      <c r="A113" s="41"/>
      <c r="B113" s="42"/>
      <c r="C113" s="43"/>
      <c r="D113" s="43"/>
      <c r="E113" s="43"/>
      <c r="F113" s="43"/>
      <c r="G113" s="43"/>
      <c r="H113" s="43"/>
      <c r="I113" s="43"/>
      <c r="J113" s="43"/>
      <c r="K113" s="43"/>
      <c r="L113" s="66"/>
      <c r="S113" s="41"/>
      <c r="T113" s="41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</row>
    <row r="114" s="2" customFormat="1" ht="29.28" customHeight="1">
      <c r="A114" s="41"/>
      <c r="B114" s="42"/>
      <c r="C114" s="205" t="s">
        <v>189</v>
      </c>
      <c r="D114" s="43"/>
      <c r="E114" s="43"/>
      <c r="F114" s="43"/>
      <c r="G114" s="43"/>
      <c r="H114" s="43"/>
      <c r="I114" s="43"/>
      <c r="J114" s="217">
        <f>ROUND(J115 + J116 + J117 + J118 + J119 + J120,2)</f>
        <v>0</v>
      </c>
      <c r="K114" s="43"/>
      <c r="L114" s="66"/>
      <c r="N114" s="218" t="s">
        <v>45</v>
      </c>
      <c r="S114" s="41"/>
      <c r="T114" s="41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</row>
    <row r="115" s="2" customFormat="1" ht="18" customHeight="1">
      <c r="A115" s="41"/>
      <c r="B115" s="42"/>
      <c r="C115" s="43"/>
      <c r="D115" s="156" t="s">
        <v>190</v>
      </c>
      <c r="E115" s="151"/>
      <c r="F115" s="151"/>
      <c r="G115" s="43"/>
      <c r="H115" s="43"/>
      <c r="I115" s="43"/>
      <c r="J115" s="152">
        <v>0</v>
      </c>
      <c r="K115" s="43"/>
      <c r="L115" s="219"/>
      <c r="M115" s="220"/>
      <c r="N115" s="221" t="s">
        <v>46</v>
      </c>
      <c r="O115" s="220"/>
      <c r="P115" s="220"/>
      <c r="Q115" s="220"/>
      <c r="R115" s="220"/>
      <c r="S115" s="222"/>
      <c r="T115" s="222"/>
      <c r="U115" s="222"/>
      <c r="V115" s="222"/>
      <c r="W115" s="222"/>
      <c r="X115" s="222"/>
      <c r="Y115" s="222"/>
      <c r="Z115" s="222"/>
      <c r="AA115" s="222"/>
      <c r="AB115" s="222"/>
      <c r="AC115" s="222"/>
      <c r="AD115" s="222"/>
      <c r="AE115" s="222"/>
      <c r="AF115" s="220"/>
      <c r="AG115" s="220"/>
      <c r="AH115" s="220"/>
      <c r="AI115" s="220"/>
      <c r="AJ115" s="220"/>
      <c r="AK115" s="220"/>
      <c r="AL115" s="220"/>
      <c r="AM115" s="220"/>
      <c r="AN115" s="220"/>
      <c r="AO115" s="220"/>
      <c r="AP115" s="220"/>
      <c r="AQ115" s="220"/>
      <c r="AR115" s="220"/>
      <c r="AS115" s="220"/>
      <c r="AT115" s="220"/>
      <c r="AU115" s="220"/>
      <c r="AV115" s="220"/>
      <c r="AW115" s="220"/>
      <c r="AX115" s="220"/>
      <c r="AY115" s="223" t="s">
        <v>104</v>
      </c>
      <c r="AZ115" s="220"/>
      <c r="BA115" s="220"/>
      <c r="BB115" s="220"/>
      <c r="BC115" s="220"/>
      <c r="BD115" s="220"/>
      <c r="BE115" s="224">
        <f>IF(N115="základní",J115,0)</f>
        <v>0</v>
      </c>
      <c r="BF115" s="224">
        <f>IF(N115="snížená",J115,0)</f>
        <v>0</v>
      </c>
      <c r="BG115" s="224">
        <f>IF(N115="zákl. přenesená",J115,0)</f>
        <v>0</v>
      </c>
      <c r="BH115" s="224">
        <f>IF(N115="sníž. přenesená",J115,0)</f>
        <v>0</v>
      </c>
      <c r="BI115" s="224">
        <f>IF(N115="nulová",J115,0)</f>
        <v>0</v>
      </c>
      <c r="BJ115" s="223" t="s">
        <v>87</v>
      </c>
      <c r="BK115" s="220"/>
      <c r="BL115" s="220"/>
      <c r="BM115" s="220"/>
    </row>
    <row r="116" s="2" customFormat="1" ht="18" customHeight="1">
      <c r="A116" s="41"/>
      <c r="B116" s="42"/>
      <c r="C116" s="43"/>
      <c r="D116" s="156" t="s">
        <v>191</v>
      </c>
      <c r="E116" s="151"/>
      <c r="F116" s="151"/>
      <c r="G116" s="43"/>
      <c r="H116" s="43"/>
      <c r="I116" s="43"/>
      <c r="J116" s="152">
        <v>0</v>
      </c>
      <c r="K116" s="43"/>
      <c r="L116" s="219"/>
      <c r="M116" s="220"/>
      <c r="N116" s="221" t="s">
        <v>46</v>
      </c>
      <c r="O116" s="220"/>
      <c r="P116" s="220"/>
      <c r="Q116" s="220"/>
      <c r="R116" s="220"/>
      <c r="S116" s="222"/>
      <c r="T116" s="222"/>
      <c r="U116" s="222"/>
      <c r="V116" s="222"/>
      <c r="W116" s="222"/>
      <c r="X116" s="222"/>
      <c r="Y116" s="222"/>
      <c r="Z116" s="222"/>
      <c r="AA116" s="222"/>
      <c r="AB116" s="222"/>
      <c r="AC116" s="222"/>
      <c r="AD116" s="222"/>
      <c r="AE116" s="222"/>
      <c r="AF116" s="220"/>
      <c r="AG116" s="220"/>
      <c r="AH116" s="220"/>
      <c r="AI116" s="220"/>
      <c r="AJ116" s="220"/>
      <c r="AK116" s="220"/>
      <c r="AL116" s="220"/>
      <c r="AM116" s="220"/>
      <c r="AN116" s="220"/>
      <c r="AO116" s="220"/>
      <c r="AP116" s="220"/>
      <c r="AQ116" s="220"/>
      <c r="AR116" s="220"/>
      <c r="AS116" s="220"/>
      <c r="AT116" s="220"/>
      <c r="AU116" s="220"/>
      <c r="AV116" s="220"/>
      <c r="AW116" s="220"/>
      <c r="AX116" s="220"/>
      <c r="AY116" s="223" t="s">
        <v>104</v>
      </c>
      <c r="AZ116" s="220"/>
      <c r="BA116" s="220"/>
      <c r="BB116" s="220"/>
      <c r="BC116" s="220"/>
      <c r="BD116" s="220"/>
      <c r="BE116" s="224">
        <f>IF(N116="základní",J116,0)</f>
        <v>0</v>
      </c>
      <c r="BF116" s="224">
        <f>IF(N116="snížená",J116,0)</f>
        <v>0</v>
      </c>
      <c r="BG116" s="224">
        <f>IF(N116="zákl. přenesená",J116,0)</f>
        <v>0</v>
      </c>
      <c r="BH116" s="224">
        <f>IF(N116="sníž. přenesená",J116,0)</f>
        <v>0</v>
      </c>
      <c r="BI116" s="224">
        <f>IF(N116="nulová",J116,0)</f>
        <v>0</v>
      </c>
      <c r="BJ116" s="223" t="s">
        <v>87</v>
      </c>
      <c r="BK116" s="220"/>
      <c r="BL116" s="220"/>
      <c r="BM116" s="220"/>
    </row>
    <row r="117" s="2" customFormat="1" ht="18" customHeight="1">
      <c r="A117" s="41"/>
      <c r="B117" s="42"/>
      <c r="C117" s="43"/>
      <c r="D117" s="156" t="s">
        <v>192</v>
      </c>
      <c r="E117" s="151"/>
      <c r="F117" s="151"/>
      <c r="G117" s="43"/>
      <c r="H117" s="43"/>
      <c r="I117" s="43"/>
      <c r="J117" s="152">
        <v>0</v>
      </c>
      <c r="K117" s="43"/>
      <c r="L117" s="219"/>
      <c r="M117" s="220"/>
      <c r="N117" s="221" t="s">
        <v>46</v>
      </c>
      <c r="O117" s="220"/>
      <c r="P117" s="220"/>
      <c r="Q117" s="220"/>
      <c r="R117" s="220"/>
      <c r="S117" s="222"/>
      <c r="T117" s="222"/>
      <c r="U117" s="222"/>
      <c r="V117" s="222"/>
      <c r="W117" s="222"/>
      <c r="X117" s="222"/>
      <c r="Y117" s="222"/>
      <c r="Z117" s="222"/>
      <c r="AA117" s="222"/>
      <c r="AB117" s="222"/>
      <c r="AC117" s="222"/>
      <c r="AD117" s="222"/>
      <c r="AE117" s="222"/>
      <c r="AF117" s="220"/>
      <c r="AG117" s="220"/>
      <c r="AH117" s="220"/>
      <c r="AI117" s="220"/>
      <c r="AJ117" s="220"/>
      <c r="AK117" s="220"/>
      <c r="AL117" s="220"/>
      <c r="AM117" s="220"/>
      <c r="AN117" s="220"/>
      <c r="AO117" s="220"/>
      <c r="AP117" s="220"/>
      <c r="AQ117" s="220"/>
      <c r="AR117" s="220"/>
      <c r="AS117" s="220"/>
      <c r="AT117" s="220"/>
      <c r="AU117" s="220"/>
      <c r="AV117" s="220"/>
      <c r="AW117" s="220"/>
      <c r="AX117" s="220"/>
      <c r="AY117" s="223" t="s">
        <v>104</v>
      </c>
      <c r="AZ117" s="220"/>
      <c r="BA117" s="220"/>
      <c r="BB117" s="220"/>
      <c r="BC117" s="220"/>
      <c r="BD117" s="220"/>
      <c r="BE117" s="224">
        <f>IF(N117="základní",J117,0)</f>
        <v>0</v>
      </c>
      <c r="BF117" s="224">
        <f>IF(N117="snížená",J117,0)</f>
        <v>0</v>
      </c>
      <c r="BG117" s="224">
        <f>IF(N117="zákl. přenesená",J117,0)</f>
        <v>0</v>
      </c>
      <c r="BH117" s="224">
        <f>IF(N117="sníž. přenesená",J117,0)</f>
        <v>0</v>
      </c>
      <c r="BI117" s="224">
        <f>IF(N117="nulová",J117,0)</f>
        <v>0</v>
      </c>
      <c r="BJ117" s="223" t="s">
        <v>87</v>
      </c>
      <c r="BK117" s="220"/>
      <c r="BL117" s="220"/>
      <c r="BM117" s="220"/>
    </row>
    <row r="118" s="2" customFormat="1" ht="18" customHeight="1">
      <c r="A118" s="41"/>
      <c r="B118" s="42"/>
      <c r="C118" s="43"/>
      <c r="D118" s="156" t="s">
        <v>193</v>
      </c>
      <c r="E118" s="151"/>
      <c r="F118" s="151"/>
      <c r="G118" s="43"/>
      <c r="H118" s="43"/>
      <c r="I118" s="43"/>
      <c r="J118" s="152">
        <v>0</v>
      </c>
      <c r="K118" s="43"/>
      <c r="L118" s="219"/>
      <c r="M118" s="220"/>
      <c r="N118" s="221" t="s">
        <v>46</v>
      </c>
      <c r="O118" s="220"/>
      <c r="P118" s="220"/>
      <c r="Q118" s="220"/>
      <c r="R118" s="220"/>
      <c r="S118" s="222"/>
      <c r="T118" s="222"/>
      <c r="U118" s="222"/>
      <c r="V118" s="222"/>
      <c r="W118" s="222"/>
      <c r="X118" s="222"/>
      <c r="Y118" s="222"/>
      <c r="Z118" s="222"/>
      <c r="AA118" s="222"/>
      <c r="AB118" s="222"/>
      <c r="AC118" s="222"/>
      <c r="AD118" s="222"/>
      <c r="AE118" s="222"/>
      <c r="AF118" s="220"/>
      <c r="AG118" s="220"/>
      <c r="AH118" s="220"/>
      <c r="AI118" s="220"/>
      <c r="AJ118" s="220"/>
      <c r="AK118" s="220"/>
      <c r="AL118" s="220"/>
      <c r="AM118" s="220"/>
      <c r="AN118" s="220"/>
      <c r="AO118" s="220"/>
      <c r="AP118" s="220"/>
      <c r="AQ118" s="220"/>
      <c r="AR118" s="220"/>
      <c r="AS118" s="220"/>
      <c r="AT118" s="220"/>
      <c r="AU118" s="220"/>
      <c r="AV118" s="220"/>
      <c r="AW118" s="220"/>
      <c r="AX118" s="220"/>
      <c r="AY118" s="223" t="s">
        <v>104</v>
      </c>
      <c r="AZ118" s="220"/>
      <c r="BA118" s="220"/>
      <c r="BB118" s="220"/>
      <c r="BC118" s="220"/>
      <c r="BD118" s="220"/>
      <c r="BE118" s="224">
        <f>IF(N118="základní",J118,0)</f>
        <v>0</v>
      </c>
      <c r="BF118" s="224">
        <f>IF(N118="snížená",J118,0)</f>
        <v>0</v>
      </c>
      <c r="BG118" s="224">
        <f>IF(N118="zákl. přenesená",J118,0)</f>
        <v>0</v>
      </c>
      <c r="BH118" s="224">
        <f>IF(N118="sníž. přenesená",J118,0)</f>
        <v>0</v>
      </c>
      <c r="BI118" s="224">
        <f>IF(N118="nulová",J118,0)</f>
        <v>0</v>
      </c>
      <c r="BJ118" s="223" t="s">
        <v>87</v>
      </c>
      <c r="BK118" s="220"/>
      <c r="BL118" s="220"/>
      <c r="BM118" s="220"/>
    </row>
    <row r="119" s="2" customFormat="1" ht="18" customHeight="1">
      <c r="A119" s="41"/>
      <c r="B119" s="42"/>
      <c r="C119" s="43"/>
      <c r="D119" s="156" t="s">
        <v>194</v>
      </c>
      <c r="E119" s="151"/>
      <c r="F119" s="151"/>
      <c r="G119" s="43"/>
      <c r="H119" s="43"/>
      <c r="I119" s="43"/>
      <c r="J119" s="152">
        <v>0</v>
      </c>
      <c r="K119" s="43"/>
      <c r="L119" s="219"/>
      <c r="M119" s="220"/>
      <c r="N119" s="221" t="s">
        <v>46</v>
      </c>
      <c r="O119" s="220"/>
      <c r="P119" s="220"/>
      <c r="Q119" s="220"/>
      <c r="R119" s="220"/>
      <c r="S119" s="222"/>
      <c r="T119" s="222"/>
      <c r="U119" s="222"/>
      <c r="V119" s="222"/>
      <c r="W119" s="222"/>
      <c r="X119" s="222"/>
      <c r="Y119" s="222"/>
      <c r="Z119" s="222"/>
      <c r="AA119" s="222"/>
      <c r="AB119" s="222"/>
      <c r="AC119" s="222"/>
      <c r="AD119" s="222"/>
      <c r="AE119" s="222"/>
      <c r="AF119" s="220"/>
      <c r="AG119" s="220"/>
      <c r="AH119" s="220"/>
      <c r="AI119" s="220"/>
      <c r="AJ119" s="220"/>
      <c r="AK119" s="220"/>
      <c r="AL119" s="220"/>
      <c r="AM119" s="220"/>
      <c r="AN119" s="220"/>
      <c r="AO119" s="220"/>
      <c r="AP119" s="220"/>
      <c r="AQ119" s="220"/>
      <c r="AR119" s="220"/>
      <c r="AS119" s="220"/>
      <c r="AT119" s="220"/>
      <c r="AU119" s="220"/>
      <c r="AV119" s="220"/>
      <c r="AW119" s="220"/>
      <c r="AX119" s="220"/>
      <c r="AY119" s="223" t="s">
        <v>104</v>
      </c>
      <c r="AZ119" s="220"/>
      <c r="BA119" s="220"/>
      <c r="BB119" s="220"/>
      <c r="BC119" s="220"/>
      <c r="BD119" s="220"/>
      <c r="BE119" s="224">
        <f>IF(N119="základní",J119,0)</f>
        <v>0</v>
      </c>
      <c r="BF119" s="224">
        <f>IF(N119="snížená",J119,0)</f>
        <v>0</v>
      </c>
      <c r="BG119" s="224">
        <f>IF(N119="zákl. přenesená",J119,0)</f>
        <v>0</v>
      </c>
      <c r="BH119" s="224">
        <f>IF(N119="sníž. přenesená",J119,0)</f>
        <v>0</v>
      </c>
      <c r="BI119" s="224">
        <f>IF(N119="nulová",J119,0)</f>
        <v>0</v>
      </c>
      <c r="BJ119" s="223" t="s">
        <v>87</v>
      </c>
      <c r="BK119" s="220"/>
      <c r="BL119" s="220"/>
      <c r="BM119" s="220"/>
    </row>
    <row r="120" s="2" customFormat="1" ht="18" customHeight="1">
      <c r="A120" s="41"/>
      <c r="B120" s="42"/>
      <c r="C120" s="43"/>
      <c r="D120" s="151" t="s">
        <v>195</v>
      </c>
      <c r="E120" s="43"/>
      <c r="F120" s="43"/>
      <c r="G120" s="43"/>
      <c r="H120" s="43"/>
      <c r="I120" s="43"/>
      <c r="J120" s="152">
        <f>ROUND(J34*T120,2)</f>
        <v>0</v>
      </c>
      <c r="K120" s="43"/>
      <c r="L120" s="219"/>
      <c r="M120" s="220"/>
      <c r="N120" s="221" t="s">
        <v>46</v>
      </c>
      <c r="O120" s="220"/>
      <c r="P120" s="220"/>
      <c r="Q120" s="220"/>
      <c r="R120" s="220"/>
      <c r="S120" s="222"/>
      <c r="T120" s="222"/>
      <c r="U120" s="222"/>
      <c r="V120" s="222"/>
      <c r="W120" s="222"/>
      <c r="X120" s="222"/>
      <c r="Y120" s="222"/>
      <c r="Z120" s="222"/>
      <c r="AA120" s="222"/>
      <c r="AB120" s="222"/>
      <c r="AC120" s="222"/>
      <c r="AD120" s="222"/>
      <c r="AE120" s="222"/>
      <c r="AF120" s="220"/>
      <c r="AG120" s="220"/>
      <c r="AH120" s="220"/>
      <c r="AI120" s="220"/>
      <c r="AJ120" s="220"/>
      <c r="AK120" s="220"/>
      <c r="AL120" s="220"/>
      <c r="AM120" s="220"/>
      <c r="AN120" s="220"/>
      <c r="AO120" s="220"/>
      <c r="AP120" s="220"/>
      <c r="AQ120" s="220"/>
      <c r="AR120" s="220"/>
      <c r="AS120" s="220"/>
      <c r="AT120" s="220"/>
      <c r="AU120" s="220"/>
      <c r="AV120" s="220"/>
      <c r="AW120" s="220"/>
      <c r="AX120" s="220"/>
      <c r="AY120" s="223" t="s">
        <v>196</v>
      </c>
      <c r="AZ120" s="220"/>
      <c r="BA120" s="220"/>
      <c r="BB120" s="220"/>
      <c r="BC120" s="220"/>
      <c r="BD120" s="220"/>
      <c r="BE120" s="224">
        <f>IF(N120="základní",J120,0)</f>
        <v>0</v>
      </c>
      <c r="BF120" s="224">
        <f>IF(N120="snížená",J120,0)</f>
        <v>0</v>
      </c>
      <c r="BG120" s="224">
        <f>IF(N120="zákl. přenesená",J120,0)</f>
        <v>0</v>
      </c>
      <c r="BH120" s="224">
        <f>IF(N120="sníž. přenesená",J120,0)</f>
        <v>0</v>
      </c>
      <c r="BI120" s="224">
        <f>IF(N120="nulová",J120,0)</f>
        <v>0</v>
      </c>
      <c r="BJ120" s="223" t="s">
        <v>87</v>
      </c>
      <c r="BK120" s="220"/>
      <c r="BL120" s="220"/>
      <c r="BM120" s="220"/>
    </row>
    <row r="121" s="2" customFormat="1">
      <c r="A121" s="41"/>
      <c r="B121" s="42"/>
      <c r="C121" s="43"/>
      <c r="D121" s="43"/>
      <c r="E121" s="43"/>
      <c r="F121" s="43"/>
      <c r="G121" s="43"/>
      <c r="H121" s="43"/>
      <c r="I121" s="43"/>
      <c r="J121" s="43"/>
      <c r="K121" s="43"/>
      <c r="L121" s="66"/>
      <c r="S121" s="41"/>
      <c r="T121" s="41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</row>
    <row r="122" s="2" customFormat="1" ht="29.28" customHeight="1">
      <c r="A122" s="41"/>
      <c r="B122" s="42"/>
      <c r="C122" s="159" t="s">
        <v>169</v>
      </c>
      <c r="D122" s="160"/>
      <c r="E122" s="160"/>
      <c r="F122" s="160"/>
      <c r="G122" s="160"/>
      <c r="H122" s="160"/>
      <c r="I122" s="160"/>
      <c r="J122" s="161">
        <f>ROUND(J100+J114,2)</f>
        <v>0</v>
      </c>
      <c r="K122" s="160"/>
      <c r="L122" s="66"/>
      <c r="S122" s="41"/>
      <c r="T122" s="41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</row>
    <row r="123" s="2" customFormat="1" ht="6.96" customHeight="1">
      <c r="A123" s="41"/>
      <c r="B123" s="69"/>
      <c r="C123" s="70"/>
      <c r="D123" s="70"/>
      <c r="E123" s="70"/>
      <c r="F123" s="70"/>
      <c r="G123" s="70"/>
      <c r="H123" s="70"/>
      <c r="I123" s="70"/>
      <c r="J123" s="70"/>
      <c r="K123" s="70"/>
      <c r="L123" s="66"/>
      <c r="S123" s="41"/>
      <c r="T123" s="41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</row>
    <row r="127" s="2" customFormat="1" ht="6.96" customHeight="1">
      <c r="A127" s="41"/>
      <c r="B127" s="71"/>
      <c r="C127" s="72"/>
      <c r="D127" s="72"/>
      <c r="E127" s="72"/>
      <c r="F127" s="72"/>
      <c r="G127" s="72"/>
      <c r="H127" s="72"/>
      <c r="I127" s="72"/>
      <c r="J127" s="72"/>
      <c r="K127" s="72"/>
      <c r="L127" s="66"/>
      <c r="S127" s="41"/>
      <c r="T127" s="41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</row>
    <row r="128" s="2" customFormat="1" ht="24.96" customHeight="1">
      <c r="A128" s="41"/>
      <c r="B128" s="42"/>
      <c r="C128" s="24" t="s">
        <v>197</v>
      </c>
      <c r="D128" s="43"/>
      <c r="E128" s="43"/>
      <c r="F128" s="43"/>
      <c r="G128" s="43"/>
      <c r="H128" s="43"/>
      <c r="I128" s="43"/>
      <c r="J128" s="43"/>
      <c r="K128" s="43"/>
      <c r="L128" s="66"/>
      <c r="S128" s="41"/>
      <c r="T128" s="41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</row>
    <row r="129" s="2" customFormat="1" ht="6.96" customHeight="1">
      <c r="A129" s="41"/>
      <c r="B129" s="42"/>
      <c r="C129" s="43"/>
      <c r="D129" s="43"/>
      <c r="E129" s="43"/>
      <c r="F129" s="43"/>
      <c r="G129" s="43"/>
      <c r="H129" s="43"/>
      <c r="I129" s="43"/>
      <c r="J129" s="43"/>
      <c r="K129" s="43"/>
      <c r="L129" s="66"/>
      <c r="S129" s="41"/>
      <c r="T129" s="41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</row>
    <row r="130" s="2" customFormat="1" ht="12" customHeight="1">
      <c r="A130" s="41"/>
      <c r="B130" s="42"/>
      <c r="C130" s="33" t="s">
        <v>16</v>
      </c>
      <c r="D130" s="43"/>
      <c r="E130" s="43"/>
      <c r="F130" s="43"/>
      <c r="G130" s="43"/>
      <c r="H130" s="43"/>
      <c r="I130" s="43"/>
      <c r="J130" s="43"/>
      <c r="K130" s="43"/>
      <c r="L130" s="66"/>
      <c r="S130" s="41"/>
      <c r="T130" s="41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</row>
    <row r="131" s="2" customFormat="1" ht="16.5" customHeight="1">
      <c r="A131" s="41"/>
      <c r="B131" s="42"/>
      <c r="C131" s="43"/>
      <c r="D131" s="43"/>
      <c r="E131" s="201" t="str">
        <f>E7</f>
        <v>Komunitní centrum Jahodnice - rozdělení do etap .I.etapa</v>
      </c>
      <c r="F131" s="33"/>
      <c r="G131" s="33"/>
      <c r="H131" s="33"/>
      <c r="I131" s="43"/>
      <c r="J131" s="43"/>
      <c r="K131" s="43"/>
      <c r="L131" s="66"/>
      <c r="S131" s="41"/>
      <c r="T131" s="41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</row>
    <row r="132" s="1" customFormat="1" ht="12" customHeight="1">
      <c r="B132" s="22"/>
      <c r="C132" s="33" t="s">
        <v>171</v>
      </c>
      <c r="D132" s="23"/>
      <c r="E132" s="23"/>
      <c r="F132" s="23"/>
      <c r="G132" s="23"/>
      <c r="H132" s="23"/>
      <c r="I132" s="23"/>
      <c r="J132" s="23"/>
      <c r="K132" s="23"/>
      <c r="L132" s="21"/>
    </row>
    <row r="133" s="1" customFormat="1" ht="23.25" customHeight="1">
      <c r="B133" s="22"/>
      <c r="C133" s="23"/>
      <c r="D133" s="23"/>
      <c r="E133" s="201" t="s">
        <v>172</v>
      </c>
      <c r="F133" s="23"/>
      <c r="G133" s="23"/>
      <c r="H133" s="23"/>
      <c r="I133" s="23"/>
      <c r="J133" s="23"/>
      <c r="K133" s="23"/>
      <c r="L133" s="21"/>
    </row>
    <row r="134" s="1" customFormat="1" ht="12" customHeight="1">
      <c r="B134" s="22"/>
      <c r="C134" s="33" t="s">
        <v>173</v>
      </c>
      <c r="D134" s="23"/>
      <c r="E134" s="23"/>
      <c r="F134" s="23"/>
      <c r="G134" s="23"/>
      <c r="H134" s="23"/>
      <c r="I134" s="23"/>
      <c r="J134" s="23"/>
      <c r="K134" s="23"/>
      <c r="L134" s="21"/>
    </row>
    <row r="135" s="2" customFormat="1" ht="16.5" customHeight="1">
      <c r="A135" s="41"/>
      <c r="B135" s="42"/>
      <c r="C135" s="43"/>
      <c r="D135" s="43"/>
      <c r="E135" s="202" t="s">
        <v>174</v>
      </c>
      <c r="F135" s="43"/>
      <c r="G135" s="43"/>
      <c r="H135" s="43"/>
      <c r="I135" s="43"/>
      <c r="J135" s="43"/>
      <c r="K135" s="43"/>
      <c r="L135" s="66"/>
      <c r="S135" s="41"/>
      <c r="T135" s="41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</row>
    <row r="136" s="2" customFormat="1" ht="12" customHeight="1">
      <c r="A136" s="41"/>
      <c r="B136" s="42"/>
      <c r="C136" s="33" t="s">
        <v>175</v>
      </c>
      <c r="D136" s="43"/>
      <c r="E136" s="43"/>
      <c r="F136" s="43"/>
      <c r="G136" s="43"/>
      <c r="H136" s="43"/>
      <c r="I136" s="43"/>
      <c r="J136" s="43"/>
      <c r="K136" s="43"/>
      <c r="L136" s="66"/>
      <c r="S136" s="41"/>
      <c r="T136" s="41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</row>
    <row r="137" s="2" customFormat="1" ht="16.5" customHeight="1">
      <c r="A137" s="41"/>
      <c r="B137" s="42"/>
      <c r="C137" s="43"/>
      <c r="D137" s="43"/>
      <c r="E137" s="79" t="str">
        <f>E13</f>
        <v>222/2021/Kce - Elektroinstalace</v>
      </c>
      <c r="F137" s="43"/>
      <c r="G137" s="43"/>
      <c r="H137" s="43"/>
      <c r="I137" s="43"/>
      <c r="J137" s="43"/>
      <c r="K137" s="43"/>
      <c r="L137" s="66"/>
      <c r="S137" s="41"/>
      <c r="T137" s="41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</row>
    <row r="138" s="2" customFormat="1" ht="6.96" customHeight="1">
      <c r="A138" s="41"/>
      <c r="B138" s="42"/>
      <c r="C138" s="43"/>
      <c r="D138" s="43"/>
      <c r="E138" s="43"/>
      <c r="F138" s="43"/>
      <c r="G138" s="43"/>
      <c r="H138" s="43"/>
      <c r="I138" s="43"/>
      <c r="J138" s="43"/>
      <c r="K138" s="43"/>
      <c r="L138" s="66"/>
      <c r="S138" s="41"/>
      <c r="T138" s="41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</row>
    <row r="139" s="2" customFormat="1" ht="12" customHeight="1">
      <c r="A139" s="41"/>
      <c r="B139" s="42"/>
      <c r="C139" s="33" t="s">
        <v>20</v>
      </c>
      <c r="D139" s="43"/>
      <c r="E139" s="43"/>
      <c r="F139" s="28" t="str">
        <f>F16</f>
        <v>Baštýřská 67/2,19800 Praha 14</v>
      </c>
      <c r="G139" s="43"/>
      <c r="H139" s="43"/>
      <c r="I139" s="33" t="s">
        <v>22</v>
      </c>
      <c r="J139" s="82" t="str">
        <f>IF(J16="","",J16)</f>
        <v>14. 7. 2021</v>
      </c>
      <c r="K139" s="43"/>
      <c r="L139" s="66"/>
      <c r="S139" s="41"/>
      <c r="T139" s="41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</row>
    <row r="140" s="2" customFormat="1" ht="6.96" customHeight="1">
      <c r="A140" s="41"/>
      <c r="B140" s="42"/>
      <c r="C140" s="43"/>
      <c r="D140" s="43"/>
      <c r="E140" s="43"/>
      <c r="F140" s="43"/>
      <c r="G140" s="43"/>
      <c r="H140" s="43"/>
      <c r="I140" s="43"/>
      <c r="J140" s="43"/>
      <c r="K140" s="43"/>
      <c r="L140" s="66"/>
      <c r="S140" s="41"/>
      <c r="T140" s="41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</row>
    <row r="141" s="2" customFormat="1" ht="25.65" customHeight="1">
      <c r="A141" s="41"/>
      <c r="B141" s="42"/>
      <c r="C141" s="33" t="s">
        <v>24</v>
      </c>
      <c r="D141" s="43"/>
      <c r="E141" s="43"/>
      <c r="F141" s="28" t="str">
        <f>E19</f>
        <v>Městská část Praha 14,Br.Venclíků 1073,Praha 14</v>
      </c>
      <c r="G141" s="43"/>
      <c r="H141" s="43"/>
      <c r="I141" s="33" t="s">
        <v>31</v>
      </c>
      <c r="J141" s="37" t="str">
        <f>E25</f>
        <v>a3atelier s.r.o.,Praha 1</v>
      </c>
      <c r="K141" s="43"/>
      <c r="L141" s="66"/>
      <c r="S141" s="41"/>
      <c r="T141" s="41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</row>
    <row r="142" s="2" customFormat="1" ht="15.15" customHeight="1">
      <c r="A142" s="41"/>
      <c r="B142" s="42"/>
      <c r="C142" s="33" t="s">
        <v>29</v>
      </c>
      <c r="D142" s="43"/>
      <c r="E142" s="43"/>
      <c r="F142" s="28" t="str">
        <f>IF(E22="","",E22)</f>
        <v>Vyplň údaj</v>
      </c>
      <c r="G142" s="43"/>
      <c r="H142" s="43"/>
      <c r="I142" s="33" t="s">
        <v>35</v>
      </c>
      <c r="J142" s="37" t="str">
        <f>E28</f>
        <v>Ing.Myšík Petr</v>
      </c>
      <c r="K142" s="43"/>
      <c r="L142" s="66"/>
      <c r="S142" s="41"/>
      <c r="T142" s="41"/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</row>
    <row r="143" s="2" customFormat="1" ht="10.32" customHeight="1">
      <c r="A143" s="41"/>
      <c r="B143" s="42"/>
      <c r="C143" s="43"/>
      <c r="D143" s="43"/>
      <c r="E143" s="43"/>
      <c r="F143" s="43"/>
      <c r="G143" s="43"/>
      <c r="H143" s="43"/>
      <c r="I143" s="43"/>
      <c r="J143" s="43"/>
      <c r="K143" s="43"/>
      <c r="L143" s="66"/>
      <c r="S143" s="41"/>
      <c r="T143" s="41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</row>
    <row r="144" s="11" customFormat="1" ht="29.28" customHeight="1">
      <c r="A144" s="225"/>
      <c r="B144" s="226"/>
      <c r="C144" s="227" t="s">
        <v>198</v>
      </c>
      <c r="D144" s="228" t="s">
        <v>66</v>
      </c>
      <c r="E144" s="228" t="s">
        <v>62</v>
      </c>
      <c r="F144" s="228" t="s">
        <v>63</v>
      </c>
      <c r="G144" s="228" t="s">
        <v>199</v>
      </c>
      <c r="H144" s="228" t="s">
        <v>200</v>
      </c>
      <c r="I144" s="228" t="s">
        <v>201</v>
      </c>
      <c r="J144" s="229" t="s">
        <v>181</v>
      </c>
      <c r="K144" s="230" t="s">
        <v>202</v>
      </c>
      <c r="L144" s="231"/>
      <c r="M144" s="103" t="s">
        <v>1</v>
      </c>
      <c r="N144" s="104" t="s">
        <v>45</v>
      </c>
      <c r="O144" s="104" t="s">
        <v>203</v>
      </c>
      <c r="P144" s="104" t="s">
        <v>204</v>
      </c>
      <c r="Q144" s="104" t="s">
        <v>205</v>
      </c>
      <c r="R144" s="104" t="s">
        <v>206</v>
      </c>
      <c r="S144" s="104" t="s">
        <v>207</v>
      </c>
      <c r="T144" s="105" t="s">
        <v>208</v>
      </c>
      <c r="U144" s="225"/>
      <c r="V144" s="225"/>
      <c r="W144" s="225"/>
      <c r="X144" s="225"/>
      <c r="Y144" s="225"/>
      <c r="Z144" s="225"/>
      <c r="AA144" s="225"/>
      <c r="AB144" s="225"/>
      <c r="AC144" s="225"/>
      <c r="AD144" s="225"/>
      <c r="AE144" s="225"/>
    </row>
    <row r="145" s="2" customFormat="1" ht="22.8" customHeight="1">
      <c r="A145" s="41"/>
      <c r="B145" s="42"/>
      <c r="C145" s="110" t="s">
        <v>209</v>
      </c>
      <c r="D145" s="43"/>
      <c r="E145" s="43"/>
      <c r="F145" s="43"/>
      <c r="G145" s="43"/>
      <c r="H145" s="43"/>
      <c r="I145" s="43"/>
      <c r="J145" s="232">
        <f>BK145</f>
        <v>0</v>
      </c>
      <c r="K145" s="43"/>
      <c r="L145" s="44"/>
      <c r="M145" s="106"/>
      <c r="N145" s="233"/>
      <c r="O145" s="107"/>
      <c r="P145" s="234">
        <f>P146+P182+P187+P229+P236+P268</f>
        <v>0</v>
      </c>
      <c r="Q145" s="107"/>
      <c r="R145" s="234">
        <f>R146+R182+R187+R229+R236+R268</f>
        <v>0</v>
      </c>
      <c r="S145" s="107"/>
      <c r="T145" s="235">
        <f>T146+T182+T187+T229+T236+T268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T145" s="18" t="s">
        <v>80</v>
      </c>
      <c r="AU145" s="18" t="s">
        <v>183</v>
      </c>
      <c r="BK145" s="236">
        <f>BK146+BK182+BK187+BK229+BK236+BK268</f>
        <v>0</v>
      </c>
    </row>
    <row r="146" s="12" customFormat="1" ht="25.92" customHeight="1">
      <c r="A146" s="12"/>
      <c r="B146" s="237"/>
      <c r="C146" s="238"/>
      <c r="D146" s="239" t="s">
        <v>80</v>
      </c>
      <c r="E146" s="240" t="s">
        <v>3310</v>
      </c>
      <c r="F146" s="240" t="s">
        <v>123</v>
      </c>
      <c r="G146" s="238"/>
      <c r="H146" s="238"/>
      <c r="I146" s="241"/>
      <c r="J146" s="242">
        <f>BK146</f>
        <v>0</v>
      </c>
      <c r="K146" s="238"/>
      <c r="L146" s="243"/>
      <c r="M146" s="244"/>
      <c r="N146" s="245"/>
      <c r="O146" s="245"/>
      <c r="P146" s="246">
        <f>SUM(P147:P181)</f>
        <v>0</v>
      </c>
      <c r="Q146" s="245"/>
      <c r="R146" s="246">
        <f>SUM(R147:R181)</f>
        <v>0</v>
      </c>
      <c r="S146" s="245"/>
      <c r="T146" s="247">
        <f>SUM(T147:T181)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48" t="s">
        <v>87</v>
      </c>
      <c r="AT146" s="249" t="s">
        <v>80</v>
      </c>
      <c r="AU146" s="249" t="s">
        <v>81</v>
      </c>
      <c r="AY146" s="248" t="s">
        <v>211</v>
      </c>
      <c r="BK146" s="250">
        <f>SUM(BK147:BK181)</f>
        <v>0</v>
      </c>
    </row>
    <row r="147" s="2" customFormat="1" ht="16.5" customHeight="1">
      <c r="A147" s="41"/>
      <c r="B147" s="42"/>
      <c r="C147" s="317" t="s">
        <v>87</v>
      </c>
      <c r="D147" s="317" t="s">
        <v>587</v>
      </c>
      <c r="E147" s="318" t="s">
        <v>87</v>
      </c>
      <c r="F147" s="319" t="s">
        <v>3311</v>
      </c>
      <c r="G147" s="320" t="s">
        <v>695</v>
      </c>
      <c r="H147" s="321">
        <v>35</v>
      </c>
      <c r="I147" s="322"/>
      <c r="J147" s="323">
        <f>ROUND(I147*H147,2)</f>
        <v>0</v>
      </c>
      <c r="K147" s="324"/>
      <c r="L147" s="325"/>
      <c r="M147" s="326" t="s">
        <v>1</v>
      </c>
      <c r="N147" s="327" t="s">
        <v>46</v>
      </c>
      <c r="O147" s="94"/>
      <c r="P147" s="263">
        <f>O147*H147</f>
        <v>0</v>
      </c>
      <c r="Q147" s="263">
        <v>0</v>
      </c>
      <c r="R147" s="263">
        <f>Q147*H147</f>
        <v>0</v>
      </c>
      <c r="S147" s="263">
        <v>0</v>
      </c>
      <c r="T147" s="264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65" t="s">
        <v>247</v>
      </c>
      <c r="AT147" s="265" t="s">
        <v>587</v>
      </c>
      <c r="AU147" s="265" t="s">
        <v>87</v>
      </c>
      <c r="AY147" s="18" t="s">
        <v>211</v>
      </c>
      <c r="BE147" s="155">
        <f>IF(N147="základní",J147,0)</f>
        <v>0</v>
      </c>
      <c r="BF147" s="155">
        <f>IF(N147="snížená",J147,0)</f>
        <v>0</v>
      </c>
      <c r="BG147" s="155">
        <f>IF(N147="zákl. přenesená",J147,0)</f>
        <v>0</v>
      </c>
      <c r="BH147" s="155">
        <f>IF(N147="sníž. přenesená",J147,0)</f>
        <v>0</v>
      </c>
      <c r="BI147" s="155">
        <f>IF(N147="nulová",J147,0)</f>
        <v>0</v>
      </c>
      <c r="BJ147" s="18" t="s">
        <v>87</v>
      </c>
      <c r="BK147" s="155">
        <f>ROUND(I147*H147,2)</f>
        <v>0</v>
      </c>
      <c r="BL147" s="18" t="s">
        <v>100</v>
      </c>
      <c r="BM147" s="265" t="s">
        <v>3312</v>
      </c>
    </row>
    <row r="148" s="14" customFormat="1">
      <c r="A148" s="14"/>
      <c r="B148" s="277"/>
      <c r="C148" s="278"/>
      <c r="D148" s="268" t="s">
        <v>236</v>
      </c>
      <c r="E148" s="279" t="s">
        <v>1</v>
      </c>
      <c r="F148" s="280" t="s">
        <v>3313</v>
      </c>
      <c r="G148" s="278"/>
      <c r="H148" s="281">
        <v>35</v>
      </c>
      <c r="I148" s="282"/>
      <c r="J148" s="278"/>
      <c r="K148" s="278"/>
      <c r="L148" s="283"/>
      <c r="M148" s="284"/>
      <c r="N148" s="285"/>
      <c r="O148" s="285"/>
      <c r="P148" s="285"/>
      <c r="Q148" s="285"/>
      <c r="R148" s="285"/>
      <c r="S148" s="285"/>
      <c r="T148" s="286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87" t="s">
        <v>236</v>
      </c>
      <c r="AU148" s="287" t="s">
        <v>87</v>
      </c>
      <c r="AV148" s="14" t="s">
        <v>89</v>
      </c>
      <c r="AW148" s="14" t="s">
        <v>34</v>
      </c>
      <c r="AX148" s="14" t="s">
        <v>87</v>
      </c>
      <c r="AY148" s="287" t="s">
        <v>211</v>
      </c>
    </row>
    <row r="149" s="2" customFormat="1" ht="16.5" customHeight="1">
      <c r="A149" s="41"/>
      <c r="B149" s="42"/>
      <c r="C149" s="317" t="s">
        <v>89</v>
      </c>
      <c r="D149" s="317" t="s">
        <v>587</v>
      </c>
      <c r="E149" s="318" t="s">
        <v>89</v>
      </c>
      <c r="F149" s="319" t="s">
        <v>3314</v>
      </c>
      <c r="G149" s="320" t="s">
        <v>695</v>
      </c>
      <c r="H149" s="321">
        <v>8</v>
      </c>
      <c r="I149" s="322"/>
      <c r="J149" s="323">
        <f>ROUND(I149*H149,2)</f>
        <v>0</v>
      </c>
      <c r="K149" s="324"/>
      <c r="L149" s="325"/>
      <c r="M149" s="326" t="s">
        <v>1</v>
      </c>
      <c r="N149" s="327" t="s">
        <v>46</v>
      </c>
      <c r="O149" s="94"/>
      <c r="P149" s="263">
        <f>O149*H149</f>
        <v>0</v>
      </c>
      <c r="Q149" s="263">
        <v>0</v>
      </c>
      <c r="R149" s="263">
        <f>Q149*H149</f>
        <v>0</v>
      </c>
      <c r="S149" s="263">
        <v>0</v>
      </c>
      <c r="T149" s="264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65" t="s">
        <v>247</v>
      </c>
      <c r="AT149" s="265" t="s">
        <v>587</v>
      </c>
      <c r="AU149" s="265" t="s">
        <v>87</v>
      </c>
      <c r="AY149" s="18" t="s">
        <v>211</v>
      </c>
      <c r="BE149" s="155">
        <f>IF(N149="základní",J149,0)</f>
        <v>0</v>
      </c>
      <c r="BF149" s="155">
        <f>IF(N149="snížená",J149,0)</f>
        <v>0</v>
      </c>
      <c r="BG149" s="155">
        <f>IF(N149="zákl. přenesená",J149,0)</f>
        <v>0</v>
      </c>
      <c r="BH149" s="155">
        <f>IF(N149="sníž. přenesená",J149,0)</f>
        <v>0</v>
      </c>
      <c r="BI149" s="155">
        <f>IF(N149="nulová",J149,0)</f>
        <v>0</v>
      </c>
      <c r="BJ149" s="18" t="s">
        <v>87</v>
      </c>
      <c r="BK149" s="155">
        <f>ROUND(I149*H149,2)</f>
        <v>0</v>
      </c>
      <c r="BL149" s="18" t="s">
        <v>100</v>
      </c>
      <c r="BM149" s="265" t="s">
        <v>3315</v>
      </c>
    </row>
    <row r="150" s="14" customFormat="1">
      <c r="A150" s="14"/>
      <c r="B150" s="277"/>
      <c r="C150" s="278"/>
      <c r="D150" s="268" t="s">
        <v>236</v>
      </c>
      <c r="E150" s="279" t="s">
        <v>1</v>
      </c>
      <c r="F150" s="280" t="s">
        <v>3316</v>
      </c>
      <c r="G150" s="278"/>
      <c r="H150" s="281">
        <v>8</v>
      </c>
      <c r="I150" s="282"/>
      <c r="J150" s="278"/>
      <c r="K150" s="278"/>
      <c r="L150" s="283"/>
      <c r="M150" s="284"/>
      <c r="N150" s="285"/>
      <c r="O150" s="285"/>
      <c r="P150" s="285"/>
      <c r="Q150" s="285"/>
      <c r="R150" s="285"/>
      <c r="S150" s="285"/>
      <c r="T150" s="286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87" t="s">
        <v>236</v>
      </c>
      <c r="AU150" s="287" t="s">
        <v>87</v>
      </c>
      <c r="AV150" s="14" t="s">
        <v>89</v>
      </c>
      <c r="AW150" s="14" t="s">
        <v>34</v>
      </c>
      <c r="AX150" s="14" t="s">
        <v>87</v>
      </c>
      <c r="AY150" s="287" t="s">
        <v>211</v>
      </c>
    </row>
    <row r="151" s="2" customFormat="1" ht="16.5" customHeight="1">
      <c r="A151" s="41"/>
      <c r="B151" s="42"/>
      <c r="C151" s="317" t="s">
        <v>96</v>
      </c>
      <c r="D151" s="317" t="s">
        <v>587</v>
      </c>
      <c r="E151" s="318" t="s">
        <v>96</v>
      </c>
      <c r="F151" s="319" t="s">
        <v>3317</v>
      </c>
      <c r="G151" s="320" t="s">
        <v>695</v>
      </c>
      <c r="H151" s="321">
        <v>26</v>
      </c>
      <c r="I151" s="322"/>
      <c r="J151" s="323">
        <f>ROUND(I151*H151,2)</f>
        <v>0</v>
      </c>
      <c r="K151" s="324"/>
      <c r="L151" s="325"/>
      <c r="M151" s="326" t="s">
        <v>1</v>
      </c>
      <c r="N151" s="327" t="s">
        <v>46</v>
      </c>
      <c r="O151" s="94"/>
      <c r="P151" s="263">
        <f>O151*H151</f>
        <v>0</v>
      </c>
      <c r="Q151" s="263">
        <v>0</v>
      </c>
      <c r="R151" s="263">
        <f>Q151*H151</f>
        <v>0</v>
      </c>
      <c r="S151" s="263">
        <v>0</v>
      </c>
      <c r="T151" s="264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65" t="s">
        <v>247</v>
      </c>
      <c r="AT151" s="265" t="s">
        <v>587</v>
      </c>
      <c r="AU151" s="265" t="s">
        <v>87</v>
      </c>
      <c r="AY151" s="18" t="s">
        <v>211</v>
      </c>
      <c r="BE151" s="155">
        <f>IF(N151="základní",J151,0)</f>
        <v>0</v>
      </c>
      <c r="BF151" s="155">
        <f>IF(N151="snížená",J151,0)</f>
        <v>0</v>
      </c>
      <c r="BG151" s="155">
        <f>IF(N151="zákl. přenesená",J151,0)</f>
        <v>0</v>
      </c>
      <c r="BH151" s="155">
        <f>IF(N151="sníž. přenesená",J151,0)</f>
        <v>0</v>
      </c>
      <c r="BI151" s="155">
        <f>IF(N151="nulová",J151,0)</f>
        <v>0</v>
      </c>
      <c r="BJ151" s="18" t="s">
        <v>87</v>
      </c>
      <c r="BK151" s="155">
        <f>ROUND(I151*H151,2)</f>
        <v>0</v>
      </c>
      <c r="BL151" s="18" t="s">
        <v>100</v>
      </c>
      <c r="BM151" s="265" t="s">
        <v>3318</v>
      </c>
    </row>
    <row r="152" s="14" customFormat="1">
      <c r="A152" s="14"/>
      <c r="B152" s="277"/>
      <c r="C152" s="278"/>
      <c r="D152" s="268" t="s">
        <v>236</v>
      </c>
      <c r="E152" s="279" t="s">
        <v>1</v>
      </c>
      <c r="F152" s="280" t="s">
        <v>3319</v>
      </c>
      <c r="G152" s="278"/>
      <c r="H152" s="281">
        <v>26</v>
      </c>
      <c r="I152" s="282"/>
      <c r="J152" s="278"/>
      <c r="K152" s="278"/>
      <c r="L152" s="283"/>
      <c r="M152" s="284"/>
      <c r="N152" s="285"/>
      <c r="O152" s="285"/>
      <c r="P152" s="285"/>
      <c r="Q152" s="285"/>
      <c r="R152" s="285"/>
      <c r="S152" s="285"/>
      <c r="T152" s="286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87" t="s">
        <v>236</v>
      </c>
      <c r="AU152" s="287" t="s">
        <v>87</v>
      </c>
      <c r="AV152" s="14" t="s">
        <v>89</v>
      </c>
      <c r="AW152" s="14" t="s">
        <v>34</v>
      </c>
      <c r="AX152" s="14" t="s">
        <v>87</v>
      </c>
      <c r="AY152" s="287" t="s">
        <v>211</v>
      </c>
    </row>
    <row r="153" s="2" customFormat="1" ht="16.5" customHeight="1">
      <c r="A153" s="41"/>
      <c r="B153" s="42"/>
      <c r="C153" s="317" t="s">
        <v>100</v>
      </c>
      <c r="D153" s="317" t="s">
        <v>587</v>
      </c>
      <c r="E153" s="318" t="s">
        <v>100</v>
      </c>
      <c r="F153" s="319" t="s">
        <v>3320</v>
      </c>
      <c r="G153" s="320" t="s">
        <v>695</v>
      </c>
      <c r="H153" s="321">
        <v>1</v>
      </c>
      <c r="I153" s="322"/>
      <c r="J153" s="323">
        <f>ROUND(I153*H153,2)</f>
        <v>0</v>
      </c>
      <c r="K153" s="324"/>
      <c r="L153" s="325"/>
      <c r="M153" s="326" t="s">
        <v>1</v>
      </c>
      <c r="N153" s="327" t="s">
        <v>46</v>
      </c>
      <c r="O153" s="94"/>
      <c r="P153" s="263">
        <f>O153*H153</f>
        <v>0</v>
      </c>
      <c r="Q153" s="263">
        <v>0</v>
      </c>
      <c r="R153" s="263">
        <f>Q153*H153</f>
        <v>0</v>
      </c>
      <c r="S153" s="263">
        <v>0</v>
      </c>
      <c r="T153" s="264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65" t="s">
        <v>247</v>
      </c>
      <c r="AT153" s="265" t="s">
        <v>587</v>
      </c>
      <c r="AU153" s="265" t="s">
        <v>87</v>
      </c>
      <c r="AY153" s="18" t="s">
        <v>211</v>
      </c>
      <c r="BE153" s="155">
        <f>IF(N153="základní",J153,0)</f>
        <v>0</v>
      </c>
      <c r="BF153" s="155">
        <f>IF(N153="snížená",J153,0)</f>
        <v>0</v>
      </c>
      <c r="BG153" s="155">
        <f>IF(N153="zákl. přenesená",J153,0)</f>
        <v>0</v>
      </c>
      <c r="BH153" s="155">
        <f>IF(N153="sníž. přenesená",J153,0)</f>
        <v>0</v>
      </c>
      <c r="BI153" s="155">
        <f>IF(N153="nulová",J153,0)</f>
        <v>0</v>
      </c>
      <c r="BJ153" s="18" t="s">
        <v>87</v>
      </c>
      <c r="BK153" s="155">
        <f>ROUND(I153*H153,2)</f>
        <v>0</v>
      </c>
      <c r="BL153" s="18" t="s">
        <v>100</v>
      </c>
      <c r="BM153" s="265" t="s">
        <v>3321</v>
      </c>
    </row>
    <row r="154" s="14" customFormat="1">
      <c r="A154" s="14"/>
      <c r="B154" s="277"/>
      <c r="C154" s="278"/>
      <c r="D154" s="268" t="s">
        <v>236</v>
      </c>
      <c r="E154" s="279" t="s">
        <v>1</v>
      </c>
      <c r="F154" s="280" t="s">
        <v>3322</v>
      </c>
      <c r="G154" s="278"/>
      <c r="H154" s="281">
        <v>1</v>
      </c>
      <c r="I154" s="282"/>
      <c r="J154" s="278"/>
      <c r="K154" s="278"/>
      <c r="L154" s="283"/>
      <c r="M154" s="284"/>
      <c r="N154" s="285"/>
      <c r="O154" s="285"/>
      <c r="P154" s="285"/>
      <c r="Q154" s="285"/>
      <c r="R154" s="285"/>
      <c r="S154" s="285"/>
      <c r="T154" s="286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87" t="s">
        <v>236</v>
      </c>
      <c r="AU154" s="287" t="s">
        <v>87</v>
      </c>
      <c r="AV154" s="14" t="s">
        <v>89</v>
      </c>
      <c r="AW154" s="14" t="s">
        <v>34</v>
      </c>
      <c r="AX154" s="14" t="s">
        <v>87</v>
      </c>
      <c r="AY154" s="287" t="s">
        <v>211</v>
      </c>
    </row>
    <row r="155" s="2" customFormat="1" ht="16.5" customHeight="1">
      <c r="A155" s="41"/>
      <c r="B155" s="42"/>
      <c r="C155" s="317" t="s">
        <v>105</v>
      </c>
      <c r="D155" s="317" t="s">
        <v>587</v>
      </c>
      <c r="E155" s="318" t="s">
        <v>105</v>
      </c>
      <c r="F155" s="319" t="s">
        <v>3323</v>
      </c>
      <c r="G155" s="320" t="s">
        <v>695</v>
      </c>
      <c r="H155" s="321">
        <v>231</v>
      </c>
      <c r="I155" s="322"/>
      <c r="J155" s="323">
        <f>ROUND(I155*H155,2)</f>
        <v>0</v>
      </c>
      <c r="K155" s="324"/>
      <c r="L155" s="325"/>
      <c r="M155" s="326" t="s">
        <v>1</v>
      </c>
      <c r="N155" s="327" t="s">
        <v>46</v>
      </c>
      <c r="O155" s="94"/>
      <c r="P155" s="263">
        <f>O155*H155</f>
        <v>0</v>
      </c>
      <c r="Q155" s="263">
        <v>0</v>
      </c>
      <c r="R155" s="263">
        <f>Q155*H155</f>
        <v>0</v>
      </c>
      <c r="S155" s="263">
        <v>0</v>
      </c>
      <c r="T155" s="264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65" t="s">
        <v>247</v>
      </c>
      <c r="AT155" s="265" t="s">
        <v>587</v>
      </c>
      <c r="AU155" s="265" t="s">
        <v>87</v>
      </c>
      <c r="AY155" s="18" t="s">
        <v>211</v>
      </c>
      <c r="BE155" s="155">
        <f>IF(N155="základní",J155,0)</f>
        <v>0</v>
      </c>
      <c r="BF155" s="155">
        <f>IF(N155="snížená",J155,0)</f>
        <v>0</v>
      </c>
      <c r="BG155" s="155">
        <f>IF(N155="zákl. přenesená",J155,0)</f>
        <v>0</v>
      </c>
      <c r="BH155" s="155">
        <f>IF(N155="sníž. přenesená",J155,0)</f>
        <v>0</v>
      </c>
      <c r="BI155" s="155">
        <f>IF(N155="nulová",J155,0)</f>
        <v>0</v>
      </c>
      <c r="BJ155" s="18" t="s">
        <v>87</v>
      </c>
      <c r="BK155" s="155">
        <f>ROUND(I155*H155,2)</f>
        <v>0</v>
      </c>
      <c r="BL155" s="18" t="s">
        <v>100</v>
      </c>
      <c r="BM155" s="265" t="s">
        <v>3324</v>
      </c>
    </row>
    <row r="156" s="14" customFormat="1">
      <c r="A156" s="14"/>
      <c r="B156" s="277"/>
      <c r="C156" s="278"/>
      <c r="D156" s="268" t="s">
        <v>236</v>
      </c>
      <c r="E156" s="279" t="s">
        <v>1</v>
      </c>
      <c r="F156" s="280" t="s">
        <v>3325</v>
      </c>
      <c r="G156" s="278"/>
      <c r="H156" s="281">
        <v>231</v>
      </c>
      <c r="I156" s="282"/>
      <c r="J156" s="278"/>
      <c r="K156" s="278"/>
      <c r="L156" s="283"/>
      <c r="M156" s="284"/>
      <c r="N156" s="285"/>
      <c r="O156" s="285"/>
      <c r="P156" s="285"/>
      <c r="Q156" s="285"/>
      <c r="R156" s="285"/>
      <c r="S156" s="285"/>
      <c r="T156" s="286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87" t="s">
        <v>236</v>
      </c>
      <c r="AU156" s="287" t="s">
        <v>87</v>
      </c>
      <c r="AV156" s="14" t="s">
        <v>89</v>
      </c>
      <c r="AW156" s="14" t="s">
        <v>34</v>
      </c>
      <c r="AX156" s="14" t="s">
        <v>87</v>
      </c>
      <c r="AY156" s="287" t="s">
        <v>211</v>
      </c>
    </row>
    <row r="157" s="2" customFormat="1" ht="16.5" customHeight="1">
      <c r="A157" s="41"/>
      <c r="B157" s="42"/>
      <c r="C157" s="317" t="s">
        <v>232</v>
      </c>
      <c r="D157" s="317" t="s">
        <v>587</v>
      </c>
      <c r="E157" s="318" t="s">
        <v>232</v>
      </c>
      <c r="F157" s="319" t="s">
        <v>3326</v>
      </c>
      <c r="G157" s="320" t="s">
        <v>695</v>
      </c>
      <c r="H157" s="321">
        <v>30</v>
      </c>
      <c r="I157" s="322"/>
      <c r="J157" s="323">
        <f>ROUND(I157*H157,2)</f>
        <v>0</v>
      </c>
      <c r="K157" s="324"/>
      <c r="L157" s="325"/>
      <c r="M157" s="326" t="s">
        <v>1</v>
      </c>
      <c r="N157" s="327" t="s">
        <v>46</v>
      </c>
      <c r="O157" s="94"/>
      <c r="P157" s="263">
        <f>O157*H157</f>
        <v>0</v>
      </c>
      <c r="Q157" s="263">
        <v>0</v>
      </c>
      <c r="R157" s="263">
        <f>Q157*H157</f>
        <v>0</v>
      </c>
      <c r="S157" s="263">
        <v>0</v>
      </c>
      <c r="T157" s="264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65" t="s">
        <v>247</v>
      </c>
      <c r="AT157" s="265" t="s">
        <v>587</v>
      </c>
      <c r="AU157" s="265" t="s">
        <v>87</v>
      </c>
      <c r="AY157" s="18" t="s">
        <v>211</v>
      </c>
      <c r="BE157" s="155">
        <f>IF(N157="základní",J157,0)</f>
        <v>0</v>
      </c>
      <c r="BF157" s="155">
        <f>IF(N157="snížená",J157,0)</f>
        <v>0</v>
      </c>
      <c r="BG157" s="155">
        <f>IF(N157="zákl. přenesená",J157,0)</f>
        <v>0</v>
      </c>
      <c r="BH157" s="155">
        <f>IF(N157="sníž. přenesená",J157,0)</f>
        <v>0</v>
      </c>
      <c r="BI157" s="155">
        <f>IF(N157="nulová",J157,0)</f>
        <v>0</v>
      </c>
      <c r="BJ157" s="18" t="s">
        <v>87</v>
      </c>
      <c r="BK157" s="155">
        <f>ROUND(I157*H157,2)</f>
        <v>0</v>
      </c>
      <c r="BL157" s="18" t="s">
        <v>100</v>
      </c>
      <c r="BM157" s="265" t="s">
        <v>3327</v>
      </c>
    </row>
    <row r="158" s="14" customFormat="1">
      <c r="A158" s="14"/>
      <c r="B158" s="277"/>
      <c r="C158" s="278"/>
      <c r="D158" s="268" t="s">
        <v>236</v>
      </c>
      <c r="E158" s="279" t="s">
        <v>1</v>
      </c>
      <c r="F158" s="280" t="s">
        <v>3328</v>
      </c>
      <c r="G158" s="278"/>
      <c r="H158" s="281">
        <v>30</v>
      </c>
      <c r="I158" s="282"/>
      <c r="J158" s="278"/>
      <c r="K158" s="278"/>
      <c r="L158" s="283"/>
      <c r="M158" s="284"/>
      <c r="N158" s="285"/>
      <c r="O158" s="285"/>
      <c r="P158" s="285"/>
      <c r="Q158" s="285"/>
      <c r="R158" s="285"/>
      <c r="S158" s="285"/>
      <c r="T158" s="286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87" t="s">
        <v>236</v>
      </c>
      <c r="AU158" s="287" t="s">
        <v>87</v>
      </c>
      <c r="AV158" s="14" t="s">
        <v>89</v>
      </c>
      <c r="AW158" s="14" t="s">
        <v>34</v>
      </c>
      <c r="AX158" s="14" t="s">
        <v>87</v>
      </c>
      <c r="AY158" s="287" t="s">
        <v>211</v>
      </c>
    </row>
    <row r="159" s="2" customFormat="1" ht="21.75" customHeight="1">
      <c r="A159" s="41"/>
      <c r="B159" s="42"/>
      <c r="C159" s="317" t="s">
        <v>243</v>
      </c>
      <c r="D159" s="317" t="s">
        <v>587</v>
      </c>
      <c r="E159" s="318" t="s">
        <v>243</v>
      </c>
      <c r="F159" s="319" t="s">
        <v>3329</v>
      </c>
      <c r="G159" s="320" t="s">
        <v>695</v>
      </c>
      <c r="H159" s="321">
        <v>18</v>
      </c>
      <c r="I159" s="322"/>
      <c r="J159" s="323">
        <f>ROUND(I159*H159,2)</f>
        <v>0</v>
      </c>
      <c r="K159" s="324"/>
      <c r="L159" s="325"/>
      <c r="M159" s="326" t="s">
        <v>1</v>
      </c>
      <c r="N159" s="327" t="s">
        <v>46</v>
      </c>
      <c r="O159" s="94"/>
      <c r="P159" s="263">
        <f>O159*H159</f>
        <v>0</v>
      </c>
      <c r="Q159" s="263">
        <v>0</v>
      </c>
      <c r="R159" s="263">
        <f>Q159*H159</f>
        <v>0</v>
      </c>
      <c r="S159" s="263">
        <v>0</v>
      </c>
      <c r="T159" s="264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65" t="s">
        <v>247</v>
      </c>
      <c r="AT159" s="265" t="s">
        <v>587</v>
      </c>
      <c r="AU159" s="265" t="s">
        <v>87</v>
      </c>
      <c r="AY159" s="18" t="s">
        <v>211</v>
      </c>
      <c r="BE159" s="155">
        <f>IF(N159="základní",J159,0)</f>
        <v>0</v>
      </c>
      <c r="BF159" s="155">
        <f>IF(N159="snížená",J159,0)</f>
        <v>0</v>
      </c>
      <c r="BG159" s="155">
        <f>IF(N159="zákl. přenesená",J159,0)</f>
        <v>0</v>
      </c>
      <c r="BH159" s="155">
        <f>IF(N159="sníž. přenesená",J159,0)</f>
        <v>0</v>
      </c>
      <c r="BI159" s="155">
        <f>IF(N159="nulová",J159,0)</f>
        <v>0</v>
      </c>
      <c r="BJ159" s="18" t="s">
        <v>87</v>
      </c>
      <c r="BK159" s="155">
        <f>ROUND(I159*H159,2)</f>
        <v>0</v>
      </c>
      <c r="BL159" s="18" t="s">
        <v>100</v>
      </c>
      <c r="BM159" s="265" t="s">
        <v>3330</v>
      </c>
    </row>
    <row r="160" s="14" customFormat="1">
      <c r="A160" s="14"/>
      <c r="B160" s="277"/>
      <c r="C160" s="278"/>
      <c r="D160" s="268" t="s">
        <v>236</v>
      </c>
      <c r="E160" s="279" t="s">
        <v>1</v>
      </c>
      <c r="F160" s="280" t="s">
        <v>3331</v>
      </c>
      <c r="G160" s="278"/>
      <c r="H160" s="281">
        <v>18</v>
      </c>
      <c r="I160" s="282"/>
      <c r="J160" s="278"/>
      <c r="K160" s="278"/>
      <c r="L160" s="283"/>
      <c r="M160" s="284"/>
      <c r="N160" s="285"/>
      <c r="O160" s="285"/>
      <c r="P160" s="285"/>
      <c r="Q160" s="285"/>
      <c r="R160" s="285"/>
      <c r="S160" s="285"/>
      <c r="T160" s="286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87" t="s">
        <v>236</v>
      </c>
      <c r="AU160" s="287" t="s">
        <v>87</v>
      </c>
      <c r="AV160" s="14" t="s">
        <v>89</v>
      </c>
      <c r="AW160" s="14" t="s">
        <v>34</v>
      </c>
      <c r="AX160" s="14" t="s">
        <v>87</v>
      </c>
      <c r="AY160" s="287" t="s">
        <v>211</v>
      </c>
    </row>
    <row r="161" s="2" customFormat="1" ht="16.5" customHeight="1">
      <c r="A161" s="41"/>
      <c r="B161" s="42"/>
      <c r="C161" s="317" t="s">
        <v>247</v>
      </c>
      <c r="D161" s="317" t="s">
        <v>587</v>
      </c>
      <c r="E161" s="318" t="s">
        <v>247</v>
      </c>
      <c r="F161" s="319" t="s">
        <v>3332</v>
      </c>
      <c r="G161" s="320" t="s">
        <v>695</v>
      </c>
      <c r="H161" s="321">
        <v>32</v>
      </c>
      <c r="I161" s="322"/>
      <c r="J161" s="323">
        <f>ROUND(I161*H161,2)</f>
        <v>0</v>
      </c>
      <c r="K161" s="324"/>
      <c r="L161" s="325"/>
      <c r="M161" s="326" t="s">
        <v>1</v>
      </c>
      <c r="N161" s="327" t="s">
        <v>46</v>
      </c>
      <c r="O161" s="94"/>
      <c r="P161" s="263">
        <f>O161*H161</f>
        <v>0</v>
      </c>
      <c r="Q161" s="263">
        <v>0</v>
      </c>
      <c r="R161" s="263">
        <f>Q161*H161</f>
        <v>0</v>
      </c>
      <c r="S161" s="263">
        <v>0</v>
      </c>
      <c r="T161" s="264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65" t="s">
        <v>247</v>
      </c>
      <c r="AT161" s="265" t="s">
        <v>587</v>
      </c>
      <c r="AU161" s="265" t="s">
        <v>87</v>
      </c>
      <c r="AY161" s="18" t="s">
        <v>211</v>
      </c>
      <c r="BE161" s="155">
        <f>IF(N161="základní",J161,0)</f>
        <v>0</v>
      </c>
      <c r="BF161" s="155">
        <f>IF(N161="snížená",J161,0)</f>
        <v>0</v>
      </c>
      <c r="BG161" s="155">
        <f>IF(N161="zákl. přenesená",J161,0)</f>
        <v>0</v>
      </c>
      <c r="BH161" s="155">
        <f>IF(N161="sníž. přenesená",J161,0)</f>
        <v>0</v>
      </c>
      <c r="BI161" s="155">
        <f>IF(N161="nulová",J161,0)</f>
        <v>0</v>
      </c>
      <c r="BJ161" s="18" t="s">
        <v>87</v>
      </c>
      <c r="BK161" s="155">
        <f>ROUND(I161*H161,2)</f>
        <v>0</v>
      </c>
      <c r="BL161" s="18" t="s">
        <v>100</v>
      </c>
      <c r="BM161" s="265" t="s">
        <v>3333</v>
      </c>
    </row>
    <row r="162" s="14" customFormat="1">
      <c r="A162" s="14"/>
      <c r="B162" s="277"/>
      <c r="C162" s="278"/>
      <c r="D162" s="268" t="s">
        <v>236</v>
      </c>
      <c r="E162" s="279" t="s">
        <v>1</v>
      </c>
      <c r="F162" s="280" t="s">
        <v>3334</v>
      </c>
      <c r="G162" s="278"/>
      <c r="H162" s="281">
        <v>32</v>
      </c>
      <c r="I162" s="282"/>
      <c r="J162" s="278"/>
      <c r="K162" s="278"/>
      <c r="L162" s="283"/>
      <c r="M162" s="284"/>
      <c r="N162" s="285"/>
      <c r="O162" s="285"/>
      <c r="P162" s="285"/>
      <c r="Q162" s="285"/>
      <c r="R162" s="285"/>
      <c r="S162" s="285"/>
      <c r="T162" s="286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87" t="s">
        <v>236</v>
      </c>
      <c r="AU162" s="287" t="s">
        <v>87</v>
      </c>
      <c r="AV162" s="14" t="s">
        <v>89</v>
      </c>
      <c r="AW162" s="14" t="s">
        <v>34</v>
      </c>
      <c r="AX162" s="14" t="s">
        <v>87</v>
      </c>
      <c r="AY162" s="287" t="s">
        <v>211</v>
      </c>
    </row>
    <row r="163" s="2" customFormat="1" ht="16.5" customHeight="1">
      <c r="A163" s="41"/>
      <c r="B163" s="42"/>
      <c r="C163" s="317" t="s">
        <v>253</v>
      </c>
      <c r="D163" s="317" t="s">
        <v>587</v>
      </c>
      <c r="E163" s="318" t="s">
        <v>253</v>
      </c>
      <c r="F163" s="319" t="s">
        <v>3335</v>
      </c>
      <c r="G163" s="320" t="s">
        <v>695</v>
      </c>
      <c r="H163" s="321">
        <v>21</v>
      </c>
      <c r="I163" s="322"/>
      <c r="J163" s="323">
        <f>ROUND(I163*H163,2)</f>
        <v>0</v>
      </c>
      <c r="K163" s="324"/>
      <c r="L163" s="325"/>
      <c r="M163" s="326" t="s">
        <v>1</v>
      </c>
      <c r="N163" s="327" t="s">
        <v>46</v>
      </c>
      <c r="O163" s="94"/>
      <c r="P163" s="263">
        <f>O163*H163</f>
        <v>0</v>
      </c>
      <c r="Q163" s="263">
        <v>0</v>
      </c>
      <c r="R163" s="263">
        <f>Q163*H163</f>
        <v>0</v>
      </c>
      <c r="S163" s="263">
        <v>0</v>
      </c>
      <c r="T163" s="264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65" t="s">
        <v>247</v>
      </c>
      <c r="AT163" s="265" t="s">
        <v>587</v>
      </c>
      <c r="AU163" s="265" t="s">
        <v>87</v>
      </c>
      <c r="AY163" s="18" t="s">
        <v>211</v>
      </c>
      <c r="BE163" s="155">
        <f>IF(N163="základní",J163,0)</f>
        <v>0</v>
      </c>
      <c r="BF163" s="155">
        <f>IF(N163="snížená",J163,0)</f>
        <v>0</v>
      </c>
      <c r="BG163" s="155">
        <f>IF(N163="zákl. přenesená",J163,0)</f>
        <v>0</v>
      </c>
      <c r="BH163" s="155">
        <f>IF(N163="sníž. přenesená",J163,0)</f>
        <v>0</v>
      </c>
      <c r="BI163" s="155">
        <f>IF(N163="nulová",J163,0)</f>
        <v>0</v>
      </c>
      <c r="BJ163" s="18" t="s">
        <v>87</v>
      </c>
      <c r="BK163" s="155">
        <f>ROUND(I163*H163,2)</f>
        <v>0</v>
      </c>
      <c r="BL163" s="18" t="s">
        <v>100</v>
      </c>
      <c r="BM163" s="265" t="s">
        <v>3336</v>
      </c>
    </row>
    <row r="164" s="14" customFormat="1">
      <c r="A164" s="14"/>
      <c r="B164" s="277"/>
      <c r="C164" s="278"/>
      <c r="D164" s="268" t="s">
        <v>236</v>
      </c>
      <c r="E164" s="279" t="s">
        <v>1</v>
      </c>
      <c r="F164" s="280" t="s">
        <v>3337</v>
      </c>
      <c r="G164" s="278"/>
      <c r="H164" s="281">
        <v>21</v>
      </c>
      <c r="I164" s="282"/>
      <c r="J164" s="278"/>
      <c r="K164" s="278"/>
      <c r="L164" s="283"/>
      <c r="M164" s="284"/>
      <c r="N164" s="285"/>
      <c r="O164" s="285"/>
      <c r="P164" s="285"/>
      <c r="Q164" s="285"/>
      <c r="R164" s="285"/>
      <c r="S164" s="285"/>
      <c r="T164" s="286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87" t="s">
        <v>236</v>
      </c>
      <c r="AU164" s="287" t="s">
        <v>87</v>
      </c>
      <c r="AV164" s="14" t="s">
        <v>89</v>
      </c>
      <c r="AW164" s="14" t="s">
        <v>34</v>
      </c>
      <c r="AX164" s="14" t="s">
        <v>87</v>
      </c>
      <c r="AY164" s="287" t="s">
        <v>211</v>
      </c>
    </row>
    <row r="165" s="2" customFormat="1" ht="16.5" customHeight="1">
      <c r="A165" s="41"/>
      <c r="B165" s="42"/>
      <c r="C165" s="317" t="s">
        <v>257</v>
      </c>
      <c r="D165" s="317" t="s">
        <v>587</v>
      </c>
      <c r="E165" s="318" t="s">
        <v>257</v>
      </c>
      <c r="F165" s="319" t="s">
        <v>3338</v>
      </c>
      <c r="G165" s="320" t="s">
        <v>307</v>
      </c>
      <c r="H165" s="321">
        <v>78</v>
      </c>
      <c r="I165" s="322"/>
      <c r="J165" s="323">
        <f>ROUND(I165*H165,2)</f>
        <v>0</v>
      </c>
      <c r="K165" s="324"/>
      <c r="L165" s="325"/>
      <c r="M165" s="326" t="s">
        <v>1</v>
      </c>
      <c r="N165" s="327" t="s">
        <v>46</v>
      </c>
      <c r="O165" s="94"/>
      <c r="P165" s="263">
        <f>O165*H165</f>
        <v>0</v>
      </c>
      <c r="Q165" s="263">
        <v>0</v>
      </c>
      <c r="R165" s="263">
        <f>Q165*H165</f>
        <v>0</v>
      </c>
      <c r="S165" s="263">
        <v>0</v>
      </c>
      <c r="T165" s="264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65" t="s">
        <v>247</v>
      </c>
      <c r="AT165" s="265" t="s">
        <v>587</v>
      </c>
      <c r="AU165" s="265" t="s">
        <v>87</v>
      </c>
      <c r="AY165" s="18" t="s">
        <v>211</v>
      </c>
      <c r="BE165" s="155">
        <f>IF(N165="základní",J165,0)</f>
        <v>0</v>
      </c>
      <c r="BF165" s="155">
        <f>IF(N165="snížená",J165,0)</f>
        <v>0</v>
      </c>
      <c r="BG165" s="155">
        <f>IF(N165="zákl. přenesená",J165,0)</f>
        <v>0</v>
      </c>
      <c r="BH165" s="155">
        <f>IF(N165="sníž. přenesená",J165,0)</f>
        <v>0</v>
      </c>
      <c r="BI165" s="155">
        <f>IF(N165="nulová",J165,0)</f>
        <v>0</v>
      </c>
      <c r="BJ165" s="18" t="s">
        <v>87</v>
      </c>
      <c r="BK165" s="155">
        <f>ROUND(I165*H165,2)</f>
        <v>0</v>
      </c>
      <c r="BL165" s="18" t="s">
        <v>100</v>
      </c>
      <c r="BM165" s="265" t="s">
        <v>3339</v>
      </c>
    </row>
    <row r="166" s="2" customFormat="1" ht="16.5" customHeight="1">
      <c r="A166" s="41"/>
      <c r="B166" s="42"/>
      <c r="C166" s="317" t="s">
        <v>263</v>
      </c>
      <c r="D166" s="317" t="s">
        <v>587</v>
      </c>
      <c r="E166" s="318" t="s">
        <v>263</v>
      </c>
      <c r="F166" s="319" t="s">
        <v>3340</v>
      </c>
      <c r="G166" s="320" t="s">
        <v>307</v>
      </c>
      <c r="H166" s="321">
        <v>45</v>
      </c>
      <c r="I166" s="322"/>
      <c r="J166" s="323">
        <f>ROUND(I166*H166,2)</f>
        <v>0</v>
      </c>
      <c r="K166" s="324"/>
      <c r="L166" s="325"/>
      <c r="M166" s="326" t="s">
        <v>1</v>
      </c>
      <c r="N166" s="327" t="s">
        <v>46</v>
      </c>
      <c r="O166" s="94"/>
      <c r="P166" s="263">
        <f>O166*H166</f>
        <v>0</v>
      </c>
      <c r="Q166" s="263">
        <v>0</v>
      </c>
      <c r="R166" s="263">
        <f>Q166*H166</f>
        <v>0</v>
      </c>
      <c r="S166" s="263">
        <v>0</v>
      </c>
      <c r="T166" s="264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65" t="s">
        <v>247</v>
      </c>
      <c r="AT166" s="265" t="s">
        <v>587</v>
      </c>
      <c r="AU166" s="265" t="s">
        <v>87</v>
      </c>
      <c r="AY166" s="18" t="s">
        <v>211</v>
      </c>
      <c r="BE166" s="155">
        <f>IF(N166="základní",J166,0)</f>
        <v>0</v>
      </c>
      <c r="BF166" s="155">
        <f>IF(N166="snížená",J166,0)</f>
        <v>0</v>
      </c>
      <c r="BG166" s="155">
        <f>IF(N166="zákl. přenesená",J166,0)</f>
        <v>0</v>
      </c>
      <c r="BH166" s="155">
        <f>IF(N166="sníž. přenesená",J166,0)</f>
        <v>0</v>
      </c>
      <c r="BI166" s="155">
        <f>IF(N166="nulová",J166,0)</f>
        <v>0</v>
      </c>
      <c r="BJ166" s="18" t="s">
        <v>87</v>
      </c>
      <c r="BK166" s="155">
        <f>ROUND(I166*H166,2)</f>
        <v>0</v>
      </c>
      <c r="BL166" s="18" t="s">
        <v>100</v>
      </c>
      <c r="BM166" s="265" t="s">
        <v>3341</v>
      </c>
    </row>
    <row r="167" s="2" customFormat="1" ht="16.5" customHeight="1">
      <c r="A167" s="41"/>
      <c r="B167" s="42"/>
      <c r="C167" s="317" t="s">
        <v>490</v>
      </c>
      <c r="D167" s="317" t="s">
        <v>587</v>
      </c>
      <c r="E167" s="318" t="s">
        <v>490</v>
      </c>
      <c r="F167" s="319" t="s">
        <v>3342</v>
      </c>
      <c r="G167" s="320" t="s">
        <v>307</v>
      </c>
      <c r="H167" s="321">
        <v>20</v>
      </c>
      <c r="I167" s="322"/>
      <c r="J167" s="323">
        <f>ROUND(I167*H167,2)</f>
        <v>0</v>
      </c>
      <c r="K167" s="324"/>
      <c r="L167" s="325"/>
      <c r="M167" s="326" t="s">
        <v>1</v>
      </c>
      <c r="N167" s="327" t="s">
        <v>46</v>
      </c>
      <c r="O167" s="94"/>
      <c r="P167" s="263">
        <f>O167*H167</f>
        <v>0</v>
      </c>
      <c r="Q167" s="263">
        <v>0</v>
      </c>
      <c r="R167" s="263">
        <f>Q167*H167</f>
        <v>0</v>
      </c>
      <c r="S167" s="263">
        <v>0</v>
      </c>
      <c r="T167" s="264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65" t="s">
        <v>247</v>
      </c>
      <c r="AT167" s="265" t="s">
        <v>587</v>
      </c>
      <c r="AU167" s="265" t="s">
        <v>87</v>
      </c>
      <c r="AY167" s="18" t="s">
        <v>211</v>
      </c>
      <c r="BE167" s="155">
        <f>IF(N167="základní",J167,0)</f>
        <v>0</v>
      </c>
      <c r="BF167" s="155">
        <f>IF(N167="snížená",J167,0)</f>
        <v>0</v>
      </c>
      <c r="BG167" s="155">
        <f>IF(N167="zákl. přenesená",J167,0)</f>
        <v>0</v>
      </c>
      <c r="BH167" s="155">
        <f>IF(N167="sníž. přenesená",J167,0)</f>
        <v>0</v>
      </c>
      <c r="BI167" s="155">
        <f>IF(N167="nulová",J167,0)</f>
        <v>0</v>
      </c>
      <c r="BJ167" s="18" t="s">
        <v>87</v>
      </c>
      <c r="BK167" s="155">
        <f>ROUND(I167*H167,2)</f>
        <v>0</v>
      </c>
      <c r="BL167" s="18" t="s">
        <v>100</v>
      </c>
      <c r="BM167" s="265" t="s">
        <v>3343</v>
      </c>
    </row>
    <row r="168" s="2" customFormat="1" ht="16.5" customHeight="1">
      <c r="A168" s="41"/>
      <c r="B168" s="42"/>
      <c r="C168" s="317" t="s">
        <v>498</v>
      </c>
      <c r="D168" s="317" t="s">
        <v>587</v>
      </c>
      <c r="E168" s="318" t="s">
        <v>498</v>
      </c>
      <c r="F168" s="319" t="s">
        <v>3344</v>
      </c>
      <c r="G168" s="320" t="s">
        <v>307</v>
      </c>
      <c r="H168" s="321">
        <v>1050</v>
      </c>
      <c r="I168" s="322"/>
      <c r="J168" s="323">
        <f>ROUND(I168*H168,2)</f>
        <v>0</v>
      </c>
      <c r="K168" s="324"/>
      <c r="L168" s="325"/>
      <c r="M168" s="326" t="s">
        <v>1</v>
      </c>
      <c r="N168" s="327" t="s">
        <v>46</v>
      </c>
      <c r="O168" s="94"/>
      <c r="P168" s="263">
        <f>O168*H168</f>
        <v>0</v>
      </c>
      <c r="Q168" s="263">
        <v>0</v>
      </c>
      <c r="R168" s="263">
        <f>Q168*H168</f>
        <v>0</v>
      </c>
      <c r="S168" s="263">
        <v>0</v>
      </c>
      <c r="T168" s="264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65" t="s">
        <v>247</v>
      </c>
      <c r="AT168" s="265" t="s">
        <v>587</v>
      </c>
      <c r="AU168" s="265" t="s">
        <v>87</v>
      </c>
      <c r="AY168" s="18" t="s">
        <v>211</v>
      </c>
      <c r="BE168" s="155">
        <f>IF(N168="základní",J168,0)</f>
        <v>0</v>
      </c>
      <c r="BF168" s="155">
        <f>IF(N168="snížená",J168,0)</f>
        <v>0</v>
      </c>
      <c r="BG168" s="155">
        <f>IF(N168="zákl. přenesená",J168,0)</f>
        <v>0</v>
      </c>
      <c r="BH168" s="155">
        <f>IF(N168="sníž. přenesená",J168,0)</f>
        <v>0</v>
      </c>
      <c r="BI168" s="155">
        <f>IF(N168="nulová",J168,0)</f>
        <v>0</v>
      </c>
      <c r="BJ168" s="18" t="s">
        <v>87</v>
      </c>
      <c r="BK168" s="155">
        <f>ROUND(I168*H168,2)</f>
        <v>0</v>
      </c>
      <c r="BL168" s="18" t="s">
        <v>100</v>
      </c>
      <c r="BM168" s="265" t="s">
        <v>3345</v>
      </c>
    </row>
    <row r="169" s="2" customFormat="1" ht="16.5" customHeight="1">
      <c r="A169" s="41"/>
      <c r="B169" s="42"/>
      <c r="C169" s="317" t="s">
        <v>502</v>
      </c>
      <c r="D169" s="317" t="s">
        <v>587</v>
      </c>
      <c r="E169" s="318" t="s">
        <v>502</v>
      </c>
      <c r="F169" s="319" t="s">
        <v>3346</v>
      </c>
      <c r="G169" s="320" t="s">
        <v>307</v>
      </c>
      <c r="H169" s="321">
        <v>2670</v>
      </c>
      <c r="I169" s="322"/>
      <c r="J169" s="323">
        <f>ROUND(I169*H169,2)</f>
        <v>0</v>
      </c>
      <c r="K169" s="324"/>
      <c r="L169" s="325"/>
      <c r="M169" s="326" t="s">
        <v>1</v>
      </c>
      <c r="N169" s="327" t="s">
        <v>46</v>
      </c>
      <c r="O169" s="94"/>
      <c r="P169" s="263">
        <f>O169*H169</f>
        <v>0</v>
      </c>
      <c r="Q169" s="263">
        <v>0</v>
      </c>
      <c r="R169" s="263">
        <f>Q169*H169</f>
        <v>0</v>
      </c>
      <c r="S169" s="263">
        <v>0</v>
      </c>
      <c r="T169" s="264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65" t="s">
        <v>247</v>
      </c>
      <c r="AT169" s="265" t="s">
        <v>587</v>
      </c>
      <c r="AU169" s="265" t="s">
        <v>87</v>
      </c>
      <c r="AY169" s="18" t="s">
        <v>211</v>
      </c>
      <c r="BE169" s="155">
        <f>IF(N169="základní",J169,0)</f>
        <v>0</v>
      </c>
      <c r="BF169" s="155">
        <f>IF(N169="snížená",J169,0)</f>
        <v>0</v>
      </c>
      <c r="BG169" s="155">
        <f>IF(N169="zákl. přenesená",J169,0)</f>
        <v>0</v>
      </c>
      <c r="BH169" s="155">
        <f>IF(N169="sníž. přenesená",J169,0)</f>
        <v>0</v>
      </c>
      <c r="BI169" s="155">
        <f>IF(N169="nulová",J169,0)</f>
        <v>0</v>
      </c>
      <c r="BJ169" s="18" t="s">
        <v>87</v>
      </c>
      <c r="BK169" s="155">
        <f>ROUND(I169*H169,2)</f>
        <v>0</v>
      </c>
      <c r="BL169" s="18" t="s">
        <v>100</v>
      </c>
      <c r="BM169" s="265" t="s">
        <v>3347</v>
      </c>
    </row>
    <row r="170" s="2" customFormat="1" ht="16.5" customHeight="1">
      <c r="A170" s="41"/>
      <c r="B170" s="42"/>
      <c r="C170" s="317" t="s">
        <v>8</v>
      </c>
      <c r="D170" s="317" t="s">
        <v>587</v>
      </c>
      <c r="E170" s="318" t="s">
        <v>8</v>
      </c>
      <c r="F170" s="319" t="s">
        <v>3348</v>
      </c>
      <c r="G170" s="320" t="s">
        <v>307</v>
      </c>
      <c r="H170" s="321">
        <v>270</v>
      </c>
      <c r="I170" s="322"/>
      <c r="J170" s="323">
        <f>ROUND(I170*H170,2)</f>
        <v>0</v>
      </c>
      <c r="K170" s="324"/>
      <c r="L170" s="325"/>
      <c r="M170" s="326" t="s">
        <v>1</v>
      </c>
      <c r="N170" s="327" t="s">
        <v>46</v>
      </c>
      <c r="O170" s="94"/>
      <c r="P170" s="263">
        <f>O170*H170</f>
        <v>0</v>
      </c>
      <c r="Q170" s="263">
        <v>0</v>
      </c>
      <c r="R170" s="263">
        <f>Q170*H170</f>
        <v>0</v>
      </c>
      <c r="S170" s="263">
        <v>0</v>
      </c>
      <c r="T170" s="264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65" t="s">
        <v>247</v>
      </c>
      <c r="AT170" s="265" t="s">
        <v>587</v>
      </c>
      <c r="AU170" s="265" t="s">
        <v>87</v>
      </c>
      <c r="AY170" s="18" t="s">
        <v>211</v>
      </c>
      <c r="BE170" s="155">
        <f>IF(N170="základní",J170,0)</f>
        <v>0</v>
      </c>
      <c r="BF170" s="155">
        <f>IF(N170="snížená",J170,0)</f>
        <v>0</v>
      </c>
      <c r="BG170" s="155">
        <f>IF(N170="zákl. přenesená",J170,0)</f>
        <v>0</v>
      </c>
      <c r="BH170" s="155">
        <f>IF(N170="sníž. přenesená",J170,0)</f>
        <v>0</v>
      </c>
      <c r="BI170" s="155">
        <f>IF(N170="nulová",J170,0)</f>
        <v>0</v>
      </c>
      <c r="BJ170" s="18" t="s">
        <v>87</v>
      </c>
      <c r="BK170" s="155">
        <f>ROUND(I170*H170,2)</f>
        <v>0</v>
      </c>
      <c r="BL170" s="18" t="s">
        <v>100</v>
      </c>
      <c r="BM170" s="265" t="s">
        <v>3349</v>
      </c>
    </row>
    <row r="171" s="2" customFormat="1" ht="16.5" customHeight="1">
      <c r="A171" s="41"/>
      <c r="B171" s="42"/>
      <c r="C171" s="317" t="s">
        <v>526</v>
      </c>
      <c r="D171" s="317" t="s">
        <v>587</v>
      </c>
      <c r="E171" s="318" t="s">
        <v>526</v>
      </c>
      <c r="F171" s="319" t="s">
        <v>3350</v>
      </c>
      <c r="G171" s="320" t="s">
        <v>307</v>
      </c>
      <c r="H171" s="321">
        <v>2650</v>
      </c>
      <c r="I171" s="322"/>
      <c r="J171" s="323">
        <f>ROUND(I171*H171,2)</f>
        <v>0</v>
      </c>
      <c r="K171" s="324"/>
      <c r="L171" s="325"/>
      <c r="M171" s="326" t="s">
        <v>1</v>
      </c>
      <c r="N171" s="327" t="s">
        <v>46</v>
      </c>
      <c r="O171" s="94"/>
      <c r="P171" s="263">
        <f>O171*H171</f>
        <v>0</v>
      </c>
      <c r="Q171" s="263">
        <v>0</v>
      </c>
      <c r="R171" s="263">
        <f>Q171*H171</f>
        <v>0</v>
      </c>
      <c r="S171" s="263">
        <v>0</v>
      </c>
      <c r="T171" s="264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65" t="s">
        <v>247</v>
      </c>
      <c r="AT171" s="265" t="s">
        <v>587</v>
      </c>
      <c r="AU171" s="265" t="s">
        <v>87</v>
      </c>
      <c r="AY171" s="18" t="s">
        <v>211</v>
      </c>
      <c r="BE171" s="155">
        <f>IF(N171="základní",J171,0)</f>
        <v>0</v>
      </c>
      <c r="BF171" s="155">
        <f>IF(N171="snížená",J171,0)</f>
        <v>0</v>
      </c>
      <c r="BG171" s="155">
        <f>IF(N171="zákl. přenesená",J171,0)</f>
        <v>0</v>
      </c>
      <c r="BH171" s="155">
        <f>IF(N171="sníž. přenesená",J171,0)</f>
        <v>0</v>
      </c>
      <c r="BI171" s="155">
        <f>IF(N171="nulová",J171,0)</f>
        <v>0</v>
      </c>
      <c r="BJ171" s="18" t="s">
        <v>87</v>
      </c>
      <c r="BK171" s="155">
        <f>ROUND(I171*H171,2)</f>
        <v>0</v>
      </c>
      <c r="BL171" s="18" t="s">
        <v>100</v>
      </c>
      <c r="BM171" s="265" t="s">
        <v>3351</v>
      </c>
    </row>
    <row r="172" s="2" customFormat="1" ht="16.5" customHeight="1">
      <c r="A172" s="41"/>
      <c r="B172" s="42"/>
      <c r="C172" s="317" t="s">
        <v>531</v>
      </c>
      <c r="D172" s="317" t="s">
        <v>587</v>
      </c>
      <c r="E172" s="318" t="s">
        <v>531</v>
      </c>
      <c r="F172" s="319" t="s">
        <v>3352</v>
      </c>
      <c r="G172" s="320" t="s">
        <v>307</v>
      </c>
      <c r="H172" s="321">
        <v>150</v>
      </c>
      <c r="I172" s="322"/>
      <c r="J172" s="323">
        <f>ROUND(I172*H172,2)</f>
        <v>0</v>
      </c>
      <c r="K172" s="324"/>
      <c r="L172" s="325"/>
      <c r="M172" s="326" t="s">
        <v>1</v>
      </c>
      <c r="N172" s="327" t="s">
        <v>46</v>
      </c>
      <c r="O172" s="94"/>
      <c r="P172" s="263">
        <f>O172*H172</f>
        <v>0</v>
      </c>
      <c r="Q172" s="263">
        <v>0</v>
      </c>
      <c r="R172" s="263">
        <f>Q172*H172</f>
        <v>0</v>
      </c>
      <c r="S172" s="263">
        <v>0</v>
      </c>
      <c r="T172" s="264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65" t="s">
        <v>247</v>
      </c>
      <c r="AT172" s="265" t="s">
        <v>587</v>
      </c>
      <c r="AU172" s="265" t="s">
        <v>87</v>
      </c>
      <c r="AY172" s="18" t="s">
        <v>211</v>
      </c>
      <c r="BE172" s="155">
        <f>IF(N172="základní",J172,0)</f>
        <v>0</v>
      </c>
      <c r="BF172" s="155">
        <f>IF(N172="snížená",J172,0)</f>
        <v>0</v>
      </c>
      <c r="BG172" s="155">
        <f>IF(N172="zákl. přenesená",J172,0)</f>
        <v>0</v>
      </c>
      <c r="BH172" s="155">
        <f>IF(N172="sníž. přenesená",J172,0)</f>
        <v>0</v>
      </c>
      <c r="BI172" s="155">
        <f>IF(N172="nulová",J172,0)</f>
        <v>0</v>
      </c>
      <c r="BJ172" s="18" t="s">
        <v>87</v>
      </c>
      <c r="BK172" s="155">
        <f>ROUND(I172*H172,2)</f>
        <v>0</v>
      </c>
      <c r="BL172" s="18" t="s">
        <v>100</v>
      </c>
      <c r="BM172" s="265" t="s">
        <v>3353</v>
      </c>
    </row>
    <row r="173" s="2" customFormat="1" ht="16.5" customHeight="1">
      <c r="A173" s="41"/>
      <c r="B173" s="42"/>
      <c r="C173" s="317" t="s">
        <v>535</v>
      </c>
      <c r="D173" s="317" t="s">
        <v>587</v>
      </c>
      <c r="E173" s="318" t="s">
        <v>535</v>
      </c>
      <c r="F173" s="319" t="s">
        <v>3354</v>
      </c>
      <c r="G173" s="320" t="s">
        <v>307</v>
      </c>
      <c r="H173" s="321">
        <v>500</v>
      </c>
      <c r="I173" s="322"/>
      <c r="J173" s="323">
        <f>ROUND(I173*H173,2)</f>
        <v>0</v>
      </c>
      <c r="K173" s="324"/>
      <c r="L173" s="325"/>
      <c r="M173" s="326" t="s">
        <v>1</v>
      </c>
      <c r="N173" s="327" t="s">
        <v>46</v>
      </c>
      <c r="O173" s="94"/>
      <c r="P173" s="263">
        <f>O173*H173</f>
        <v>0</v>
      </c>
      <c r="Q173" s="263">
        <v>0</v>
      </c>
      <c r="R173" s="263">
        <f>Q173*H173</f>
        <v>0</v>
      </c>
      <c r="S173" s="263">
        <v>0</v>
      </c>
      <c r="T173" s="264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65" t="s">
        <v>247</v>
      </c>
      <c r="AT173" s="265" t="s">
        <v>587</v>
      </c>
      <c r="AU173" s="265" t="s">
        <v>87</v>
      </c>
      <c r="AY173" s="18" t="s">
        <v>211</v>
      </c>
      <c r="BE173" s="155">
        <f>IF(N173="základní",J173,0)</f>
        <v>0</v>
      </c>
      <c r="BF173" s="155">
        <f>IF(N173="snížená",J173,0)</f>
        <v>0</v>
      </c>
      <c r="BG173" s="155">
        <f>IF(N173="zákl. přenesená",J173,0)</f>
        <v>0</v>
      </c>
      <c r="BH173" s="155">
        <f>IF(N173="sníž. přenesená",J173,0)</f>
        <v>0</v>
      </c>
      <c r="BI173" s="155">
        <f>IF(N173="nulová",J173,0)</f>
        <v>0</v>
      </c>
      <c r="BJ173" s="18" t="s">
        <v>87</v>
      </c>
      <c r="BK173" s="155">
        <f>ROUND(I173*H173,2)</f>
        <v>0</v>
      </c>
      <c r="BL173" s="18" t="s">
        <v>100</v>
      </c>
      <c r="BM173" s="265" t="s">
        <v>3355</v>
      </c>
    </row>
    <row r="174" s="2" customFormat="1" ht="16.5" customHeight="1">
      <c r="A174" s="41"/>
      <c r="B174" s="42"/>
      <c r="C174" s="317" t="s">
        <v>545</v>
      </c>
      <c r="D174" s="317" t="s">
        <v>587</v>
      </c>
      <c r="E174" s="318" t="s">
        <v>545</v>
      </c>
      <c r="F174" s="319" t="s">
        <v>3356</v>
      </c>
      <c r="G174" s="320" t="s">
        <v>307</v>
      </c>
      <c r="H174" s="321">
        <v>95</v>
      </c>
      <c r="I174" s="322"/>
      <c r="J174" s="323">
        <f>ROUND(I174*H174,2)</f>
        <v>0</v>
      </c>
      <c r="K174" s="324"/>
      <c r="L174" s="325"/>
      <c r="M174" s="326" t="s">
        <v>1</v>
      </c>
      <c r="N174" s="327" t="s">
        <v>46</v>
      </c>
      <c r="O174" s="94"/>
      <c r="P174" s="263">
        <f>O174*H174</f>
        <v>0</v>
      </c>
      <c r="Q174" s="263">
        <v>0</v>
      </c>
      <c r="R174" s="263">
        <f>Q174*H174</f>
        <v>0</v>
      </c>
      <c r="S174" s="263">
        <v>0</v>
      </c>
      <c r="T174" s="264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65" t="s">
        <v>247</v>
      </c>
      <c r="AT174" s="265" t="s">
        <v>587</v>
      </c>
      <c r="AU174" s="265" t="s">
        <v>87</v>
      </c>
      <c r="AY174" s="18" t="s">
        <v>211</v>
      </c>
      <c r="BE174" s="155">
        <f>IF(N174="základní",J174,0)</f>
        <v>0</v>
      </c>
      <c r="BF174" s="155">
        <f>IF(N174="snížená",J174,0)</f>
        <v>0</v>
      </c>
      <c r="BG174" s="155">
        <f>IF(N174="zákl. přenesená",J174,0)</f>
        <v>0</v>
      </c>
      <c r="BH174" s="155">
        <f>IF(N174="sníž. přenesená",J174,0)</f>
        <v>0</v>
      </c>
      <c r="BI174" s="155">
        <f>IF(N174="nulová",J174,0)</f>
        <v>0</v>
      </c>
      <c r="BJ174" s="18" t="s">
        <v>87</v>
      </c>
      <c r="BK174" s="155">
        <f>ROUND(I174*H174,2)</f>
        <v>0</v>
      </c>
      <c r="BL174" s="18" t="s">
        <v>100</v>
      </c>
      <c r="BM174" s="265" t="s">
        <v>3357</v>
      </c>
    </row>
    <row r="175" s="2" customFormat="1" ht="16.5" customHeight="1">
      <c r="A175" s="41"/>
      <c r="B175" s="42"/>
      <c r="C175" s="317" t="s">
        <v>551</v>
      </c>
      <c r="D175" s="317" t="s">
        <v>587</v>
      </c>
      <c r="E175" s="318" t="s">
        <v>551</v>
      </c>
      <c r="F175" s="319" t="s">
        <v>3358</v>
      </c>
      <c r="G175" s="320" t="s">
        <v>307</v>
      </c>
      <c r="H175" s="321">
        <v>40</v>
      </c>
      <c r="I175" s="322"/>
      <c r="J175" s="323">
        <f>ROUND(I175*H175,2)</f>
        <v>0</v>
      </c>
      <c r="K175" s="324"/>
      <c r="L175" s="325"/>
      <c r="M175" s="326" t="s">
        <v>1</v>
      </c>
      <c r="N175" s="327" t="s">
        <v>46</v>
      </c>
      <c r="O175" s="94"/>
      <c r="P175" s="263">
        <f>O175*H175</f>
        <v>0</v>
      </c>
      <c r="Q175" s="263">
        <v>0</v>
      </c>
      <c r="R175" s="263">
        <f>Q175*H175</f>
        <v>0</v>
      </c>
      <c r="S175" s="263">
        <v>0</v>
      </c>
      <c r="T175" s="264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65" t="s">
        <v>247</v>
      </c>
      <c r="AT175" s="265" t="s">
        <v>587</v>
      </c>
      <c r="AU175" s="265" t="s">
        <v>87</v>
      </c>
      <c r="AY175" s="18" t="s">
        <v>211</v>
      </c>
      <c r="BE175" s="155">
        <f>IF(N175="základní",J175,0)</f>
        <v>0</v>
      </c>
      <c r="BF175" s="155">
        <f>IF(N175="snížená",J175,0)</f>
        <v>0</v>
      </c>
      <c r="BG175" s="155">
        <f>IF(N175="zákl. přenesená",J175,0)</f>
        <v>0</v>
      </c>
      <c r="BH175" s="155">
        <f>IF(N175="sníž. přenesená",J175,0)</f>
        <v>0</v>
      </c>
      <c r="BI175" s="155">
        <f>IF(N175="nulová",J175,0)</f>
        <v>0</v>
      </c>
      <c r="BJ175" s="18" t="s">
        <v>87</v>
      </c>
      <c r="BK175" s="155">
        <f>ROUND(I175*H175,2)</f>
        <v>0</v>
      </c>
      <c r="BL175" s="18" t="s">
        <v>100</v>
      </c>
      <c r="BM175" s="265" t="s">
        <v>3359</v>
      </c>
    </row>
    <row r="176" s="2" customFormat="1" ht="16.5" customHeight="1">
      <c r="A176" s="41"/>
      <c r="B176" s="42"/>
      <c r="C176" s="317" t="s">
        <v>7</v>
      </c>
      <c r="D176" s="317" t="s">
        <v>587</v>
      </c>
      <c r="E176" s="318" t="s">
        <v>7</v>
      </c>
      <c r="F176" s="319" t="s">
        <v>3360</v>
      </c>
      <c r="G176" s="320" t="s">
        <v>307</v>
      </c>
      <c r="H176" s="321">
        <v>60</v>
      </c>
      <c r="I176" s="322"/>
      <c r="J176" s="323">
        <f>ROUND(I176*H176,2)</f>
        <v>0</v>
      </c>
      <c r="K176" s="324"/>
      <c r="L176" s="325"/>
      <c r="M176" s="326" t="s">
        <v>1</v>
      </c>
      <c r="N176" s="327" t="s">
        <v>46</v>
      </c>
      <c r="O176" s="94"/>
      <c r="P176" s="263">
        <f>O176*H176</f>
        <v>0</v>
      </c>
      <c r="Q176" s="263">
        <v>0</v>
      </c>
      <c r="R176" s="263">
        <f>Q176*H176</f>
        <v>0</v>
      </c>
      <c r="S176" s="263">
        <v>0</v>
      </c>
      <c r="T176" s="264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65" t="s">
        <v>247</v>
      </c>
      <c r="AT176" s="265" t="s">
        <v>587</v>
      </c>
      <c r="AU176" s="265" t="s">
        <v>87</v>
      </c>
      <c r="AY176" s="18" t="s">
        <v>211</v>
      </c>
      <c r="BE176" s="155">
        <f>IF(N176="základní",J176,0)</f>
        <v>0</v>
      </c>
      <c r="BF176" s="155">
        <f>IF(N176="snížená",J176,0)</f>
        <v>0</v>
      </c>
      <c r="BG176" s="155">
        <f>IF(N176="zákl. přenesená",J176,0)</f>
        <v>0</v>
      </c>
      <c r="BH176" s="155">
        <f>IF(N176="sníž. přenesená",J176,0)</f>
        <v>0</v>
      </c>
      <c r="BI176" s="155">
        <f>IF(N176="nulová",J176,0)</f>
        <v>0</v>
      </c>
      <c r="BJ176" s="18" t="s">
        <v>87</v>
      </c>
      <c r="BK176" s="155">
        <f>ROUND(I176*H176,2)</f>
        <v>0</v>
      </c>
      <c r="BL176" s="18" t="s">
        <v>100</v>
      </c>
      <c r="BM176" s="265" t="s">
        <v>3361</v>
      </c>
    </row>
    <row r="177" s="2" customFormat="1" ht="37.8" customHeight="1">
      <c r="A177" s="41"/>
      <c r="B177" s="42"/>
      <c r="C177" s="317" t="s">
        <v>568</v>
      </c>
      <c r="D177" s="317" t="s">
        <v>587</v>
      </c>
      <c r="E177" s="318" t="s">
        <v>568</v>
      </c>
      <c r="F177" s="319" t="s">
        <v>3362</v>
      </c>
      <c r="G177" s="320" t="s">
        <v>695</v>
      </c>
      <c r="H177" s="321">
        <v>13</v>
      </c>
      <c r="I177" s="322"/>
      <c r="J177" s="323">
        <f>ROUND(I177*H177,2)</f>
        <v>0</v>
      </c>
      <c r="K177" s="324"/>
      <c r="L177" s="325"/>
      <c r="M177" s="326" t="s">
        <v>1</v>
      </c>
      <c r="N177" s="327" t="s">
        <v>46</v>
      </c>
      <c r="O177" s="94"/>
      <c r="P177" s="263">
        <f>O177*H177</f>
        <v>0</v>
      </c>
      <c r="Q177" s="263">
        <v>0</v>
      </c>
      <c r="R177" s="263">
        <f>Q177*H177</f>
        <v>0</v>
      </c>
      <c r="S177" s="263">
        <v>0</v>
      </c>
      <c r="T177" s="264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65" t="s">
        <v>247</v>
      </c>
      <c r="AT177" s="265" t="s">
        <v>587</v>
      </c>
      <c r="AU177" s="265" t="s">
        <v>87</v>
      </c>
      <c r="AY177" s="18" t="s">
        <v>211</v>
      </c>
      <c r="BE177" s="155">
        <f>IF(N177="základní",J177,0)</f>
        <v>0</v>
      </c>
      <c r="BF177" s="155">
        <f>IF(N177="snížená",J177,0)</f>
        <v>0</v>
      </c>
      <c r="BG177" s="155">
        <f>IF(N177="zákl. přenesená",J177,0)</f>
        <v>0</v>
      </c>
      <c r="BH177" s="155">
        <f>IF(N177="sníž. přenesená",J177,0)</f>
        <v>0</v>
      </c>
      <c r="BI177" s="155">
        <f>IF(N177="nulová",J177,0)</f>
        <v>0</v>
      </c>
      <c r="BJ177" s="18" t="s">
        <v>87</v>
      </c>
      <c r="BK177" s="155">
        <f>ROUND(I177*H177,2)</f>
        <v>0</v>
      </c>
      <c r="BL177" s="18" t="s">
        <v>100</v>
      </c>
      <c r="BM177" s="265" t="s">
        <v>3363</v>
      </c>
    </row>
    <row r="178" s="2" customFormat="1" ht="16.5" customHeight="1">
      <c r="A178" s="41"/>
      <c r="B178" s="42"/>
      <c r="C178" s="317" t="s">
        <v>572</v>
      </c>
      <c r="D178" s="317" t="s">
        <v>587</v>
      </c>
      <c r="E178" s="318" t="s">
        <v>572</v>
      </c>
      <c r="F178" s="319" t="s">
        <v>3364</v>
      </c>
      <c r="G178" s="320" t="s">
        <v>695</v>
      </c>
      <c r="H178" s="321">
        <v>1</v>
      </c>
      <c r="I178" s="322"/>
      <c r="J178" s="323">
        <f>ROUND(I178*H178,2)</f>
        <v>0</v>
      </c>
      <c r="K178" s="324"/>
      <c r="L178" s="325"/>
      <c r="M178" s="326" t="s">
        <v>1</v>
      </c>
      <c r="N178" s="327" t="s">
        <v>46</v>
      </c>
      <c r="O178" s="94"/>
      <c r="P178" s="263">
        <f>O178*H178</f>
        <v>0</v>
      </c>
      <c r="Q178" s="263">
        <v>0</v>
      </c>
      <c r="R178" s="263">
        <f>Q178*H178</f>
        <v>0</v>
      </c>
      <c r="S178" s="263">
        <v>0</v>
      </c>
      <c r="T178" s="264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65" t="s">
        <v>247</v>
      </c>
      <c r="AT178" s="265" t="s">
        <v>587</v>
      </c>
      <c r="AU178" s="265" t="s">
        <v>87</v>
      </c>
      <c r="AY178" s="18" t="s">
        <v>211</v>
      </c>
      <c r="BE178" s="155">
        <f>IF(N178="základní",J178,0)</f>
        <v>0</v>
      </c>
      <c r="BF178" s="155">
        <f>IF(N178="snížená",J178,0)</f>
        <v>0</v>
      </c>
      <c r="BG178" s="155">
        <f>IF(N178="zákl. přenesená",J178,0)</f>
        <v>0</v>
      </c>
      <c r="BH178" s="155">
        <f>IF(N178="sníž. přenesená",J178,0)</f>
        <v>0</v>
      </c>
      <c r="BI178" s="155">
        <f>IF(N178="nulová",J178,0)</f>
        <v>0</v>
      </c>
      <c r="BJ178" s="18" t="s">
        <v>87</v>
      </c>
      <c r="BK178" s="155">
        <f>ROUND(I178*H178,2)</f>
        <v>0</v>
      </c>
      <c r="BL178" s="18" t="s">
        <v>100</v>
      </c>
      <c r="BM178" s="265" t="s">
        <v>3365</v>
      </c>
    </row>
    <row r="179" s="2" customFormat="1" ht="16.5" customHeight="1">
      <c r="A179" s="41"/>
      <c r="B179" s="42"/>
      <c r="C179" s="317" t="s">
        <v>579</v>
      </c>
      <c r="D179" s="317" t="s">
        <v>587</v>
      </c>
      <c r="E179" s="318" t="s">
        <v>3366</v>
      </c>
      <c r="F179" s="319" t="s">
        <v>3367</v>
      </c>
      <c r="G179" s="320" t="s">
        <v>307</v>
      </c>
      <c r="H179" s="321">
        <v>180</v>
      </c>
      <c r="I179" s="322"/>
      <c r="J179" s="323">
        <f>ROUND(I179*H179,2)</f>
        <v>0</v>
      </c>
      <c r="K179" s="324"/>
      <c r="L179" s="325"/>
      <c r="M179" s="326" t="s">
        <v>1</v>
      </c>
      <c r="N179" s="327" t="s">
        <v>46</v>
      </c>
      <c r="O179" s="94"/>
      <c r="P179" s="263">
        <f>O179*H179</f>
        <v>0</v>
      </c>
      <c r="Q179" s="263">
        <v>0</v>
      </c>
      <c r="R179" s="263">
        <f>Q179*H179</f>
        <v>0</v>
      </c>
      <c r="S179" s="263">
        <v>0</v>
      </c>
      <c r="T179" s="264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65" t="s">
        <v>247</v>
      </c>
      <c r="AT179" s="265" t="s">
        <v>587</v>
      </c>
      <c r="AU179" s="265" t="s">
        <v>87</v>
      </c>
      <c r="AY179" s="18" t="s">
        <v>211</v>
      </c>
      <c r="BE179" s="155">
        <f>IF(N179="základní",J179,0)</f>
        <v>0</v>
      </c>
      <c r="BF179" s="155">
        <f>IF(N179="snížená",J179,0)</f>
        <v>0</v>
      </c>
      <c r="BG179" s="155">
        <f>IF(N179="zákl. přenesená",J179,0)</f>
        <v>0</v>
      </c>
      <c r="BH179" s="155">
        <f>IF(N179="sníž. přenesená",J179,0)</f>
        <v>0</v>
      </c>
      <c r="BI179" s="155">
        <f>IF(N179="nulová",J179,0)</f>
        <v>0</v>
      </c>
      <c r="BJ179" s="18" t="s">
        <v>87</v>
      </c>
      <c r="BK179" s="155">
        <f>ROUND(I179*H179,2)</f>
        <v>0</v>
      </c>
      <c r="BL179" s="18" t="s">
        <v>100</v>
      </c>
      <c r="BM179" s="265" t="s">
        <v>3368</v>
      </c>
    </row>
    <row r="180" s="2" customFormat="1" ht="24.15" customHeight="1">
      <c r="A180" s="41"/>
      <c r="B180" s="42"/>
      <c r="C180" s="317" t="s">
        <v>586</v>
      </c>
      <c r="D180" s="317" t="s">
        <v>587</v>
      </c>
      <c r="E180" s="318" t="s">
        <v>3369</v>
      </c>
      <c r="F180" s="319" t="s">
        <v>3370</v>
      </c>
      <c r="G180" s="320" t="s">
        <v>695</v>
      </c>
      <c r="H180" s="321">
        <v>8</v>
      </c>
      <c r="I180" s="322"/>
      <c r="J180" s="323">
        <f>ROUND(I180*H180,2)</f>
        <v>0</v>
      </c>
      <c r="K180" s="324"/>
      <c r="L180" s="325"/>
      <c r="M180" s="326" t="s">
        <v>1</v>
      </c>
      <c r="N180" s="327" t="s">
        <v>46</v>
      </c>
      <c r="O180" s="94"/>
      <c r="P180" s="263">
        <f>O180*H180</f>
        <v>0</v>
      </c>
      <c r="Q180" s="263">
        <v>0</v>
      </c>
      <c r="R180" s="263">
        <f>Q180*H180</f>
        <v>0</v>
      </c>
      <c r="S180" s="263">
        <v>0</v>
      </c>
      <c r="T180" s="264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65" t="s">
        <v>247</v>
      </c>
      <c r="AT180" s="265" t="s">
        <v>587</v>
      </c>
      <c r="AU180" s="265" t="s">
        <v>87</v>
      </c>
      <c r="AY180" s="18" t="s">
        <v>211</v>
      </c>
      <c r="BE180" s="155">
        <f>IF(N180="základní",J180,0)</f>
        <v>0</v>
      </c>
      <c r="BF180" s="155">
        <f>IF(N180="snížená",J180,0)</f>
        <v>0</v>
      </c>
      <c r="BG180" s="155">
        <f>IF(N180="zákl. přenesená",J180,0)</f>
        <v>0</v>
      </c>
      <c r="BH180" s="155">
        <f>IF(N180="sníž. přenesená",J180,0)</f>
        <v>0</v>
      </c>
      <c r="BI180" s="155">
        <f>IF(N180="nulová",J180,0)</f>
        <v>0</v>
      </c>
      <c r="BJ180" s="18" t="s">
        <v>87</v>
      </c>
      <c r="BK180" s="155">
        <f>ROUND(I180*H180,2)</f>
        <v>0</v>
      </c>
      <c r="BL180" s="18" t="s">
        <v>100</v>
      </c>
      <c r="BM180" s="265" t="s">
        <v>3371</v>
      </c>
    </row>
    <row r="181" s="2" customFormat="1" ht="16.5" customHeight="1">
      <c r="A181" s="41"/>
      <c r="B181" s="42"/>
      <c r="C181" s="317" t="s">
        <v>591</v>
      </c>
      <c r="D181" s="317" t="s">
        <v>587</v>
      </c>
      <c r="E181" s="318" t="s">
        <v>579</v>
      </c>
      <c r="F181" s="319" t="s">
        <v>3372</v>
      </c>
      <c r="G181" s="320" t="s">
        <v>307</v>
      </c>
      <c r="H181" s="321">
        <v>3</v>
      </c>
      <c r="I181" s="322"/>
      <c r="J181" s="323">
        <f>ROUND(I181*H181,2)</f>
        <v>0</v>
      </c>
      <c r="K181" s="324"/>
      <c r="L181" s="325"/>
      <c r="M181" s="326" t="s">
        <v>1</v>
      </c>
      <c r="N181" s="327" t="s">
        <v>46</v>
      </c>
      <c r="O181" s="94"/>
      <c r="P181" s="263">
        <f>O181*H181</f>
        <v>0</v>
      </c>
      <c r="Q181" s="263">
        <v>0</v>
      </c>
      <c r="R181" s="263">
        <f>Q181*H181</f>
        <v>0</v>
      </c>
      <c r="S181" s="263">
        <v>0</v>
      </c>
      <c r="T181" s="264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65" t="s">
        <v>247</v>
      </c>
      <c r="AT181" s="265" t="s">
        <v>587</v>
      </c>
      <c r="AU181" s="265" t="s">
        <v>87</v>
      </c>
      <c r="AY181" s="18" t="s">
        <v>211</v>
      </c>
      <c r="BE181" s="155">
        <f>IF(N181="základní",J181,0)</f>
        <v>0</v>
      </c>
      <c r="BF181" s="155">
        <f>IF(N181="snížená",J181,0)</f>
        <v>0</v>
      </c>
      <c r="BG181" s="155">
        <f>IF(N181="zákl. přenesená",J181,0)</f>
        <v>0</v>
      </c>
      <c r="BH181" s="155">
        <f>IF(N181="sníž. přenesená",J181,0)</f>
        <v>0</v>
      </c>
      <c r="BI181" s="155">
        <f>IF(N181="nulová",J181,0)</f>
        <v>0</v>
      </c>
      <c r="BJ181" s="18" t="s">
        <v>87</v>
      </c>
      <c r="BK181" s="155">
        <f>ROUND(I181*H181,2)</f>
        <v>0</v>
      </c>
      <c r="BL181" s="18" t="s">
        <v>100</v>
      </c>
      <c r="BM181" s="265" t="s">
        <v>3373</v>
      </c>
    </row>
    <row r="182" s="12" customFormat="1" ht="25.92" customHeight="1">
      <c r="A182" s="12"/>
      <c r="B182" s="237"/>
      <c r="C182" s="238"/>
      <c r="D182" s="239" t="s">
        <v>80</v>
      </c>
      <c r="E182" s="240" t="s">
        <v>3374</v>
      </c>
      <c r="F182" s="240" t="s">
        <v>3375</v>
      </c>
      <c r="G182" s="238"/>
      <c r="H182" s="238"/>
      <c r="I182" s="241"/>
      <c r="J182" s="242">
        <f>BK182</f>
        <v>0</v>
      </c>
      <c r="K182" s="238"/>
      <c r="L182" s="243"/>
      <c r="M182" s="244"/>
      <c r="N182" s="245"/>
      <c r="O182" s="245"/>
      <c r="P182" s="246">
        <f>SUM(P183:P186)</f>
        <v>0</v>
      </c>
      <c r="Q182" s="245"/>
      <c r="R182" s="246">
        <f>SUM(R183:R186)</f>
        <v>0</v>
      </c>
      <c r="S182" s="245"/>
      <c r="T182" s="247">
        <f>SUM(T183:T186)</f>
        <v>0</v>
      </c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R182" s="248" t="s">
        <v>87</v>
      </c>
      <c r="AT182" s="249" t="s">
        <v>80</v>
      </c>
      <c r="AU182" s="249" t="s">
        <v>81</v>
      </c>
      <c r="AY182" s="248" t="s">
        <v>211</v>
      </c>
      <c r="BK182" s="250">
        <f>SUM(BK183:BK186)</f>
        <v>0</v>
      </c>
    </row>
    <row r="183" s="2" customFormat="1" ht="16.5" customHeight="1">
      <c r="A183" s="41"/>
      <c r="B183" s="42"/>
      <c r="C183" s="317" t="s">
        <v>602</v>
      </c>
      <c r="D183" s="317" t="s">
        <v>587</v>
      </c>
      <c r="E183" s="318" t="s">
        <v>586</v>
      </c>
      <c r="F183" s="319" t="s">
        <v>3376</v>
      </c>
      <c r="G183" s="320" t="s">
        <v>307</v>
      </c>
      <c r="H183" s="321">
        <v>150</v>
      </c>
      <c r="I183" s="322"/>
      <c r="J183" s="323">
        <f>ROUND(I183*H183,2)</f>
        <v>0</v>
      </c>
      <c r="K183" s="324"/>
      <c r="L183" s="325"/>
      <c r="M183" s="326" t="s">
        <v>1</v>
      </c>
      <c r="N183" s="327" t="s">
        <v>46</v>
      </c>
      <c r="O183" s="94"/>
      <c r="P183" s="263">
        <f>O183*H183</f>
        <v>0</v>
      </c>
      <c r="Q183" s="263">
        <v>0</v>
      </c>
      <c r="R183" s="263">
        <f>Q183*H183</f>
        <v>0</v>
      </c>
      <c r="S183" s="263">
        <v>0</v>
      </c>
      <c r="T183" s="264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65" t="s">
        <v>247</v>
      </c>
      <c r="AT183" s="265" t="s">
        <v>587</v>
      </c>
      <c r="AU183" s="265" t="s">
        <v>87</v>
      </c>
      <c r="AY183" s="18" t="s">
        <v>211</v>
      </c>
      <c r="BE183" s="155">
        <f>IF(N183="základní",J183,0)</f>
        <v>0</v>
      </c>
      <c r="BF183" s="155">
        <f>IF(N183="snížená",J183,0)</f>
        <v>0</v>
      </c>
      <c r="BG183" s="155">
        <f>IF(N183="zákl. přenesená",J183,0)</f>
        <v>0</v>
      </c>
      <c r="BH183" s="155">
        <f>IF(N183="sníž. přenesená",J183,0)</f>
        <v>0</v>
      </c>
      <c r="BI183" s="155">
        <f>IF(N183="nulová",J183,0)</f>
        <v>0</v>
      </c>
      <c r="BJ183" s="18" t="s">
        <v>87</v>
      </c>
      <c r="BK183" s="155">
        <f>ROUND(I183*H183,2)</f>
        <v>0</v>
      </c>
      <c r="BL183" s="18" t="s">
        <v>100</v>
      </c>
      <c r="BM183" s="265" t="s">
        <v>3377</v>
      </c>
    </row>
    <row r="184" s="2" customFormat="1" ht="16.5" customHeight="1">
      <c r="A184" s="41"/>
      <c r="B184" s="42"/>
      <c r="C184" s="317" t="s">
        <v>608</v>
      </c>
      <c r="D184" s="317" t="s">
        <v>587</v>
      </c>
      <c r="E184" s="318" t="s">
        <v>591</v>
      </c>
      <c r="F184" s="319" t="s">
        <v>3378</v>
      </c>
      <c r="G184" s="320" t="s">
        <v>307</v>
      </c>
      <c r="H184" s="321">
        <v>320</v>
      </c>
      <c r="I184" s="322"/>
      <c r="J184" s="323">
        <f>ROUND(I184*H184,2)</f>
        <v>0</v>
      </c>
      <c r="K184" s="324"/>
      <c r="L184" s="325"/>
      <c r="M184" s="326" t="s">
        <v>1</v>
      </c>
      <c r="N184" s="327" t="s">
        <v>46</v>
      </c>
      <c r="O184" s="94"/>
      <c r="P184" s="263">
        <f>O184*H184</f>
        <v>0</v>
      </c>
      <c r="Q184" s="263">
        <v>0</v>
      </c>
      <c r="R184" s="263">
        <f>Q184*H184</f>
        <v>0</v>
      </c>
      <c r="S184" s="263">
        <v>0</v>
      </c>
      <c r="T184" s="264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65" t="s">
        <v>247</v>
      </c>
      <c r="AT184" s="265" t="s">
        <v>587</v>
      </c>
      <c r="AU184" s="265" t="s">
        <v>87</v>
      </c>
      <c r="AY184" s="18" t="s">
        <v>211</v>
      </c>
      <c r="BE184" s="155">
        <f>IF(N184="základní",J184,0)</f>
        <v>0</v>
      </c>
      <c r="BF184" s="155">
        <f>IF(N184="snížená",J184,0)</f>
        <v>0</v>
      </c>
      <c r="BG184" s="155">
        <f>IF(N184="zákl. přenesená",J184,0)</f>
        <v>0</v>
      </c>
      <c r="BH184" s="155">
        <f>IF(N184="sníž. přenesená",J184,0)</f>
        <v>0</v>
      </c>
      <c r="BI184" s="155">
        <f>IF(N184="nulová",J184,0)</f>
        <v>0</v>
      </c>
      <c r="BJ184" s="18" t="s">
        <v>87</v>
      </c>
      <c r="BK184" s="155">
        <f>ROUND(I184*H184,2)</f>
        <v>0</v>
      </c>
      <c r="BL184" s="18" t="s">
        <v>100</v>
      </c>
      <c r="BM184" s="265" t="s">
        <v>3379</v>
      </c>
    </row>
    <row r="185" s="2" customFormat="1" ht="16.5" customHeight="1">
      <c r="A185" s="41"/>
      <c r="B185" s="42"/>
      <c r="C185" s="317" t="s">
        <v>614</v>
      </c>
      <c r="D185" s="317" t="s">
        <v>587</v>
      </c>
      <c r="E185" s="318" t="s">
        <v>602</v>
      </c>
      <c r="F185" s="319" t="s">
        <v>3380</v>
      </c>
      <c r="G185" s="320" t="s">
        <v>1198</v>
      </c>
      <c r="H185" s="321">
        <v>9</v>
      </c>
      <c r="I185" s="322"/>
      <c r="J185" s="323">
        <f>ROUND(I185*H185,2)</f>
        <v>0</v>
      </c>
      <c r="K185" s="324"/>
      <c r="L185" s="325"/>
      <c r="M185" s="326" t="s">
        <v>1</v>
      </c>
      <c r="N185" s="327" t="s">
        <v>46</v>
      </c>
      <c r="O185" s="94"/>
      <c r="P185" s="263">
        <f>O185*H185</f>
        <v>0</v>
      </c>
      <c r="Q185" s="263">
        <v>0</v>
      </c>
      <c r="R185" s="263">
        <f>Q185*H185</f>
        <v>0</v>
      </c>
      <c r="S185" s="263">
        <v>0</v>
      </c>
      <c r="T185" s="264">
        <f>S185*H185</f>
        <v>0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265" t="s">
        <v>247</v>
      </c>
      <c r="AT185" s="265" t="s">
        <v>587</v>
      </c>
      <c r="AU185" s="265" t="s">
        <v>87</v>
      </c>
      <c r="AY185" s="18" t="s">
        <v>211</v>
      </c>
      <c r="BE185" s="155">
        <f>IF(N185="základní",J185,0)</f>
        <v>0</v>
      </c>
      <c r="BF185" s="155">
        <f>IF(N185="snížená",J185,0)</f>
        <v>0</v>
      </c>
      <c r="BG185" s="155">
        <f>IF(N185="zákl. přenesená",J185,0)</f>
        <v>0</v>
      </c>
      <c r="BH185" s="155">
        <f>IF(N185="sníž. přenesená",J185,0)</f>
        <v>0</v>
      </c>
      <c r="BI185" s="155">
        <f>IF(N185="nulová",J185,0)</f>
        <v>0</v>
      </c>
      <c r="BJ185" s="18" t="s">
        <v>87</v>
      </c>
      <c r="BK185" s="155">
        <f>ROUND(I185*H185,2)</f>
        <v>0</v>
      </c>
      <c r="BL185" s="18" t="s">
        <v>100</v>
      </c>
      <c r="BM185" s="265" t="s">
        <v>3381</v>
      </c>
    </row>
    <row r="186" s="2" customFormat="1" ht="16.5" customHeight="1">
      <c r="A186" s="41"/>
      <c r="B186" s="42"/>
      <c r="C186" s="317" t="s">
        <v>619</v>
      </c>
      <c r="D186" s="317" t="s">
        <v>587</v>
      </c>
      <c r="E186" s="318" t="s">
        <v>608</v>
      </c>
      <c r="F186" s="319" t="s">
        <v>3382</v>
      </c>
      <c r="G186" s="320" t="s">
        <v>307</v>
      </c>
      <c r="H186" s="321">
        <v>30</v>
      </c>
      <c r="I186" s="322"/>
      <c r="J186" s="323">
        <f>ROUND(I186*H186,2)</f>
        <v>0</v>
      </c>
      <c r="K186" s="324"/>
      <c r="L186" s="325"/>
      <c r="M186" s="326" t="s">
        <v>1</v>
      </c>
      <c r="N186" s="327" t="s">
        <v>46</v>
      </c>
      <c r="O186" s="94"/>
      <c r="P186" s="263">
        <f>O186*H186</f>
        <v>0</v>
      </c>
      <c r="Q186" s="263">
        <v>0</v>
      </c>
      <c r="R186" s="263">
        <f>Q186*H186</f>
        <v>0</v>
      </c>
      <c r="S186" s="263">
        <v>0</v>
      </c>
      <c r="T186" s="264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65" t="s">
        <v>247</v>
      </c>
      <c r="AT186" s="265" t="s">
        <v>587</v>
      </c>
      <c r="AU186" s="265" t="s">
        <v>87</v>
      </c>
      <c r="AY186" s="18" t="s">
        <v>211</v>
      </c>
      <c r="BE186" s="155">
        <f>IF(N186="základní",J186,0)</f>
        <v>0</v>
      </c>
      <c r="BF186" s="155">
        <f>IF(N186="snížená",J186,0)</f>
        <v>0</v>
      </c>
      <c r="BG186" s="155">
        <f>IF(N186="zákl. přenesená",J186,0)</f>
        <v>0</v>
      </c>
      <c r="BH186" s="155">
        <f>IF(N186="sníž. přenesená",J186,0)</f>
        <v>0</v>
      </c>
      <c r="BI186" s="155">
        <f>IF(N186="nulová",J186,0)</f>
        <v>0</v>
      </c>
      <c r="BJ186" s="18" t="s">
        <v>87</v>
      </c>
      <c r="BK186" s="155">
        <f>ROUND(I186*H186,2)</f>
        <v>0</v>
      </c>
      <c r="BL186" s="18" t="s">
        <v>100</v>
      </c>
      <c r="BM186" s="265" t="s">
        <v>3383</v>
      </c>
    </row>
    <row r="187" s="12" customFormat="1" ht="25.92" customHeight="1">
      <c r="A187" s="12"/>
      <c r="B187" s="237"/>
      <c r="C187" s="238"/>
      <c r="D187" s="239" t="s">
        <v>80</v>
      </c>
      <c r="E187" s="240" t="s">
        <v>3384</v>
      </c>
      <c r="F187" s="240" t="s">
        <v>3385</v>
      </c>
      <c r="G187" s="238"/>
      <c r="H187" s="238"/>
      <c r="I187" s="241"/>
      <c r="J187" s="242">
        <f>BK187</f>
        <v>0</v>
      </c>
      <c r="K187" s="238"/>
      <c r="L187" s="243"/>
      <c r="M187" s="244"/>
      <c r="N187" s="245"/>
      <c r="O187" s="245"/>
      <c r="P187" s="246">
        <f>P188+P192+P201+P209+P220</f>
        <v>0</v>
      </c>
      <c r="Q187" s="245"/>
      <c r="R187" s="246">
        <f>R188+R192+R201+R209+R220</f>
        <v>0</v>
      </c>
      <c r="S187" s="245"/>
      <c r="T187" s="247">
        <f>T188+T192+T201+T209+T220</f>
        <v>0</v>
      </c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R187" s="248" t="s">
        <v>87</v>
      </c>
      <c r="AT187" s="249" t="s">
        <v>80</v>
      </c>
      <c r="AU187" s="249" t="s">
        <v>81</v>
      </c>
      <c r="AY187" s="248" t="s">
        <v>211</v>
      </c>
      <c r="BK187" s="250">
        <f>BK188+BK192+BK201+BK209+BK220</f>
        <v>0</v>
      </c>
    </row>
    <row r="188" s="12" customFormat="1" ht="22.8" customHeight="1">
      <c r="A188" s="12"/>
      <c r="B188" s="237"/>
      <c r="C188" s="238"/>
      <c r="D188" s="239" t="s">
        <v>80</v>
      </c>
      <c r="E188" s="251" t="s">
        <v>3386</v>
      </c>
      <c r="F188" s="251" t="s">
        <v>3387</v>
      </c>
      <c r="G188" s="238"/>
      <c r="H188" s="238"/>
      <c r="I188" s="241"/>
      <c r="J188" s="252">
        <f>BK188</f>
        <v>0</v>
      </c>
      <c r="K188" s="238"/>
      <c r="L188" s="243"/>
      <c r="M188" s="244"/>
      <c r="N188" s="245"/>
      <c r="O188" s="245"/>
      <c r="P188" s="246">
        <f>SUM(P189:P191)</f>
        <v>0</v>
      </c>
      <c r="Q188" s="245"/>
      <c r="R188" s="246">
        <f>SUM(R189:R191)</f>
        <v>0</v>
      </c>
      <c r="S188" s="245"/>
      <c r="T188" s="247">
        <f>SUM(T189:T191)</f>
        <v>0</v>
      </c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R188" s="248" t="s">
        <v>87</v>
      </c>
      <c r="AT188" s="249" t="s">
        <v>80</v>
      </c>
      <c r="AU188" s="249" t="s">
        <v>87</v>
      </c>
      <c r="AY188" s="248" t="s">
        <v>211</v>
      </c>
      <c r="BK188" s="250">
        <f>SUM(BK189:BK191)</f>
        <v>0</v>
      </c>
    </row>
    <row r="189" s="2" customFormat="1" ht="24.15" customHeight="1">
      <c r="A189" s="41"/>
      <c r="B189" s="42"/>
      <c r="C189" s="317" t="s">
        <v>625</v>
      </c>
      <c r="D189" s="317" t="s">
        <v>587</v>
      </c>
      <c r="E189" s="318" t="s">
        <v>3388</v>
      </c>
      <c r="F189" s="319" t="s">
        <v>3389</v>
      </c>
      <c r="G189" s="320" t="s">
        <v>695</v>
      </c>
      <c r="H189" s="321">
        <v>2</v>
      </c>
      <c r="I189" s="322"/>
      <c r="J189" s="323">
        <f>ROUND(I189*H189,2)</f>
        <v>0</v>
      </c>
      <c r="K189" s="324"/>
      <c r="L189" s="325"/>
      <c r="M189" s="326" t="s">
        <v>1</v>
      </c>
      <c r="N189" s="327" t="s">
        <v>46</v>
      </c>
      <c r="O189" s="94"/>
      <c r="P189" s="263">
        <f>O189*H189</f>
        <v>0</v>
      </c>
      <c r="Q189" s="263">
        <v>0</v>
      </c>
      <c r="R189" s="263">
        <f>Q189*H189</f>
        <v>0</v>
      </c>
      <c r="S189" s="263">
        <v>0</v>
      </c>
      <c r="T189" s="264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65" t="s">
        <v>247</v>
      </c>
      <c r="AT189" s="265" t="s">
        <v>587</v>
      </c>
      <c r="AU189" s="265" t="s">
        <v>89</v>
      </c>
      <c r="AY189" s="18" t="s">
        <v>211</v>
      </c>
      <c r="BE189" s="155">
        <f>IF(N189="základní",J189,0)</f>
        <v>0</v>
      </c>
      <c r="BF189" s="155">
        <f>IF(N189="snížená",J189,0)</f>
        <v>0</v>
      </c>
      <c r="BG189" s="155">
        <f>IF(N189="zákl. přenesená",J189,0)</f>
        <v>0</v>
      </c>
      <c r="BH189" s="155">
        <f>IF(N189="sníž. přenesená",J189,0)</f>
        <v>0</v>
      </c>
      <c r="BI189" s="155">
        <f>IF(N189="nulová",J189,0)</f>
        <v>0</v>
      </c>
      <c r="BJ189" s="18" t="s">
        <v>87</v>
      </c>
      <c r="BK189" s="155">
        <f>ROUND(I189*H189,2)</f>
        <v>0</v>
      </c>
      <c r="BL189" s="18" t="s">
        <v>100</v>
      </c>
      <c r="BM189" s="265" t="s">
        <v>3390</v>
      </c>
    </row>
    <row r="190" s="2" customFormat="1" ht="16.5" customHeight="1">
      <c r="A190" s="41"/>
      <c r="B190" s="42"/>
      <c r="C190" s="317" t="s">
        <v>632</v>
      </c>
      <c r="D190" s="317" t="s">
        <v>587</v>
      </c>
      <c r="E190" s="318" t="s">
        <v>3391</v>
      </c>
      <c r="F190" s="319" t="s">
        <v>3392</v>
      </c>
      <c r="G190" s="320" t="s">
        <v>695</v>
      </c>
      <c r="H190" s="321">
        <v>1</v>
      </c>
      <c r="I190" s="322"/>
      <c r="J190" s="323">
        <f>ROUND(I190*H190,2)</f>
        <v>0</v>
      </c>
      <c r="K190" s="324"/>
      <c r="L190" s="325"/>
      <c r="M190" s="326" t="s">
        <v>1</v>
      </c>
      <c r="N190" s="327" t="s">
        <v>46</v>
      </c>
      <c r="O190" s="94"/>
      <c r="P190" s="263">
        <f>O190*H190</f>
        <v>0</v>
      </c>
      <c r="Q190" s="263">
        <v>0</v>
      </c>
      <c r="R190" s="263">
        <f>Q190*H190</f>
        <v>0</v>
      </c>
      <c r="S190" s="263">
        <v>0</v>
      </c>
      <c r="T190" s="264">
        <f>S190*H190</f>
        <v>0</v>
      </c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R190" s="265" t="s">
        <v>247</v>
      </c>
      <c r="AT190" s="265" t="s">
        <v>587</v>
      </c>
      <c r="AU190" s="265" t="s">
        <v>89</v>
      </c>
      <c r="AY190" s="18" t="s">
        <v>211</v>
      </c>
      <c r="BE190" s="155">
        <f>IF(N190="základní",J190,0)</f>
        <v>0</v>
      </c>
      <c r="BF190" s="155">
        <f>IF(N190="snížená",J190,0)</f>
        <v>0</v>
      </c>
      <c r="BG190" s="155">
        <f>IF(N190="zákl. přenesená",J190,0)</f>
        <v>0</v>
      </c>
      <c r="BH190" s="155">
        <f>IF(N190="sníž. přenesená",J190,0)</f>
        <v>0</v>
      </c>
      <c r="BI190" s="155">
        <f>IF(N190="nulová",J190,0)</f>
        <v>0</v>
      </c>
      <c r="BJ190" s="18" t="s">
        <v>87</v>
      </c>
      <c r="BK190" s="155">
        <f>ROUND(I190*H190,2)</f>
        <v>0</v>
      </c>
      <c r="BL190" s="18" t="s">
        <v>100</v>
      </c>
      <c r="BM190" s="265" t="s">
        <v>3393</v>
      </c>
    </row>
    <row r="191" s="2" customFormat="1" ht="16.5" customHeight="1">
      <c r="A191" s="41"/>
      <c r="B191" s="42"/>
      <c r="C191" s="317" t="s">
        <v>647</v>
      </c>
      <c r="D191" s="317" t="s">
        <v>587</v>
      </c>
      <c r="E191" s="318" t="s">
        <v>3394</v>
      </c>
      <c r="F191" s="319" t="s">
        <v>3395</v>
      </c>
      <c r="G191" s="320" t="s">
        <v>695</v>
      </c>
      <c r="H191" s="321">
        <v>1</v>
      </c>
      <c r="I191" s="322"/>
      <c r="J191" s="323">
        <f>ROUND(I191*H191,2)</f>
        <v>0</v>
      </c>
      <c r="K191" s="324"/>
      <c r="L191" s="325"/>
      <c r="M191" s="326" t="s">
        <v>1</v>
      </c>
      <c r="N191" s="327" t="s">
        <v>46</v>
      </c>
      <c r="O191" s="94"/>
      <c r="P191" s="263">
        <f>O191*H191</f>
        <v>0</v>
      </c>
      <c r="Q191" s="263">
        <v>0</v>
      </c>
      <c r="R191" s="263">
        <f>Q191*H191</f>
        <v>0</v>
      </c>
      <c r="S191" s="263">
        <v>0</v>
      </c>
      <c r="T191" s="264">
        <f>S191*H191</f>
        <v>0</v>
      </c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R191" s="265" t="s">
        <v>247</v>
      </c>
      <c r="AT191" s="265" t="s">
        <v>587</v>
      </c>
      <c r="AU191" s="265" t="s">
        <v>89</v>
      </c>
      <c r="AY191" s="18" t="s">
        <v>211</v>
      </c>
      <c r="BE191" s="155">
        <f>IF(N191="základní",J191,0)</f>
        <v>0</v>
      </c>
      <c r="BF191" s="155">
        <f>IF(N191="snížená",J191,0)</f>
        <v>0</v>
      </c>
      <c r="BG191" s="155">
        <f>IF(N191="zákl. přenesená",J191,0)</f>
        <v>0</v>
      </c>
      <c r="BH191" s="155">
        <f>IF(N191="sníž. přenesená",J191,0)</f>
        <v>0</v>
      </c>
      <c r="BI191" s="155">
        <f>IF(N191="nulová",J191,0)</f>
        <v>0</v>
      </c>
      <c r="BJ191" s="18" t="s">
        <v>87</v>
      </c>
      <c r="BK191" s="155">
        <f>ROUND(I191*H191,2)</f>
        <v>0</v>
      </c>
      <c r="BL191" s="18" t="s">
        <v>100</v>
      </c>
      <c r="BM191" s="265" t="s">
        <v>3396</v>
      </c>
    </row>
    <row r="192" s="12" customFormat="1" ht="22.8" customHeight="1">
      <c r="A192" s="12"/>
      <c r="B192" s="237"/>
      <c r="C192" s="238"/>
      <c r="D192" s="239" t="s">
        <v>80</v>
      </c>
      <c r="E192" s="251" t="s">
        <v>3397</v>
      </c>
      <c r="F192" s="251" t="s">
        <v>3398</v>
      </c>
      <c r="G192" s="238"/>
      <c r="H192" s="238"/>
      <c r="I192" s="241"/>
      <c r="J192" s="252">
        <f>BK192</f>
        <v>0</v>
      </c>
      <c r="K192" s="238"/>
      <c r="L192" s="243"/>
      <c r="M192" s="244"/>
      <c r="N192" s="245"/>
      <c r="O192" s="245"/>
      <c r="P192" s="246">
        <f>SUM(P193:P200)</f>
        <v>0</v>
      </c>
      <c r="Q192" s="245"/>
      <c r="R192" s="246">
        <f>SUM(R193:R200)</f>
        <v>0</v>
      </c>
      <c r="S192" s="245"/>
      <c r="T192" s="247">
        <f>SUM(T193:T200)</f>
        <v>0</v>
      </c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R192" s="248" t="s">
        <v>87</v>
      </c>
      <c r="AT192" s="249" t="s">
        <v>80</v>
      </c>
      <c r="AU192" s="249" t="s">
        <v>87</v>
      </c>
      <c r="AY192" s="248" t="s">
        <v>211</v>
      </c>
      <c r="BK192" s="250">
        <f>SUM(BK193:BK200)</f>
        <v>0</v>
      </c>
    </row>
    <row r="193" s="2" customFormat="1" ht="24.15" customHeight="1">
      <c r="A193" s="41"/>
      <c r="B193" s="42"/>
      <c r="C193" s="317" t="s">
        <v>667</v>
      </c>
      <c r="D193" s="317" t="s">
        <v>587</v>
      </c>
      <c r="E193" s="318" t="s">
        <v>3399</v>
      </c>
      <c r="F193" s="319" t="s">
        <v>3400</v>
      </c>
      <c r="G193" s="320" t="s">
        <v>695</v>
      </c>
      <c r="H193" s="321">
        <v>1</v>
      </c>
      <c r="I193" s="322"/>
      <c r="J193" s="323">
        <f>ROUND(I193*H193,2)</f>
        <v>0</v>
      </c>
      <c r="K193" s="324"/>
      <c r="L193" s="325"/>
      <c r="M193" s="326" t="s">
        <v>1</v>
      </c>
      <c r="N193" s="327" t="s">
        <v>46</v>
      </c>
      <c r="O193" s="94"/>
      <c r="P193" s="263">
        <f>O193*H193</f>
        <v>0</v>
      </c>
      <c r="Q193" s="263">
        <v>0</v>
      </c>
      <c r="R193" s="263">
        <f>Q193*H193</f>
        <v>0</v>
      </c>
      <c r="S193" s="263">
        <v>0</v>
      </c>
      <c r="T193" s="264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65" t="s">
        <v>247</v>
      </c>
      <c r="AT193" s="265" t="s">
        <v>587</v>
      </c>
      <c r="AU193" s="265" t="s">
        <v>89</v>
      </c>
      <c r="AY193" s="18" t="s">
        <v>211</v>
      </c>
      <c r="BE193" s="155">
        <f>IF(N193="základní",J193,0)</f>
        <v>0</v>
      </c>
      <c r="BF193" s="155">
        <f>IF(N193="snížená",J193,0)</f>
        <v>0</v>
      </c>
      <c r="BG193" s="155">
        <f>IF(N193="zákl. přenesená",J193,0)</f>
        <v>0</v>
      </c>
      <c r="BH193" s="155">
        <f>IF(N193="sníž. přenesená",J193,0)</f>
        <v>0</v>
      </c>
      <c r="BI193" s="155">
        <f>IF(N193="nulová",J193,0)</f>
        <v>0</v>
      </c>
      <c r="BJ193" s="18" t="s">
        <v>87</v>
      </c>
      <c r="BK193" s="155">
        <f>ROUND(I193*H193,2)</f>
        <v>0</v>
      </c>
      <c r="BL193" s="18" t="s">
        <v>100</v>
      </c>
      <c r="BM193" s="265" t="s">
        <v>3401</v>
      </c>
    </row>
    <row r="194" s="2" customFormat="1" ht="16.5" customHeight="1">
      <c r="A194" s="41"/>
      <c r="B194" s="42"/>
      <c r="C194" s="317" t="s">
        <v>674</v>
      </c>
      <c r="D194" s="317" t="s">
        <v>587</v>
      </c>
      <c r="E194" s="318" t="s">
        <v>3402</v>
      </c>
      <c r="F194" s="319" t="s">
        <v>3403</v>
      </c>
      <c r="G194" s="320" t="s">
        <v>695</v>
      </c>
      <c r="H194" s="321">
        <v>1</v>
      </c>
      <c r="I194" s="322"/>
      <c r="J194" s="323">
        <f>ROUND(I194*H194,2)</f>
        <v>0</v>
      </c>
      <c r="K194" s="324"/>
      <c r="L194" s="325"/>
      <c r="M194" s="326" t="s">
        <v>1</v>
      </c>
      <c r="N194" s="327" t="s">
        <v>46</v>
      </c>
      <c r="O194" s="94"/>
      <c r="P194" s="263">
        <f>O194*H194</f>
        <v>0</v>
      </c>
      <c r="Q194" s="263">
        <v>0</v>
      </c>
      <c r="R194" s="263">
        <f>Q194*H194</f>
        <v>0</v>
      </c>
      <c r="S194" s="263">
        <v>0</v>
      </c>
      <c r="T194" s="264">
        <f>S194*H194</f>
        <v>0</v>
      </c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R194" s="265" t="s">
        <v>247</v>
      </c>
      <c r="AT194" s="265" t="s">
        <v>587</v>
      </c>
      <c r="AU194" s="265" t="s">
        <v>89</v>
      </c>
      <c r="AY194" s="18" t="s">
        <v>211</v>
      </c>
      <c r="BE194" s="155">
        <f>IF(N194="základní",J194,0)</f>
        <v>0</v>
      </c>
      <c r="BF194" s="155">
        <f>IF(N194="snížená",J194,0)</f>
        <v>0</v>
      </c>
      <c r="BG194" s="155">
        <f>IF(N194="zákl. přenesená",J194,0)</f>
        <v>0</v>
      </c>
      <c r="BH194" s="155">
        <f>IF(N194="sníž. přenesená",J194,0)</f>
        <v>0</v>
      </c>
      <c r="BI194" s="155">
        <f>IF(N194="nulová",J194,0)</f>
        <v>0</v>
      </c>
      <c r="BJ194" s="18" t="s">
        <v>87</v>
      </c>
      <c r="BK194" s="155">
        <f>ROUND(I194*H194,2)</f>
        <v>0</v>
      </c>
      <c r="BL194" s="18" t="s">
        <v>100</v>
      </c>
      <c r="BM194" s="265" t="s">
        <v>3404</v>
      </c>
    </row>
    <row r="195" s="2" customFormat="1" ht="16.5" customHeight="1">
      <c r="A195" s="41"/>
      <c r="B195" s="42"/>
      <c r="C195" s="317" t="s">
        <v>678</v>
      </c>
      <c r="D195" s="317" t="s">
        <v>587</v>
      </c>
      <c r="E195" s="318" t="s">
        <v>3405</v>
      </c>
      <c r="F195" s="319" t="s">
        <v>3406</v>
      </c>
      <c r="G195" s="320" t="s">
        <v>695</v>
      </c>
      <c r="H195" s="321">
        <v>1</v>
      </c>
      <c r="I195" s="322"/>
      <c r="J195" s="323">
        <f>ROUND(I195*H195,2)</f>
        <v>0</v>
      </c>
      <c r="K195" s="324"/>
      <c r="L195" s="325"/>
      <c r="M195" s="326" t="s">
        <v>1</v>
      </c>
      <c r="N195" s="327" t="s">
        <v>46</v>
      </c>
      <c r="O195" s="94"/>
      <c r="P195" s="263">
        <f>O195*H195</f>
        <v>0</v>
      </c>
      <c r="Q195" s="263">
        <v>0</v>
      </c>
      <c r="R195" s="263">
        <f>Q195*H195</f>
        <v>0</v>
      </c>
      <c r="S195" s="263">
        <v>0</v>
      </c>
      <c r="T195" s="264">
        <f>S195*H195</f>
        <v>0</v>
      </c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R195" s="265" t="s">
        <v>247</v>
      </c>
      <c r="AT195" s="265" t="s">
        <v>587</v>
      </c>
      <c r="AU195" s="265" t="s">
        <v>89</v>
      </c>
      <c r="AY195" s="18" t="s">
        <v>211</v>
      </c>
      <c r="BE195" s="155">
        <f>IF(N195="základní",J195,0)</f>
        <v>0</v>
      </c>
      <c r="BF195" s="155">
        <f>IF(N195="snížená",J195,0)</f>
        <v>0</v>
      </c>
      <c r="BG195" s="155">
        <f>IF(N195="zákl. přenesená",J195,0)</f>
        <v>0</v>
      </c>
      <c r="BH195" s="155">
        <f>IF(N195="sníž. přenesená",J195,0)</f>
        <v>0</v>
      </c>
      <c r="BI195" s="155">
        <f>IF(N195="nulová",J195,0)</f>
        <v>0</v>
      </c>
      <c r="BJ195" s="18" t="s">
        <v>87</v>
      </c>
      <c r="BK195" s="155">
        <f>ROUND(I195*H195,2)</f>
        <v>0</v>
      </c>
      <c r="BL195" s="18" t="s">
        <v>100</v>
      </c>
      <c r="BM195" s="265" t="s">
        <v>3407</v>
      </c>
    </row>
    <row r="196" s="2" customFormat="1" ht="24.15" customHeight="1">
      <c r="A196" s="41"/>
      <c r="B196" s="42"/>
      <c r="C196" s="317" t="s">
        <v>683</v>
      </c>
      <c r="D196" s="317" t="s">
        <v>587</v>
      </c>
      <c r="E196" s="318" t="s">
        <v>3408</v>
      </c>
      <c r="F196" s="319" t="s">
        <v>3409</v>
      </c>
      <c r="G196" s="320" t="s">
        <v>695</v>
      </c>
      <c r="H196" s="321">
        <v>7</v>
      </c>
      <c r="I196" s="322"/>
      <c r="J196" s="323">
        <f>ROUND(I196*H196,2)</f>
        <v>0</v>
      </c>
      <c r="K196" s="324"/>
      <c r="L196" s="325"/>
      <c r="M196" s="326" t="s">
        <v>1</v>
      </c>
      <c r="N196" s="327" t="s">
        <v>46</v>
      </c>
      <c r="O196" s="94"/>
      <c r="P196" s="263">
        <f>O196*H196</f>
        <v>0</v>
      </c>
      <c r="Q196" s="263">
        <v>0</v>
      </c>
      <c r="R196" s="263">
        <f>Q196*H196</f>
        <v>0</v>
      </c>
      <c r="S196" s="263">
        <v>0</v>
      </c>
      <c r="T196" s="264">
        <f>S196*H196</f>
        <v>0</v>
      </c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R196" s="265" t="s">
        <v>247</v>
      </c>
      <c r="AT196" s="265" t="s">
        <v>587</v>
      </c>
      <c r="AU196" s="265" t="s">
        <v>89</v>
      </c>
      <c r="AY196" s="18" t="s">
        <v>211</v>
      </c>
      <c r="BE196" s="155">
        <f>IF(N196="základní",J196,0)</f>
        <v>0</v>
      </c>
      <c r="BF196" s="155">
        <f>IF(N196="snížená",J196,0)</f>
        <v>0</v>
      </c>
      <c r="BG196" s="155">
        <f>IF(N196="zákl. přenesená",J196,0)</f>
        <v>0</v>
      </c>
      <c r="BH196" s="155">
        <f>IF(N196="sníž. přenesená",J196,0)</f>
        <v>0</v>
      </c>
      <c r="BI196" s="155">
        <f>IF(N196="nulová",J196,0)</f>
        <v>0</v>
      </c>
      <c r="BJ196" s="18" t="s">
        <v>87</v>
      </c>
      <c r="BK196" s="155">
        <f>ROUND(I196*H196,2)</f>
        <v>0</v>
      </c>
      <c r="BL196" s="18" t="s">
        <v>100</v>
      </c>
      <c r="BM196" s="265" t="s">
        <v>3410</v>
      </c>
    </row>
    <row r="197" s="2" customFormat="1" ht="16.5" customHeight="1">
      <c r="A197" s="41"/>
      <c r="B197" s="42"/>
      <c r="C197" s="317" t="s">
        <v>687</v>
      </c>
      <c r="D197" s="317" t="s">
        <v>587</v>
      </c>
      <c r="E197" s="318" t="s">
        <v>3411</v>
      </c>
      <c r="F197" s="319" t="s">
        <v>3412</v>
      </c>
      <c r="G197" s="320" t="s">
        <v>695</v>
      </c>
      <c r="H197" s="321">
        <v>2</v>
      </c>
      <c r="I197" s="322"/>
      <c r="J197" s="323">
        <f>ROUND(I197*H197,2)</f>
        <v>0</v>
      </c>
      <c r="K197" s="324"/>
      <c r="L197" s="325"/>
      <c r="M197" s="326" t="s">
        <v>1</v>
      </c>
      <c r="N197" s="327" t="s">
        <v>46</v>
      </c>
      <c r="O197" s="94"/>
      <c r="P197" s="263">
        <f>O197*H197</f>
        <v>0</v>
      </c>
      <c r="Q197" s="263">
        <v>0</v>
      </c>
      <c r="R197" s="263">
        <f>Q197*H197</f>
        <v>0</v>
      </c>
      <c r="S197" s="263">
        <v>0</v>
      </c>
      <c r="T197" s="264">
        <f>S197*H197</f>
        <v>0</v>
      </c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R197" s="265" t="s">
        <v>247</v>
      </c>
      <c r="AT197" s="265" t="s">
        <v>587</v>
      </c>
      <c r="AU197" s="265" t="s">
        <v>89</v>
      </c>
      <c r="AY197" s="18" t="s">
        <v>211</v>
      </c>
      <c r="BE197" s="155">
        <f>IF(N197="základní",J197,0)</f>
        <v>0</v>
      </c>
      <c r="BF197" s="155">
        <f>IF(N197="snížená",J197,0)</f>
        <v>0</v>
      </c>
      <c r="BG197" s="155">
        <f>IF(N197="zákl. přenesená",J197,0)</f>
        <v>0</v>
      </c>
      <c r="BH197" s="155">
        <f>IF(N197="sníž. přenesená",J197,0)</f>
        <v>0</v>
      </c>
      <c r="BI197" s="155">
        <f>IF(N197="nulová",J197,0)</f>
        <v>0</v>
      </c>
      <c r="BJ197" s="18" t="s">
        <v>87</v>
      </c>
      <c r="BK197" s="155">
        <f>ROUND(I197*H197,2)</f>
        <v>0</v>
      </c>
      <c r="BL197" s="18" t="s">
        <v>100</v>
      </c>
      <c r="BM197" s="265" t="s">
        <v>3413</v>
      </c>
    </row>
    <row r="198" s="2" customFormat="1" ht="16.5" customHeight="1">
      <c r="A198" s="41"/>
      <c r="B198" s="42"/>
      <c r="C198" s="317" t="s">
        <v>692</v>
      </c>
      <c r="D198" s="317" t="s">
        <v>587</v>
      </c>
      <c r="E198" s="318" t="s">
        <v>3414</v>
      </c>
      <c r="F198" s="319" t="s">
        <v>3415</v>
      </c>
      <c r="G198" s="320" t="s">
        <v>695</v>
      </c>
      <c r="H198" s="321">
        <v>20</v>
      </c>
      <c r="I198" s="322"/>
      <c r="J198" s="323">
        <f>ROUND(I198*H198,2)</f>
        <v>0</v>
      </c>
      <c r="K198" s="324"/>
      <c r="L198" s="325"/>
      <c r="M198" s="326" t="s">
        <v>1</v>
      </c>
      <c r="N198" s="327" t="s">
        <v>46</v>
      </c>
      <c r="O198" s="94"/>
      <c r="P198" s="263">
        <f>O198*H198</f>
        <v>0</v>
      </c>
      <c r="Q198" s="263">
        <v>0</v>
      </c>
      <c r="R198" s="263">
        <f>Q198*H198</f>
        <v>0</v>
      </c>
      <c r="S198" s="263">
        <v>0</v>
      </c>
      <c r="T198" s="264">
        <f>S198*H198</f>
        <v>0</v>
      </c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R198" s="265" t="s">
        <v>247</v>
      </c>
      <c r="AT198" s="265" t="s">
        <v>587</v>
      </c>
      <c r="AU198" s="265" t="s">
        <v>89</v>
      </c>
      <c r="AY198" s="18" t="s">
        <v>211</v>
      </c>
      <c r="BE198" s="155">
        <f>IF(N198="základní",J198,0)</f>
        <v>0</v>
      </c>
      <c r="BF198" s="155">
        <f>IF(N198="snížená",J198,0)</f>
        <v>0</v>
      </c>
      <c r="BG198" s="155">
        <f>IF(N198="zákl. přenesená",J198,0)</f>
        <v>0</v>
      </c>
      <c r="BH198" s="155">
        <f>IF(N198="sníž. přenesená",J198,0)</f>
        <v>0</v>
      </c>
      <c r="BI198" s="155">
        <f>IF(N198="nulová",J198,0)</f>
        <v>0</v>
      </c>
      <c r="BJ198" s="18" t="s">
        <v>87</v>
      </c>
      <c r="BK198" s="155">
        <f>ROUND(I198*H198,2)</f>
        <v>0</v>
      </c>
      <c r="BL198" s="18" t="s">
        <v>100</v>
      </c>
      <c r="BM198" s="265" t="s">
        <v>3416</v>
      </c>
    </row>
    <row r="199" s="2" customFormat="1" ht="16.5" customHeight="1">
      <c r="A199" s="41"/>
      <c r="B199" s="42"/>
      <c r="C199" s="317" t="s">
        <v>698</v>
      </c>
      <c r="D199" s="317" t="s">
        <v>587</v>
      </c>
      <c r="E199" s="318" t="s">
        <v>3417</v>
      </c>
      <c r="F199" s="319" t="s">
        <v>3418</v>
      </c>
      <c r="G199" s="320" t="s">
        <v>695</v>
      </c>
      <c r="H199" s="321">
        <v>1</v>
      </c>
      <c r="I199" s="322"/>
      <c r="J199" s="323">
        <f>ROUND(I199*H199,2)</f>
        <v>0</v>
      </c>
      <c r="K199" s="324"/>
      <c r="L199" s="325"/>
      <c r="M199" s="326" t="s">
        <v>1</v>
      </c>
      <c r="N199" s="327" t="s">
        <v>46</v>
      </c>
      <c r="O199" s="94"/>
      <c r="P199" s="263">
        <f>O199*H199</f>
        <v>0</v>
      </c>
      <c r="Q199" s="263">
        <v>0</v>
      </c>
      <c r="R199" s="263">
        <f>Q199*H199</f>
        <v>0</v>
      </c>
      <c r="S199" s="263">
        <v>0</v>
      </c>
      <c r="T199" s="264">
        <f>S199*H199</f>
        <v>0</v>
      </c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R199" s="265" t="s">
        <v>247</v>
      </c>
      <c r="AT199" s="265" t="s">
        <v>587</v>
      </c>
      <c r="AU199" s="265" t="s">
        <v>89</v>
      </c>
      <c r="AY199" s="18" t="s">
        <v>211</v>
      </c>
      <c r="BE199" s="155">
        <f>IF(N199="základní",J199,0)</f>
        <v>0</v>
      </c>
      <c r="BF199" s="155">
        <f>IF(N199="snížená",J199,0)</f>
        <v>0</v>
      </c>
      <c r="BG199" s="155">
        <f>IF(N199="zákl. přenesená",J199,0)</f>
        <v>0</v>
      </c>
      <c r="BH199" s="155">
        <f>IF(N199="sníž. přenesená",J199,0)</f>
        <v>0</v>
      </c>
      <c r="BI199" s="155">
        <f>IF(N199="nulová",J199,0)</f>
        <v>0</v>
      </c>
      <c r="BJ199" s="18" t="s">
        <v>87</v>
      </c>
      <c r="BK199" s="155">
        <f>ROUND(I199*H199,2)</f>
        <v>0</v>
      </c>
      <c r="BL199" s="18" t="s">
        <v>100</v>
      </c>
      <c r="BM199" s="265" t="s">
        <v>3419</v>
      </c>
    </row>
    <row r="200" s="2" customFormat="1" ht="16.5" customHeight="1">
      <c r="A200" s="41"/>
      <c r="B200" s="42"/>
      <c r="C200" s="317" t="s">
        <v>702</v>
      </c>
      <c r="D200" s="317" t="s">
        <v>587</v>
      </c>
      <c r="E200" s="318" t="s">
        <v>3420</v>
      </c>
      <c r="F200" s="319" t="s">
        <v>3392</v>
      </c>
      <c r="G200" s="320" t="s">
        <v>695</v>
      </c>
      <c r="H200" s="321">
        <v>2</v>
      </c>
      <c r="I200" s="322"/>
      <c r="J200" s="323">
        <f>ROUND(I200*H200,2)</f>
        <v>0</v>
      </c>
      <c r="K200" s="324"/>
      <c r="L200" s="325"/>
      <c r="M200" s="326" t="s">
        <v>1</v>
      </c>
      <c r="N200" s="327" t="s">
        <v>46</v>
      </c>
      <c r="O200" s="94"/>
      <c r="P200" s="263">
        <f>O200*H200</f>
        <v>0</v>
      </c>
      <c r="Q200" s="263">
        <v>0</v>
      </c>
      <c r="R200" s="263">
        <f>Q200*H200</f>
        <v>0</v>
      </c>
      <c r="S200" s="263">
        <v>0</v>
      </c>
      <c r="T200" s="264">
        <f>S200*H200</f>
        <v>0</v>
      </c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R200" s="265" t="s">
        <v>247</v>
      </c>
      <c r="AT200" s="265" t="s">
        <v>587</v>
      </c>
      <c r="AU200" s="265" t="s">
        <v>89</v>
      </c>
      <c r="AY200" s="18" t="s">
        <v>211</v>
      </c>
      <c r="BE200" s="155">
        <f>IF(N200="základní",J200,0)</f>
        <v>0</v>
      </c>
      <c r="BF200" s="155">
        <f>IF(N200="snížená",J200,0)</f>
        <v>0</v>
      </c>
      <c r="BG200" s="155">
        <f>IF(N200="zákl. přenesená",J200,0)</f>
        <v>0</v>
      </c>
      <c r="BH200" s="155">
        <f>IF(N200="sníž. přenesená",J200,0)</f>
        <v>0</v>
      </c>
      <c r="BI200" s="155">
        <f>IF(N200="nulová",J200,0)</f>
        <v>0</v>
      </c>
      <c r="BJ200" s="18" t="s">
        <v>87</v>
      </c>
      <c r="BK200" s="155">
        <f>ROUND(I200*H200,2)</f>
        <v>0</v>
      </c>
      <c r="BL200" s="18" t="s">
        <v>100</v>
      </c>
      <c r="BM200" s="265" t="s">
        <v>3421</v>
      </c>
    </row>
    <row r="201" s="12" customFormat="1" ht="22.8" customHeight="1">
      <c r="A201" s="12"/>
      <c r="B201" s="237"/>
      <c r="C201" s="238"/>
      <c r="D201" s="239" t="s">
        <v>80</v>
      </c>
      <c r="E201" s="251" t="s">
        <v>3422</v>
      </c>
      <c r="F201" s="251" t="s">
        <v>3423</v>
      </c>
      <c r="G201" s="238"/>
      <c r="H201" s="238"/>
      <c r="I201" s="241"/>
      <c r="J201" s="252">
        <f>BK201</f>
        <v>0</v>
      </c>
      <c r="K201" s="238"/>
      <c r="L201" s="243"/>
      <c r="M201" s="244"/>
      <c r="N201" s="245"/>
      <c r="O201" s="245"/>
      <c r="P201" s="246">
        <f>SUM(P202:P208)</f>
        <v>0</v>
      </c>
      <c r="Q201" s="245"/>
      <c r="R201" s="246">
        <f>SUM(R202:R208)</f>
        <v>0</v>
      </c>
      <c r="S201" s="245"/>
      <c r="T201" s="247">
        <f>SUM(T202:T208)</f>
        <v>0</v>
      </c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R201" s="248" t="s">
        <v>87</v>
      </c>
      <c r="AT201" s="249" t="s">
        <v>80</v>
      </c>
      <c r="AU201" s="249" t="s">
        <v>87</v>
      </c>
      <c r="AY201" s="248" t="s">
        <v>211</v>
      </c>
      <c r="BK201" s="250">
        <f>SUM(BK202:BK208)</f>
        <v>0</v>
      </c>
    </row>
    <row r="202" s="2" customFormat="1" ht="24.15" customHeight="1">
      <c r="A202" s="41"/>
      <c r="B202" s="42"/>
      <c r="C202" s="317" t="s">
        <v>706</v>
      </c>
      <c r="D202" s="317" t="s">
        <v>587</v>
      </c>
      <c r="E202" s="318" t="s">
        <v>3424</v>
      </c>
      <c r="F202" s="319" t="s">
        <v>3425</v>
      </c>
      <c r="G202" s="320" t="s">
        <v>695</v>
      </c>
      <c r="H202" s="321">
        <v>1</v>
      </c>
      <c r="I202" s="322"/>
      <c r="J202" s="323">
        <f>ROUND(I202*H202,2)</f>
        <v>0</v>
      </c>
      <c r="K202" s="324"/>
      <c r="L202" s="325"/>
      <c r="M202" s="326" t="s">
        <v>1</v>
      </c>
      <c r="N202" s="327" t="s">
        <v>46</v>
      </c>
      <c r="O202" s="94"/>
      <c r="P202" s="263">
        <f>O202*H202</f>
        <v>0</v>
      </c>
      <c r="Q202" s="263">
        <v>0</v>
      </c>
      <c r="R202" s="263">
        <f>Q202*H202</f>
        <v>0</v>
      </c>
      <c r="S202" s="263">
        <v>0</v>
      </c>
      <c r="T202" s="264">
        <f>S202*H202</f>
        <v>0</v>
      </c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R202" s="265" t="s">
        <v>247</v>
      </c>
      <c r="AT202" s="265" t="s">
        <v>587</v>
      </c>
      <c r="AU202" s="265" t="s">
        <v>89</v>
      </c>
      <c r="AY202" s="18" t="s">
        <v>211</v>
      </c>
      <c r="BE202" s="155">
        <f>IF(N202="základní",J202,0)</f>
        <v>0</v>
      </c>
      <c r="BF202" s="155">
        <f>IF(N202="snížená",J202,0)</f>
        <v>0</v>
      </c>
      <c r="BG202" s="155">
        <f>IF(N202="zákl. přenesená",J202,0)</f>
        <v>0</v>
      </c>
      <c r="BH202" s="155">
        <f>IF(N202="sníž. přenesená",J202,0)</f>
        <v>0</v>
      </c>
      <c r="BI202" s="155">
        <f>IF(N202="nulová",J202,0)</f>
        <v>0</v>
      </c>
      <c r="BJ202" s="18" t="s">
        <v>87</v>
      </c>
      <c r="BK202" s="155">
        <f>ROUND(I202*H202,2)</f>
        <v>0</v>
      </c>
      <c r="BL202" s="18" t="s">
        <v>100</v>
      </c>
      <c r="BM202" s="265" t="s">
        <v>3426</v>
      </c>
    </row>
    <row r="203" s="2" customFormat="1" ht="16.5" customHeight="1">
      <c r="A203" s="41"/>
      <c r="B203" s="42"/>
      <c r="C203" s="317" t="s">
        <v>711</v>
      </c>
      <c r="D203" s="317" t="s">
        <v>587</v>
      </c>
      <c r="E203" s="318" t="s">
        <v>3427</v>
      </c>
      <c r="F203" s="319" t="s">
        <v>3428</v>
      </c>
      <c r="G203" s="320" t="s">
        <v>695</v>
      </c>
      <c r="H203" s="321">
        <v>1</v>
      </c>
      <c r="I203" s="322"/>
      <c r="J203" s="323">
        <f>ROUND(I203*H203,2)</f>
        <v>0</v>
      </c>
      <c r="K203" s="324"/>
      <c r="L203" s="325"/>
      <c r="M203" s="326" t="s">
        <v>1</v>
      </c>
      <c r="N203" s="327" t="s">
        <v>46</v>
      </c>
      <c r="O203" s="94"/>
      <c r="P203" s="263">
        <f>O203*H203</f>
        <v>0</v>
      </c>
      <c r="Q203" s="263">
        <v>0</v>
      </c>
      <c r="R203" s="263">
        <f>Q203*H203</f>
        <v>0</v>
      </c>
      <c r="S203" s="263">
        <v>0</v>
      </c>
      <c r="T203" s="264">
        <f>S203*H203</f>
        <v>0</v>
      </c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R203" s="265" t="s">
        <v>247</v>
      </c>
      <c r="AT203" s="265" t="s">
        <v>587</v>
      </c>
      <c r="AU203" s="265" t="s">
        <v>89</v>
      </c>
      <c r="AY203" s="18" t="s">
        <v>211</v>
      </c>
      <c r="BE203" s="155">
        <f>IF(N203="základní",J203,0)</f>
        <v>0</v>
      </c>
      <c r="BF203" s="155">
        <f>IF(N203="snížená",J203,0)</f>
        <v>0</v>
      </c>
      <c r="BG203" s="155">
        <f>IF(N203="zákl. přenesená",J203,0)</f>
        <v>0</v>
      </c>
      <c r="BH203" s="155">
        <f>IF(N203="sníž. přenesená",J203,0)</f>
        <v>0</v>
      </c>
      <c r="BI203" s="155">
        <f>IF(N203="nulová",J203,0)</f>
        <v>0</v>
      </c>
      <c r="BJ203" s="18" t="s">
        <v>87</v>
      </c>
      <c r="BK203" s="155">
        <f>ROUND(I203*H203,2)</f>
        <v>0</v>
      </c>
      <c r="BL203" s="18" t="s">
        <v>100</v>
      </c>
      <c r="BM203" s="265" t="s">
        <v>3429</v>
      </c>
    </row>
    <row r="204" s="2" customFormat="1" ht="16.5" customHeight="1">
      <c r="A204" s="41"/>
      <c r="B204" s="42"/>
      <c r="C204" s="317" t="s">
        <v>716</v>
      </c>
      <c r="D204" s="317" t="s">
        <v>587</v>
      </c>
      <c r="E204" s="318" t="s">
        <v>3405</v>
      </c>
      <c r="F204" s="319" t="s">
        <v>3406</v>
      </c>
      <c r="G204" s="320" t="s">
        <v>695</v>
      </c>
      <c r="H204" s="321">
        <v>1</v>
      </c>
      <c r="I204" s="322"/>
      <c r="J204" s="323">
        <f>ROUND(I204*H204,2)</f>
        <v>0</v>
      </c>
      <c r="K204" s="324"/>
      <c r="L204" s="325"/>
      <c r="M204" s="326" t="s">
        <v>1</v>
      </c>
      <c r="N204" s="327" t="s">
        <v>46</v>
      </c>
      <c r="O204" s="94"/>
      <c r="P204" s="263">
        <f>O204*H204</f>
        <v>0</v>
      </c>
      <c r="Q204" s="263">
        <v>0</v>
      </c>
      <c r="R204" s="263">
        <f>Q204*H204</f>
        <v>0</v>
      </c>
      <c r="S204" s="263">
        <v>0</v>
      </c>
      <c r="T204" s="264">
        <f>S204*H204</f>
        <v>0</v>
      </c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R204" s="265" t="s">
        <v>247</v>
      </c>
      <c r="AT204" s="265" t="s">
        <v>587</v>
      </c>
      <c r="AU204" s="265" t="s">
        <v>89</v>
      </c>
      <c r="AY204" s="18" t="s">
        <v>211</v>
      </c>
      <c r="BE204" s="155">
        <f>IF(N204="základní",J204,0)</f>
        <v>0</v>
      </c>
      <c r="BF204" s="155">
        <f>IF(N204="snížená",J204,0)</f>
        <v>0</v>
      </c>
      <c r="BG204" s="155">
        <f>IF(N204="zákl. přenesená",J204,0)</f>
        <v>0</v>
      </c>
      <c r="BH204" s="155">
        <f>IF(N204="sníž. přenesená",J204,0)</f>
        <v>0</v>
      </c>
      <c r="BI204" s="155">
        <f>IF(N204="nulová",J204,0)</f>
        <v>0</v>
      </c>
      <c r="BJ204" s="18" t="s">
        <v>87</v>
      </c>
      <c r="BK204" s="155">
        <f>ROUND(I204*H204,2)</f>
        <v>0</v>
      </c>
      <c r="BL204" s="18" t="s">
        <v>100</v>
      </c>
      <c r="BM204" s="265" t="s">
        <v>3430</v>
      </c>
    </row>
    <row r="205" s="2" customFormat="1" ht="24.15" customHeight="1">
      <c r="A205" s="41"/>
      <c r="B205" s="42"/>
      <c r="C205" s="317" t="s">
        <v>725</v>
      </c>
      <c r="D205" s="317" t="s">
        <v>587</v>
      </c>
      <c r="E205" s="318" t="s">
        <v>3408</v>
      </c>
      <c r="F205" s="319" t="s">
        <v>3409</v>
      </c>
      <c r="G205" s="320" t="s">
        <v>695</v>
      </c>
      <c r="H205" s="321">
        <v>8</v>
      </c>
      <c r="I205" s="322"/>
      <c r="J205" s="323">
        <f>ROUND(I205*H205,2)</f>
        <v>0</v>
      </c>
      <c r="K205" s="324"/>
      <c r="L205" s="325"/>
      <c r="M205" s="326" t="s">
        <v>1</v>
      </c>
      <c r="N205" s="327" t="s">
        <v>46</v>
      </c>
      <c r="O205" s="94"/>
      <c r="P205" s="263">
        <f>O205*H205</f>
        <v>0</v>
      </c>
      <c r="Q205" s="263">
        <v>0</v>
      </c>
      <c r="R205" s="263">
        <f>Q205*H205</f>
        <v>0</v>
      </c>
      <c r="S205" s="263">
        <v>0</v>
      </c>
      <c r="T205" s="264">
        <f>S205*H205</f>
        <v>0</v>
      </c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R205" s="265" t="s">
        <v>247</v>
      </c>
      <c r="AT205" s="265" t="s">
        <v>587</v>
      </c>
      <c r="AU205" s="265" t="s">
        <v>89</v>
      </c>
      <c r="AY205" s="18" t="s">
        <v>211</v>
      </c>
      <c r="BE205" s="155">
        <f>IF(N205="základní",J205,0)</f>
        <v>0</v>
      </c>
      <c r="BF205" s="155">
        <f>IF(N205="snížená",J205,0)</f>
        <v>0</v>
      </c>
      <c r="BG205" s="155">
        <f>IF(N205="zákl. přenesená",J205,0)</f>
        <v>0</v>
      </c>
      <c r="BH205" s="155">
        <f>IF(N205="sníž. přenesená",J205,0)</f>
        <v>0</v>
      </c>
      <c r="BI205" s="155">
        <f>IF(N205="nulová",J205,0)</f>
        <v>0</v>
      </c>
      <c r="BJ205" s="18" t="s">
        <v>87</v>
      </c>
      <c r="BK205" s="155">
        <f>ROUND(I205*H205,2)</f>
        <v>0</v>
      </c>
      <c r="BL205" s="18" t="s">
        <v>100</v>
      </c>
      <c r="BM205" s="265" t="s">
        <v>3431</v>
      </c>
    </row>
    <row r="206" s="2" customFormat="1" ht="16.5" customHeight="1">
      <c r="A206" s="41"/>
      <c r="B206" s="42"/>
      <c r="C206" s="317" t="s">
        <v>729</v>
      </c>
      <c r="D206" s="317" t="s">
        <v>587</v>
      </c>
      <c r="E206" s="318" t="s">
        <v>3432</v>
      </c>
      <c r="F206" s="319" t="s">
        <v>3412</v>
      </c>
      <c r="G206" s="320" t="s">
        <v>695</v>
      </c>
      <c r="H206" s="321">
        <v>3</v>
      </c>
      <c r="I206" s="322"/>
      <c r="J206" s="323">
        <f>ROUND(I206*H206,2)</f>
        <v>0</v>
      </c>
      <c r="K206" s="324"/>
      <c r="L206" s="325"/>
      <c r="M206" s="326" t="s">
        <v>1</v>
      </c>
      <c r="N206" s="327" t="s">
        <v>46</v>
      </c>
      <c r="O206" s="94"/>
      <c r="P206" s="263">
        <f>O206*H206</f>
        <v>0</v>
      </c>
      <c r="Q206" s="263">
        <v>0</v>
      </c>
      <c r="R206" s="263">
        <f>Q206*H206</f>
        <v>0</v>
      </c>
      <c r="S206" s="263">
        <v>0</v>
      </c>
      <c r="T206" s="264">
        <f>S206*H206</f>
        <v>0</v>
      </c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R206" s="265" t="s">
        <v>247</v>
      </c>
      <c r="AT206" s="265" t="s">
        <v>587</v>
      </c>
      <c r="AU206" s="265" t="s">
        <v>89</v>
      </c>
      <c r="AY206" s="18" t="s">
        <v>211</v>
      </c>
      <c r="BE206" s="155">
        <f>IF(N206="základní",J206,0)</f>
        <v>0</v>
      </c>
      <c r="BF206" s="155">
        <f>IF(N206="snížená",J206,0)</f>
        <v>0</v>
      </c>
      <c r="BG206" s="155">
        <f>IF(N206="zákl. přenesená",J206,0)</f>
        <v>0</v>
      </c>
      <c r="BH206" s="155">
        <f>IF(N206="sníž. přenesená",J206,0)</f>
        <v>0</v>
      </c>
      <c r="BI206" s="155">
        <f>IF(N206="nulová",J206,0)</f>
        <v>0</v>
      </c>
      <c r="BJ206" s="18" t="s">
        <v>87</v>
      </c>
      <c r="BK206" s="155">
        <f>ROUND(I206*H206,2)</f>
        <v>0</v>
      </c>
      <c r="BL206" s="18" t="s">
        <v>100</v>
      </c>
      <c r="BM206" s="265" t="s">
        <v>3433</v>
      </c>
    </row>
    <row r="207" s="2" customFormat="1" ht="16.5" customHeight="1">
      <c r="A207" s="41"/>
      <c r="B207" s="42"/>
      <c r="C207" s="317" t="s">
        <v>733</v>
      </c>
      <c r="D207" s="317" t="s">
        <v>587</v>
      </c>
      <c r="E207" s="318" t="s">
        <v>3414</v>
      </c>
      <c r="F207" s="319" t="s">
        <v>3415</v>
      </c>
      <c r="G207" s="320" t="s">
        <v>695</v>
      </c>
      <c r="H207" s="321">
        <v>27</v>
      </c>
      <c r="I207" s="322"/>
      <c r="J207" s="323">
        <f>ROUND(I207*H207,2)</f>
        <v>0</v>
      </c>
      <c r="K207" s="324"/>
      <c r="L207" s="325"/>
      <c r="M207" s="326" t="s">
        <v>1</v>
      </c>
      <c r="N207" s="327" t="s">
        <v>46</v>
      </c>
      <c r="O207" s="94"/>
      <c r="P207" s="263">
        <f>O207*H207</f>
        <v>0</v>
      </c>
      <c r="Q207" s="263">
        <v>0</v>
      </c>
      <c r="R207" s="263">
        <f>Q207*H207</f>
        <v>0</v>
      </c>
      <c r="S207" s="263">
        <v>0</v>
      </c>
      <c r="T207" s="264">
        <f>S207*H207</f>
        <v>0</v>
      </c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R207" s="265" t="s">
        <v>247</v>
      </c>
      <c r="AT207" s="265" t="s">
        <v>587</v>
      </c>
      <c r="AU207" s="265" t="s">
        <v>89</v>
      </c>
      <c r="AY207" s="18" t="s">
        <v>211</v>
      </c>
      <c r="BE207" s="155">
        <f>IF(N207="základní",J207,0)</f>
        <v>0</v>
      </c>
      <c r="BF207" s="155">
        <f>IF(N207="snížená",J207,0)</f>
        <v>0</v>
      </c>
      <c r="BG207" s="155">
        <f>IF(N207="zákl. přenesená",J207,0)</f>
        <v>0</v>
      </c>
      <c r="BH207" s="155">
        <f>IF(N207="sníž. přenesená",J207,0)</f>
        <v>0</v>
      </c>
      <c r="BI207" s="155">
        <f>IF(N207="nulová",J207,0)</f>
        <v>0</v>
      </c>
      <c r="BJ207" s="18" t="s">
        <v>87</v>
      </c>
      <c r="BK207" s="155">
        <f>ROUND(I207*H207,2)</f>
        <v>0</v>
      </c>
      <c r="BL207" s="18" t="s">
        <v>100</v>
      </c>
      <c r="BM207" s="265" t="s">
        <v>3434</v>
      </c>
    </row>
    <row r="208" s="2" customFormat="1" ht="16.5" customHeight="1">
      <c r="A208" s="41"/>
      <c r="B208" s="42"/>
      <c r="C208" s="317" t="s">
        <v>747</v>
      </c>
      <c r="D208" s="317" t="s">
        <v>587</v>
      </c>
      <c r="E208" s="318" t="s">
        <v>3420</v>
      </c>
      <c r="F208" s="319" t="s">
        <v>3392</v>
      </c>
      <c r="G208" s="320" t="s">
        <v>695</v>
      </c>
      <c r="H208" s="321">
        <v>3</v>
      </c>
      <c r="I208" s="322"/>
      <c r="J208" s="323">
        <f>ROUND(I208*H208,2)</f>
        <v>0</v>
      </c>
      <c r="K208" s="324"/>
      <c r="L208" s="325"/>
      <c r="M208" s="326" t="s">
        <v>1</v>
      </c>
      <c r="N208" s="327" t="s">
        <v>46</v>
      </c>
      <c r="O208" s="94"/>
      <c r="P208" s="263">
        <f>O208*H208</f>
        <v>0</v>
      </c>
      <c r="Q208" s="263">
        <v>0</v>
      </c>
      <c r="R208" s="263">
        <f>Q208*H208</f>
        <v>0</v>
      </c>
      <c r="S208" s="263">
        <v>0</v>
      </c>
      <c r="T208" s="264">
        <f>S208*H208</f>
        <v>0</v>
      </c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R208" s="265" t="s">
        <v>247</v>
      </c>
      <c r="AT208" s="265" t="s">
        <v>587</v>
      </c>
      <c r="AU208" s="265" t="s">
        <v>89</v>
      </c>
      <c r="AY208" s="18" t="s">
        <v>211</v>
      </c>
      <c r="BE208" s="155">
        <f>IF(N208="základní",J208,0)</f>
        <v>0</v>
      </c>
      <c r="BF208" s="155">
        <f>IF(N208="snížená",J208,0)</f>
        <v>0</v>
      </c>
      <c r="BG208" s="155">
        <f>IF(N208="zákl. přenesená",J208,0)</f>
        <v>0</v>
      </c>
      <c r="BH208" s="155">
        <f>IF(N208="sníž. přenesená",J208,0)</f>
        <v>0</v>
      </c>
      <c r="BI208" s="155">
        <f>IF(N208="nulová",J208,0)</f>
        <v>0</v>
      </c>
      <c r="BJ208" s="18" t="s">
        <v>87</v>
      </c>
      <c r="BK208" s="155">
        <f>ROUND(I208*H208,2)</f>
        <v>0</v>
      </c>
      <c r="BL208" s="18" t="s">
        <v>100</v>
      </c>
      <c r="BM208" s="265" t="s">
        <v>3435</v>
      </c>
    </row>
    <row r="209" s="12" customFormat="1" ht="22.8" customHeight="1">
      <c r="A209" s="12"/>
      <c r="B209" s="237"/>
      <c r="C209" s="238"/>
      <c r="D209" s="239" t="s">
        <v>80</v>
      </c>
      <c r="E209" s="251" t="s">
        <v>3436</v>
      </c>
      <c r="F209" s="251" t="s">
        <v>3437</v>
      </c>
      <c r="G209" s="238"/>
      <c r="H209" s="238"/>
      <c r="I209" s="241"/>
      <c r="J209" s="252">
        <f>BK209</f>
        <v>0</v>
      </c>
      <c r="K209" s="238"/>
      <c r="L209" s="243"/>
      <c r="M209" s="244"/>
      <c r="N209" s="245"/>
      <c r="O209" s="245"/>
      <c r="P209" s="246">
        <f>SUM(P210:P219)</f>
        <v>0</v>
      </c>
      <c r="Q209" s="245"/>
      <c r="R209" s="246">
        <f>SUM(R210:R219)</f>
        <v>0</v>
      </c>
      <c r="S209" s="245"/>
      <c r="T209" s="247">
        <f>SUM(T210:T219)</f>
        <v>0</v>
      </c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R209" s="248" t="s">
        <v>87</v>
      </c>
      <c r="AT209" s="249" t="s">
        <v>80</v>
      </c>
      <c r="AU209" s="249" t="s">
        <v>87</v>
      </c>
      <c r="AY209" s="248" t="s">
        <v>211</v>
      </c>
      <c r="BK209" s="250">
        <f>SUM(BK210:BK219)</f>
        <v>0</v>
      </c>
    </row>
    <row r="210" s="2" customFormat="1" ht="24.15" customHeight="1">
      <c r="A210" s="41"/>
      <c r="B210" s="42"/>
      <c r="C210" s="317" t="s">
        <v>752</v>
      </c>
      <c r="D210" s="317" t="s">
        <v>587</v>
      </c>
      <c r="E210" s="318" t="s">
        <v>3438</v>
      </c>
      <c r="F210" s="319" t="s">
        <v>3439</v>
      </c>
      <c r="G210" s="320" t="s">
        <v>695</v>
      </c>
      <c r="H210" s="321">
        <v>1</v>
      </c>
      <c r="I210" s="322"/>
      <c r="J210" s="323">
        <f>ROUND(I210*H210,2)</f>
        <v>0</v>
      </c>
      <c r="K210" s="324"/>
      <c r="L210" s="325"/>
      <c r="M210" s="326" t="s">
        <v>1</v>
      </c>
      <c r="N210" s="327" t="s">
        <v>46</v>
      </c>
      <c r="O210" s="94"/>
      <c r="P210" s="263">
        <f>O210*H210</f>
        <v>0</v>
      </c>
      <c r="Q210" s="263">
        <v>0</v>
      </c>
      <c r="R210" s="263">
        <f>Q210*H210</f>
        <v>0</v>
      </c>
      <c r="S210" s="263">
        <v>0</v>
      </c>
      <c r="T210" s="264">
        <f>S210*H210</f>
        <v>0</v>
      </c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R210" s="265" t="s">
        <v>247</v>
      </c>
      <c r="AT210" s="265" t="s">
        <v>587</v>
      </c>
      <c r="AU210" s="265" t="s">
        <v>89</v>
      </c>
      <c r="AY210" s="18" t="s">
        <v>211</v>
      </c>
      <c r="BE210" s="155">
        <f>IF(N210="základní",J210,0)</f>
        <v>0</v>
      </c>
      <c r="BF210" s="155">
        <f>IF(N210="snížená",J210,0)</f>
        <v>0</v>
      </c>
      <c r="BG210" s="155">
        <f>IF(N210="zákl. přenesená",J210,0)</f>
        <v>0</v>
      </c>
      <c r="BH210" s="155">
        <f>IF(N210="sníž. přenesená",J210,0)</f>
        <v>0</v>
      </c>
      <c r="BI210" s="155">
        <f>IF(N210="nulová",J210,0)</f>
        <v>0</v>
      </c>
      <c r="BJ210" s="18" t="s">
        <v>87</v>
      </c>
      <c r="BK210" s="155">
        <f>ROUND(I210*H210,2)</f>
        <v>0</v>
      </c>
      <c r="BL210" s="18" t="s">
        <v>100</v>
      </c>
      <c r="BM210" s="265" t="s">
        <v>3440</v>
      </c>
    </row>
    <row r="211" s="2" customFormat="1" ht="16.5" customHeight="1">
      <c r="A211" s="41"/>
      <c r="B211" s="42"/>
      <c r="C211" s="317" t="s">
        <v>756</v>
      </c>
      <c r="D211" s="317" t="s">
        <v>587</v>
      </c>
      <c r="E211" s="318" t="s">
        <v>3427</v>
      </c>
      <c r="F211" s="319" t="s">
        <v>3428</v>
      </c>
      <c r="G211" s="320" t="s">
        <v>695</v>
      </c>
      <c r="H211" s="321">
        <v>1</v>
      </c>
      <c r="I211" s="322"/>
      <c r="J211" s="323">
        <f>ROUND(I211*H211,2)</f>
        <v>0</v>
      </c>
      <c r="K211" s="324"/>
      <c r="L211" s="325"/>
      <c r="M211" s="326" t="s">
        <v>1</v>
      </c>
      <c r="N211" s="327" t="s">
        <v>46</v>
      </c>
      <c r="O211" s="94"/>
      <c r="P211" s="263">
        <f>O211*H211</f>
        <v>0</v>
      </c>
      <c r="Q211" s="263">
        <v>0</v>
      </c>
      <c r="R211" s="263">
        <f>Q211*H211</f>
        <v>0</v>
      </c>
      <c r="S211" s="263">
        <v>0</v>
      </c>
      <c r="T211" s="264">
        <f>S211*H211</f>
        <v>0</v>
      </c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R211" s="265" t="s">
        <v>247</v>
      </c>
      <c r="AT211" s="265" t="s">
        <v>587</v>
      </c>
      <c r="AU211" s="265" t="s">
        <v>89</v>
      </c>
      <c r="AY211" s="18" t="s">
        <v>211</v>
      </c>
      <c r="BE211" s="155">
        <f>IF(N211="základní",J211,0)</f>
        <v>0</v>
      </c>
      <c r="BF211" s="155">
        <f>IF(N211="snížená",J211,0)</f>
        <v>0</v>
      </c>
      <c r="BG211" s="155">
        <f>IF(N211="zákl. přenesená",J211,0)</f>
        <v>0</v>
      </c>
      <c r="BH211" s="155">
        <f>IF(N211="sníž. přenesená",J211,0)</f>
        <v>0</v>
      </c>
      <c r="BI211" s="155">
        <f>IF(N211="nulová",J211,0)</f>
        <v>0</v>
      </c>
      <c r="BJ211" s="18" t="s">
        <v>87</v>
      </c>
      <c r="BK211" s="155">
        <f>ROUND(I211*H211,2)</f>
        <v>0</v>
      </c>
      <c r="BL211" s="18" t="s">
        <v>100</v>
      </c>
      <c r="BM211" s="265" t="s">
        <v>3441</v>
      </c>
    </row>
    <row r="212" s="2" customFormat="1" ht="16.5" customHeight="1">
      <c r="A212" s="41"/>
      <c r="B212" s="42"/>
      <c r="C212" s="317" t="s">
        <v>761</v>
      </c>
      <c r="D212" s="317" t="s">
        <v>587</v>
      </c>
      <c r="E212" s="318" t="s">
        <v>3405</v>
      </c>
      <c r="F212" s="319" t="s">
        <v>3406</v>
      </c>
      <c r="G212" s="320" t="s">
        <v>695</v>
      </c>
      <c r="H212" s="321">
        <v>1</v>
      </c>
      <c r="I212" s="322"/>
      <c r="J212" s="323">
        <f>ROUND(I212*H212,2)</f>
        <v>0</v>
      </c>
      <c r="K212" s="324"/>
      <c r="L212" s="325"/>
      <c r="M212" s="326" t="s">
        <v>1</v>
      </c>
      <c r="N212" s="327" t="s">
        <v>46</v>
      </c>
      <c r="O212" s="94"/>
      <c r="P212" s="263">
        <f>O212*H212</f>
        <v>0</v>
      </c>
      <c r="Q212" s="263">
        <v>0</v>
      </c>
      <c r="R212" s="263">
        <f>Q212*H212</f>
        <v>0</v>
      </c>
      <c r="S212" s="263">
        <v>0</v>
      </c>
      <c r="T212" s="264">
        <f>S212*H212</f>
        <v>0</v>
      </c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R212" s="265" t="s">
        <v>247</v>
      </c>
      <c r="AT212" s="265" t="s">
        <v>587</v>
      </c>
      <c r="AU212" s="265" t="s">
        <v>89</v>
      </c>
      <c r="AY212" s="18" t="s">
        <v>211</v>
      </c>
      <c r="BE212" s="155">
        <f>IF(N212="základní",J212,0)</f>
        <v>0</v>
      </c>
      <c r="BF212" s="155">
        <f>IF(N212="snížená",J212,0)</f>
        <v>0</v>
      </c>
      <c r="BG212" s="155">
        <f>IF(N212="zákl. přenesená",J212,0)</f>
        <v>0</v>
      </c>
      <c r="BH212" s="155">
        <f>IF(N212="sníž. přenesená",J212,0)</f>
        <v>0</v>
      </c>
      <c r="BI212" s="155">
        <f>IF(N212="nulová",J212,0)</f>
        <v>0</v>
      </c>
      <c r="BJ212" s="18" t="s">
        <v>87</v>
      </c>
      <c r="BK212" s="155">
        <f>ROUND(I212*H212,2)</f>
        <v>0</v>
      </c>
      <c r="BL212" s="18" t="s">
        <v>100</v>
      </c>
      <c r="BM212" s="265" t="s">
        <v>3442</v>
      </c>
    </row>
    <row r="213" s="2" customFormat="1" ht="24.15" customHeight="1">
      <c r="A213" s="41"/>
      <c r="B213" s="42"/>
      <c r="C213" s="317" t="s">
        <v>767</v>
      </c>
      <c r="D213" s="317" t="s">
        <v>587</v>
      </c>
      <c r="E213" s="318" t="s">
        <v>3408</v>
      </c>
      <c r="F213" s="319" t="s">
        <v>3409</v>
      </c>
      <c r="G213" s="320" t="s">
        <v>695</v>
      </c>
      <c r="H213" s="321">
        <v>19</v>
      </c>
      <c r="I213" s="322"/>
      <c r="J213" s="323">
        <f>ROUND(I213*H213,2)</f>
        <v>0</v>
      </c>
      <c r="K213" s="324"/>
      <c r="L213" s="325"/>
      <c r="M213" s="326" t="s">
        <v>1</v>
      </c>
      <c r="N213" s="327" t="s">
        <v>46</v>
      </c>
      <c r="O213" s="94"/>
      <c r="P213" s="263">
        <f>O213*H213</f>
        <v>0</v>
      </c>
      <c r="Q213" s="263">
        <v>0</v>
      </c>
      <c r="R213" s="263">
        <f>Q213*H213</f>
        <v>0</v>
      </c>
      <c r="S213" s="263">
        <v>0</v>
      </c>
      <c r="T213" s="264">
        <f>S213*H213</f>
        <v>0</v>
      </c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R213" s="265" t="s">
        <v>247</v>
      </c>
      <c r="AT213" s="265" t="s">
        <v>587</v>
      </c>
      <c r="AU213" s="265" t="s">
        <v>89</v>
      </c>
      <c r="AY213" s="18" t="s">
        <v>211</v>
      </c>
      <c r="BE213" s="155">
        <f>IF(N213="základní",J213,0)</f>
        <v>0</v>
      </c>
      <c r="BF213" s="155">
        <f>IF(N213="snížená",J213,0)</f>
        <v>0</v>
      </c>
      <c r="BG213" s="155">
        <f>IF(N213="zákl. přenesená",J213,0)</f>
        <v>0</v>
      </c>
      <c r="BH213" s="155">
        <f>IF(N213="sníž. přenesená",J213,0)</f>
        <v>0</v>
      </c>
      <c r="BI213" s="155">
        <f>IF(N213="nulová",J213,0)</f>
        <v>0</v>
      </c>
      <c r="BJ213" s="18" t="s">
        <v>87</v>
      </c>
      <c r="BK213" s="155">
        <f>ROUND(I213*H213,2)</f>
        <v>0</v>
      </c>
      <c r="BL213" s="18" t="s">
        <v>100</v>
      </c>
      <c r="BM213" s="265" t="s">
        <v>3443</v>
      </c>
    </row>
    <row r="214" s="2" customFormat="1" ht="16.5" customHeight="1">
      <c r="A214" s="41"/>
      <c r="B214" s="42"/>
      <c r="C214" s="317" t="s">
        <v>781</v>
      </c>
      <c r="D214" s="317" t="s">
        <v>587</v>
      </c>
      <c r="E214" s="318" t="s">
        <v>3444</v>
      </c>
      <c r="F214" s="319" t="s">
        <v>3412</v>
      </c>
      <c r="G214" s="320" t="s">
        <v>695</v>
      </c>
      <c r="H214" s="321">
        <v>3</v>
      </c>
      <c r="I214" s="322"/>
      <c r="J214" s="323">
        <f>ROUND(I214*H214,2)</f>
        <v>0</v>
      </c>
      <c r="K214" s="324"/>
      <c r="L214" s="325"/>
      <c r="M214" s="326" t="s">
        <v>1</v>
      </c>
      <c r="N214" s="327" t="s">
        <v>46</v>
      </c>
      <c r="O214" s="94"/>
      <c r="P214" s="263">
        <f>O214*H214</f>
        <v>0</v>
      </c>
      <c r="Q214" s="263">
        <v>0</v>
      </c>
      <c r="R214" s="263">
        <f>Q214*H214</f>
        <v>0</v>
      </c>
      <c r="S214" s="263">
        <v>0</v>
      </c>
      <c r="T214" s="264">
        <f>S214*H214</f>
        <v>0</v>
      </c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R214" s="265" t="s">
        <v>247</v>
      </c>
      <c r="AT214" s="265" t="s">
        <v>587</v>
      </c>
      <c r="AU214" s="265" t="s">
        <v>89</v>
      </c>
      <c r="AY214" s="18" t="s">
        <v>211</v>
      </c>
      <c r="BE214" s="155">
        <f>IF(N214="základní",J214,0)</f>
        <v>0</v>
      </c>
      <c r="BF214" s="155">
        <f>IF(N214="snížená",J214,0)</f>
        <v>0</v>
      </c>
      <c r="BG214" s="155">
        <f>IF(N214="zákl. přenesená",J214,0)</f>
        <v>0</v>
      </c>
      <c r="BH214" s="155">
        <f>IF(N214="sníž. přenesená",J214,0)</f>
        <v>0</v>
      </c>
      <c r="BI214" s="155">
        <f>IF(N214="nulová",J214,0)</f>
        <v>0</v>
      </c>
      <c r="BJ214" s="18" t="s">
        <v>87</v>
      </c>
      <c r="BK214" s="155">
        <f>ROUND(I214*H214,2)</f>
        <v>0</v>
      </c>
      <c r="BL214" s="18" t="s">
        <v>100</v>
      </c>
      <c r="BM214" s="265" t="s">
        <v>3445</v>
      </c>
    </row>
    <row r="215" s="2" customFormat="1" ht="16.5" customHeight="1">
      <c r="A215" s="41"/>
      <c r="B215" s="42"/>
      <c r="C215" s="317" t="s">
        <v>786</v>
      </c>
      <c r="D215" s="317" t="s">
        <v>587</v>
      </c>
      <c r="E215" s="318" t="s">
        <v>3414</v>
      </c>
      <c r="F215" s="319" t="s">
        <v>3415</v>
      </c>
      <c r="G215" s="320" t="s">
        <v>695</v>
      </c>
      <c r="H215" s="321">
        <v>30</v>
      </c>
      <c r="I215" s="322"/>
      <c r="J215" s="323">
        <f>ROUND(I215*H215,2)</f>
        <v>0</v>
      </c>
      <c r="K215" s="324"/>
      <c r="L215" s="325"/>
      <c r="M215" s="326" t="s">
        <v>1</v>
      </c>
      <c r="N215" s="327" t="s">
        <v>46</v>
      </c>
      <c r="O215" s="94"/>
      <c r="P215" s="263">
        <f>O215*H215</f>
        <v>0</v>
      </c>
      <c r="Q215" s="263">
        <v>0</v>
      </c>
      <c r="R215" s="263">
        <f>Q215*H215</f>
        <v>0</v>
      </c>
      <c r="S215" s="263">
        <v>0</v>
      </c>
      <c r="T215" s="264">
        <f>S215*H215</f>
        <v>0</v>
      </c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R215" s="265" t="s">
        <v>247</v>
      </c>
      <c r="AT215" s="265" t="s">
        <v>587</v>
      </c>
      <c r="AU215" s="265" t="s">
        <v>89</v>
      </c>
      <c r="AY215" s="18" t="s">
        <v>211</v>
      </c>
      <c r="BE215" s="155">
        <f>IF(N215="základní",J215,0)</f>
        <v>0</v>
      </c>
      <c r="BF215" s="155">
        <f>IF(N215="snížená",J215,0)</f>
        <v>0</v>
      </c>
      <c r="BG215" s="155">
        <f>IF(N215="zákl. přenesená",J215,0)</f>
        <v>0</v>
      </c>
      <c r="BH215" s="155">
        <f>IF(N215="sníž. přenesená",J215,0)</f>
        <v>0</v>
      </c>
      <c r="BI215" s="155">
        <f>IF(N215="nulová",J215,0)</f>
        <v>0</v>
      </c>
      <c r="BJ215" s="18" t="s">
        <v>87</v>
      </c>
      <c r="BK215" s="155">
        <f>ROUND(I215*H215,2)</f>
        <v>0</v>
      </c>
      <c r="BL215" s="18" t="s">
        <v>100</v>
      </c>
      <c r="BM215" s="265" t="s">
        <v>3446</v>
      </c>
    </row>
    <row r="216" s="2" customFormat="1" ht="16.5" customHeight="1">
      <c r="A216" s="41"/>
      <c r="B216" s="42"/>
      <c r="C216" s="317" t="s">
        <v>790</v>
      </c>
      <c r="D216" s="317" t="s">
        <v>587</v>
      </c>
      <c r="E216" s="318" t="s">
        <v>3420</v>
      </c>
      <c r="F216" s="319" t="s">
        <v>3392</v>
      </c>
      <c r="G216" s="320" t="s">
        <v>695</v>
      </c>
      <c r="H216" s="321">
        <v>4</v>
      </c>
      <c r="I216" s="322"/>
      <c r="J216" s="323">
        <f>ROUND(I216*H216,2)</f>
        <v>0</v>
      </c>
      <c r="K216" s="324"/>
      <c r="L216" s="325"/>
      <c r="M216" s="326" t="s">
        <v>1</v>
      </c>
      <c r="N216" s="327" t="s">
        <v>46</v>
      </c>
      <c r="O216" s="94"/>
      <c r="P216" s="263">
        <f>O216*H216</f>
        <v>0</v>
      </c>
      <c r="Q216" s="263">
        <v>0</v>
      </c>
      <c r="R216" s="263">
        <f>Q216*H216</f>
        <v>0</v>
      </c>
      <c r="S216" s="263">
        <v>0</v>
      </c>
      <c r="T216" s="264">
        <f>S216*H216</f>
        <v>0</v>
      </c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R216" s="265" t="s">
        <v>247</v>
      </c>
      <c r="AT216" s="265" t="s">
        <v>587</v>
      </c>
      <c r="AU216" s="265" t="s">
        <v>89</v>
      </c>
      <c r="AY216" s="18" t="s">
        <v>211</v>
      </c>
      <c r="BE216" s="155">
        <f>IF(N216="základní",J216,0)</f>
        <v>0</v>
      </c>
      <c r="BF216" s="155">
        <f>IF(N216="snížená",J216,0)</f>
        <v>0</v>
      </c>
      <c r="BG216" s="155">
        <f>IF(N216="zákl. přenesená",J216,0)</f>
        <v>0</v>
      </c>
      <c r="BH216" s="155">
        <f>IF(N216="sníž. přenesená",J216,0)</f>
        <v>0</v>
      </c>
      <c r="BI216" s="155">
        <f>IF(N216="nulová",J216,0)</f>
        <v>0</v>
      </c>
      <c r="BJ216" s="18" t="s">
        <v>87</v>
      </c>
      <c r="BK216" s="155">
        <f>ROUND(I216*H216,2)</f>
        <v>0</v>
      </c>
      <c r="BL216" s="18" t="s">
        <v>100</v>
      </c>
      <c r="BM216" s="265" t="s">
        <v>3447</v>
      </c>
    </row>
    <row r="217" s="2" customFormat="1" ht="16.5" customHeight="1">
      <c r="A217" s="41"/>
      <c r="B217" s="42"/>
      <c r="C217" s="317" t="s">
        <v>795</v>
      </c>
      <c r="D217" s="317" t="s">
        <v>587</v>
      </c>
      <c r="E217" s="318" t="s">
        <v>3448</v>
      </c>
      <c r="F217" s="319" t="s">
        <v>3449</v>
      </c>
      <c r="G217" s="320" t="s">
        <v>695</v>
      </c>
      <c r="H217" s="321">
        <v>1</v>
      </c>
      <c r="I217" s="322"/>
      <c r="J217" s="323">
        <f>ROUND(I217*H217,2)</f>
        <v>0</v>
      </c>
      <c r="K217" s="324"/>
      <c r="L217" s="325"/>
      <c r="M217" s="326" t="s">
        <v>1</v>
      </c>
      <c r="N217" s="327" t="s">
        <v>46</v>
      </c>
      <c r="O217" s="94"/>
      <c r="P217" s="263">
        <f>O217*H217</f>
        <v>0</v>
      </c>
      <c r="Q217" s="263">
        <v>0</v>
      </c>
      <c r="R217" s="263">
        <f>Q217*H217</f>
        <v>0</v>
      </c>
      <c r="S217" s="263">
        <v>0</v>
      </c>
      <c r="T217" s="264">
        <f>S217*H217</f>
        <v>0</v>
      </c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R217" s="265" t="s">
        <v>247</v>
      </c>
      <c r="AT217" s="265" t="s">
        <v>587</v>
      </c>
      <c r="AU217" s="265" t="s">
        <v>89</v>
      </c>
      <c r="AY217" s="18" t="s">
        <v>211</v>
      </c>
      <c r="BE217" s="155">
        <f>IF(N217="základní",J217,0)</f>
        <v>0</v>
      </c>
      <c r="BF217" s="155">
        <f>IF(N217="snížená",J217,0)</f>
        <v>0</v>
      </c>
      <c r="BG217" s="155">
        <f>IF(N217="zákl. přenesená",J217,0)</f>
        <v>0</v>
      </c>
      <c r="BH217" s="155">
        <f>IF(N217="sníž. přenesená",J217,0)</f>
        <v>0</v>
      </c>
      <c r="BI217" s="155">
        <f>IF(N217="nulová",J217,0)</f>
        <v>0</v>
      </c>
      <c r="BJ217" s="18" t="s">
        <v>87</v>
      </c>
      <c r="BK217" s="155">
        <f>ROUND(I217*H217,2)</f>
        <v>0</v>
      </c>
      <c r="BL217" s="18" t="s">
        <v>100</v>
      </c>
      <c r="BM217" s="265" t="s">
        <v>3450</v>
      </c>
    </row>
    <row r="218" s="2" customFormat="1" ht="16.5" customHeight="1">
      <c r="A218" s="41"/>
      <c r="B218" s="42"/>
      <c r="C218" s="317" t="s">
        <v>799</v>
      </c>
      <c r="D218" s="317" t="s">
        <v>587</v>
      </c>
      <c r="E218" s="318" t="s">
        <v>3451</v>
      </c>
      <c r="F218" s="319" t="s">
        <v>3452</v>
      </c>
      <c r="G218" s="320" t="s">
        <v>695</v>
      </c>
      <c r="H218" s="321">
        <v>1</v>
      </c>
      <c r="I218" s="322"/>
      <c r="J218" s="323">
        <f>ROUND(I218*H218,2)</f>
        <v>0</v>
      </c>
      <c r="K218" s="324"/>
      <c r="L218" s="325"/>
      <c r="M218" s="326" t="s">
        <v>1</v>
      </c>
      <c r="N218" s="327" t="s">
        <v>46</v>
      </c>
      <c r="O218" s="94"/>
      <c r="P218" s="263">
        <f>O218*H218</f>
        <v>0</v>
      </c>
      <c r="Q218" s="263">
        <v>0</v>
      </c>
      <c r="R218" s="263">
        <f>Q218*H218</f>
        <v>0</v>
      </c>
      <c r="S218" s="263">
        <v>0</v>
      </c>
      <c r="T218" s="264">
        <f>S218*H218</f>
        <v>0</v>
      </c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R218" s="265" t="s">
        <v>247</v>
      </c>
      <c r="AT218" s="265" t="s">
        <v>587</v>
      </c>
      <c r="AU218" s="265" t="s">
        <v>89</v>
      </c>
      <c r="AY218" s="18" t="s">
        <v>211</v>
      </c>
      <c r="BE218" s="155">
        <f>IF(N218="základní",J218,0)</f>
        <v>0</v>
      </c>
      <c r="BF218" s="155">
        <f>IF(N218="snížená",J218,0)</f>
        <v>0</v>
      </c>
      <c r="BG218" s="155">
        <f>IF(N218="zákl. přenesená",J218,0)</f>
        <v>0</v>
      </c>
      <c r="BH218" s="155">
        <f>IF(N218="sníž. přenesená",J218,0)</f>
        <v>0</v>
      </c>
      <c r="BI218" s="155">
        <f>IF(N218="nulová",J218,0)</f>
        <v>0</v>
      </c>
      <c r="BJ218" s="18" t="s">
        <v>87</v>
      </c>
      <c r="BK218" s="155">
        <f>ROUND(I218*H218,2)</f>
        <v>0</v>
      </c>
      <c r="BL218" s="18" t="s">
        <v>100</v>
      </c>
      <c r="BM218" s="265" t="s">
        <v>3453</v>
      </c>
    </row>
    <row r="219" s="2" customFormat="1" ht="16.5" customHeight="1">
      <c r="A219" s="41"/>
      <c r="B219" s="42"/>
      <c r="C219" s="317" t="s">
        <v>804</v>
      </c>
      <c r="D219" s="317" t="s">
        <v>587</v>
      </c>
      <c r="E219" s="318" t="s">
        <v>3454</v>
      </c>
      <c r="F219" s="319" t="s">
        <v>3455</v>
      </c>
      <c r="G219" s="320" t="s">
        <v>695</v>
      </c>
      <c r="H219" s="321">
        <v>1</v>
      </c>
      <c r="I219" s="322"/>
      <c r="J219" s="323">
        <f>ROUND(I219*H219,2)</f>
        <v>0</v>
      </c>
      <c r="K219" s="324"/>
      <c r="L219" s="325"/>
      <c r="M219" s="326" t="s">
        <v>1</v>
      </c>
      <c r="N219" s="327" t="s">
        <v>46</v>
      </c>
      <c r="O219" s="94"/>
      <c r="P219" s="263">
        <f>O219*H219</f>
        <v>0</v>
      </c>
      <c r="Q219" s="263">
        <v>0</v>
      </c>
      <c r="R219" s="263">
        <f>Q219*H219</f>
        <v>0</v>
      </c>
      <c r="S219" s="263">
        <v>0</v>
      </c>
      <c r="T219" s="264">
        <f>S219*H219</f>
        <v>0</v>
      </c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R219" s="265" t="s">
        <v>247</v>
      </c>
      <c r="AT219" s="265" t="s">
        <v>587</v>
      </c>
      <c r="AU219" s="265" t="s">
        <v>89</v>
      </c>
      <c r="AY219" s="18" t="s">
        <v>211</v>
      </c>
      <c r="BE219" s="155">
        <f>IF(N219="základní",J219,0)</f>
        <v>0</v>
      </c>
      <c r="BF219" s="155">
        <f>IF(N219="snížená",J219,0)</f>
        <v>0</v>
      </c>
      <c r="BG219" s="155">
        <f>IF(N219="zákl. přenesená",J219,0)</f>
        <v>0</v>
      </c>
      <c r="BH219" s="155">
        <f>IF(N219="sníž. přenesená",J219,0)</f>
        <v>0</v>
      </c>
      <c r="BI219" s="155">
        <f>IF(N219="nulová",J219,0)</f>
        <v>0</v>
      </c>
      <c r="BJ219" s="18" t="s">
        <v>87</v>
      </c>
      <c r="BK219" s="155">
        <f>ROUND(I219*H219,2)</f>
        <v>0</v>
      </c>
      <c r="BL219" s="18" t="s">
        <v>100</v>
      </c>
      <c r="BM219" s="265" t="s">
        <v>3456</v>
      </c>
    </row>
    <row r="220" s="12" customFormat="1" ht="22.8" customHeight="1">
      <c r="A220" s="12"/>
      <c r="B220" s="237"/>
      <c r="C220" s="238"/>
      <c r="D220" s="239" t="s">
        <v>80</v>
      </c>
      <c r="E220" s="251" t="s">
        <v>3457</v>
      </c>
      <c r="F220" s="251" t="s">
        <v>3458</v>
      </c>
      <c r="G220" s="238"/>
      <c r="H220" s="238"/>
      <c r="I220" s="241"/>
      <c r="J220" s="252">
        <f>BK220</f>
        <v>0</v>
      </c>
      <c r="K220" s="238"/>
      <c r="L220" s="243"/>
      <c r="M220" s="244"/>
      <c r="N220" s="245"/>
      <c r="O220" s="245"/>
      <c r="P220" s="246">
        <f>SUM(P221:P228)</f>
        <v>0</v>
      </c>
      <c r="Q220" s="245"/>
      <c r="R220" s="246">
        <f>SUM(R221:R228)</f>
        <v>0</v>
      </c>
      <c r="S220" s="245"/>
      <c r="T220" s="247">
        <f>SUM(T221:T228)</f>
        <v>0</v>
      </c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R220" s="248" t="s">
        <v>87</v>
      </c>
      <c r="AT220" s="249" t="s">
        <v>80</v>
      </c>
      <c r="AU220" s="249" t="s">
        <v>87</v>
      </c>
      <c r="AY220" s="248" t="s">
        <v>211</v>
      </c>
      <c r="BK220" s="250">
        <f>SUM(BK221:BK228)</f>
        <v>0</v>
      </c>
    </row>
    <row r="221" s="2" customFormat="1" ht="24.15" customHeight="1">
      <c r="A221" s="41"/>
      <c r="B221" s="42"/>
      <c r="C221" s="317" t="s">
        <v>811</v>
      </c>
      <c r="D221" s="317" t="s">
        <v>587</v>
      </c>
      <c r="E221" s="318" t="s">
        <v>3438</v>
      </c>
      <c r="F221" s="319" t="s">
        <v>3439</v>
      </c>
      <c r="G221" s="320" t="s">
        <v>695</v>
      </c>
      <c r="H221" s="321">
        <v>1</v>
      </c>
      <c r="I221" s="322"/>
      <c r="J221" s="323">
        <f>ROUND(I221*H221,2)</f>
        <v>0</v>
      </c>
      <c r="K221" s="324"/>
      <c r="L221" s="325"/>
      <c r="M221" s="326" t="s">
        <v>1</v>
      </c>
      <c r="N221" s="327" t="s">
        <v>46</v>
      </c>
      <c r="O221" s="94"/>
      <c r="P221" s="263">
        <f>O221*H221</f>
        <v>0</v>
      </c>
      <c r="Q221" s="263">
        <v>0</v>
      </c>
      <c r="R221" s="263">
        <f>Q221*H221</f>
        <v>0</v>
      </c>
      <c r="S221" s="263">
        <v>0</v>
      </c>
      <c r="T221" s="264">
        <f>S221*H221</f>
        <v>0</v>
      </c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R221" s="265" t="s">
        <v>247</v>
      </c>
      <c r="AT221" s="265" t="s">
        <v>587</v>
      </c>
      <c r="AU221" s="265" t="s">
        <v>89</v>
      </c>
      <c r="AY221" s="18" t="s">
        <v>211</v>
      </c>
      <c r="BE221" s="155">
        <f>IF(N221="základní",J221,0)</f>
        <v>0</v>
      </c>
      <c r="BF221" s="155">
        <f>IF(N221="snížená",J221,0)</f>
        <v>0</v>
      </c>
      <c r="BG221" s="155">
        <f>IF(N221="zákl. přenesená",J221,0)</f>
        <v>0</v>
      </c>
      <c r="BH221" s="155">
        <f>IF(N221="sníž. přenesená",J221,0)</f>
        <v>0</v>
      </c>
      <c r="BI221" s="155">
        <f>IF(N221="nulová",J221,0)</f>
        <v>0</v>
      </c>
      <c r="BJ221" s="18" t="s">
        <v>87</v>
      </c>
      <c r="BK221" s="155">
        <f>ROUND(I221*H221,2)</f>
        <v>0</v>
      </c>
      <c r="BL221" s="18" t="s">
        <v>100</v>
      </c>
      <c r="BM221" s="265" t="s">
        <v>3459</v>
      </c>
    </row>
    <row r="222" s="2" customFormat="1" ht="16.5" customHeight="1">
      <c r="A222" s="41"/>
      <c r="B222" s="42"/>
      <c r="C222" s="317" t="s">
        <v>819</v>
      </c>
      <c r="D222" s="317" t="s">
        <v>587</v>
      </c>
      <c r="E222" s="318" t="s">
        <v>3460</v>
      </c>
      <c r="F222" s="319" t="s">
        <v>3461</v>
      </c>
      <c r="G222" s="320" t="s">
        <v>695</v>
      </c>
      <c r="H222" s="321">
        <v>2</v>
      </c>
      <c r="I222" s="322"/>
      <c r="J222" s="323">
        <f>ROUND(I222*H222,2)</f>
        <v>0</v>
      </c>
      <c r="K222" s="324"/>
      <c r="L222" s="325"/>
      <c r="M222" s="326" t="s">
        <v>1</v>
      </c>
      <c r="N222" s="327" t="s">
        <v>46</v>
      </c>
      <c r="O222" s="94"/>
      <c r="P222" s="263">
        <f>O222*H222</f>
        <v>0</v>
      </c>
      <c r="Q222" s="263">
        <v>0</v>
      </c>
      <c r="R222" s="263">
        <f>Q222*H222</f>
        <v>0</v>
      </c>
      <c r="S222" s="263">
        <v>0</v>
      </c>
      <c r="T222" s="264">
        <f>S222*H222</f>
        <v>0</v>
      </c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R222" s="265" t="s">
        <v>247</v>
      </c>
      <c r="AT222" s="265" t="s">
        <v>587</v>
      </c>
      <c r="AU222" s="265" t="s">
        <v>89</v>
      </c>
      <c r="AY222" s="18" t="s">
        <v>211</v>
      </c>
      <c r="BE222" s="155">
        <f>IF(N222="základní",J222,0)</f>
        <v>0</v>
      </c>
      <c r="BF222" s="155">
        <f>IF(N222="snížená",J222,0)</f>
        <v>0</v>
      </c>
      <c r="BG222" s="155">
        <f>IF(N222="zákl. přenesená",J222,0)</f>
        <v>0</v>
      </c>
      <c r="BH222" s="155">
        <f>IF(N222="sníž. přenesená",J222,0)</f>
        <v>0</v>
      </c>
      <c r="BI222" s="155">
        <f>IF(N222="nulová",J222,0)</f>
        <v>0</v>
      </c>
      <c r="BJ222" s="18" t="s">
        <v>87</v>
      </c>
      <c r="BK222" s="155">
        <f>ROUND(I222*H222,2)</f>
        <v>0</v>
      </c>
      <c r="BL222" s="18" t="s">
        <v>100</v>
      </c>
      <c r="BM222" s="265" t="s">
        <v>3462</v>
      </c>
    </row>
    <row r="223" s="2" customFormat="1" ht="16.5" customHeight="1">
      <c r="A223" s="41"/>
      <c r="B223" s="42"/>
      <c r="C223" s="317" t="s">
        <v>823</v>
      </c>
      <c r="D223" s="317" t="s">
        <v>587</v>
      </c>
      <c r="E223" s="318" t="s">
        <v>3405</v>
      </c>
      <c r="F223" s="319" t="s">
        <v>3406</v>
      </c>
      <c r="G223" s="320" t="s">
        <v>695</v>
      </c>
      <c r="H223" s="321">
        <v>1</v>
      </c>
      <c r="I223" s="322"/>
      <c r="J223" s="323">
        <f>ROUND(I223*H223,2)</f>
        <v>0</v>
      </c>
      <c r="K223" s="324"/>
      <c r="L223" s="325"/>
      <c r="M223" s="326" t="s">
        <v>1</v>
      </c>
      <c r="N223" s="327" t="s">
        <v>46</v>
      </c>
      <c r="O223" s="94"/>
      <c r="P223" s="263">
        <f>O223*H223</f>
        <v>0</v>
      </c>
      <c r="Q223" s="263">
        <v>0</v>
      </c>
      <c r="R223" s="263">
        <f>Q223*H223</f>
        <v>0</v>
      </c>
      <c r="S223" s="263">
        <v>0</v>
      </c>
      <c r="T223" s="264">
        <f>S223*H223</f>
        <v>0</v>
      </c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R223" s="265" t="s">
        <v>247</v>
      </c>
      <c r="AT223" s="265" t="s">
        <v>587</v>
      </c>
      <c r="AU223" s="265" t="s">
        <v>89</v>
      </c>
      <c r="AY223" s="18" t="s">
        <v>211</v>
      </c>
      <c r="BE223" s="155">
        <f>IF(N223="základní",J223,0)</f>
        <v>0</v>
      </c>
      <c r="BF223" s="155">
        <f>IF(N223="snížená",J223,0)</f>
        <v>0</v>
      </c>
      <c r="BG223" s="155">
        <f>IF(N223="zákl. přenesená",J223,0)</f>
        <v>0</v>
      </c>
      <c r="BH223" s="155">
        <f>IF(N223="sníž. přenesená",J223,0)</f>
        <v>0</v>
      </c>
      <c r="BI223" s="155">
        <f>IF(N223="nulová",J223,0)</f>
        <v>0</v>
      </c>
      <c r="BJ223" s="18" t="s">
        <v>87</v>
      </c>
      <c r="BK223" s="155">
        <f>ROUND(I223*H223,2)</f>
        <v>0</v>
      </c>
      <c r="BL223" s="18" t="s">
        <v>100</v>
      </c>
      <c r="BM223" s="265" t="s">
        <v>3463</v>
      </c>
    </row>
    <row r="224" s="2" customFormat="1" ht="16.5" customHeight="1">
      <c r="A224" s="41"/>
      <c r="B224" s="42"/>
      <c r="C224" s="317" t="s">
        <v>828</v>
      </c>
      <c r="D224" s="317" t="s">
        <v>587</v>
      </c>
      <c r="E224" s="318" t="s">
        <v>3464</v>
      </c>
      <c r="F224" s="319" t="s">
        <v>3465</v>
      </c>
      <c r="G224" s="320" t="s">
        <v>695</v>
      </c>
      <c r="H224" s="321">
        <v>4</v>
      </c>
      <c r="I224" s="322"/>
      <c r="J224" s="323">
        <f>ROUND(I224*H224,2)</f>
        <v>0</v>
      </c>
      <c r="K224" s="324"/>
      <c r="L224" s="325"/>
      <c r="M224" s="326" t="s">
        <v>1</v>
      </c>
      <c r="N224" s="327" t="s">
        <v>46</v>
      </c>
      <c r="O224" s="94"/>
      <c r="P224" s="263">
        <f>O224*H224</f>
        <v>0</v>
      </c>
      <c r="Q224" s="263">
        <v>0</v>
      </c>
      <c r="R224" s="263">
        <f>Q224*H224</f>
        <v>0</v>
      </c>
      <c r="S224" s="263">
        <v>0</v>
      </c>
      <c r="T224" s="264">
        <f>S224*H224</f>
        <v>0</v>
      </c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R224" s="265" t="s">
        <v>247</v>
      </c>
      <c r="AT224" s="265" t="s">
        <v>587</v>
      </c>
      <c r="AU224" s="265" t="s">
        <v>89</v>
      </c>
      <c r="AY224" s="18" t="s">
        <v>211</v>
      </c>
      <c r="BE224" s="155">
        <f>IF(N224="základní",J224,0)</f>
        <v>0</v>
      </c>
      <c r="BF224" s="155">
        <f>IF(N224="snížená",J224,0)</f>
        <v>0</v>
      </c>
      <c r="BG224" s="155">
        <f>IF(N224="zákl. přenesená",J224,0)</f>
        <v>0</v>
      </c>
      <c r="BH224" s="155">
        <f>IF(N224="sníž. přenesená",J224,0)</f>
        <v>0</v>
      </c>
      <c r="BI224" s="155">
        <f>IF(N224="nulová",J224,0)</f>
        <v>0</v>
      </c>
      <c r="BJ224" s="18" t="s">
        <v>87</v>
      </c>
      <c r="BK224" s="155">
        <f>ROUND(I224*H224,2)</f>
        <v>0</v>
      </c>
      <c r="BL224" s="18" t="s">
        <v>100</v>
      </c>
      <c r="BM224" s="265" t="s">
        <v>3466</v>
      </c>
    </row>
    <row r="225" s="2" customFormat="1" ht="24.15" customHeight="1">
      <c r="A225" s="41"/>
      <c r="B225" s="42"/>
      <c r="C225" s="317" t="s">
        <v>837</v>
      </c>
      <c r="D225" s="317" t="s">
        <v>587</v>
      </c>
      <c r="E225" s="318" t="s">
        <v>3408</v>
      </c>
      <c r="F225" s="319" t="s">
        <v>3409</v>
      </c>
      <c r="G225" s="320" t="s">
        <v>695</v>
      </c>
      <c r="H225" s="321">
        <v>10</v>
      </c>
      <c r="I225" s="322"/>
      <c r="J225" s="323">
        <f>ROUND(I225*H225,2)</f>
        <v>0</v>
      </c>
      <c r="K225" s="324"/>
      <c r="L225" s="325"/>
      <c r="M225" s="326" t="s">
        <v>1</v>
      </c>
      <c r="N225" s="327" t="s">
        <v>46</v>
      </c>
      <c r="O225" s="94"/>
      <c r="P225" s="263">
        <f>O225*H225</f>
        <v>0</v>
      </c>
      <c r="Q225" s="263">
        <v>0</v>
      </c>
      <c r="R225" s="263">
        <f>Q225*H225</f>
        <v>0</v>
      </c>
      <c r="S225" s="263">
        <v>0</v>
      </c>
      <c r="T225" s="264">
        <f>S225*H225</f>
        <v>0</v>
      </c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R225" s="265" t="s">
        <v>247</v>
      </c>
      <c r="AT225" s="265" t="s">
        <v>587</v>
      </c>
      <c r="AU225" s="265" t="s">
        <v>89</v>
      </c>
      <c r="AY225" s="18" t="s">
        <v>211</v>
      </c>
      <c r="BE225" s="155">
        <f>IF(N225="základní",J225,0)</f>
        <v>0</v>
      </c>
      <c r="BF225" s="155">
        <f>IF(N225="snížená",J225,0)</f>
        <v>0</v>
      </c>
      <c r="BG225" s="155">
        <f>IF(N225="zákl. přenesená",J225,0)</f>
        <v>0</v>
      </c>
      <c r="BH225" s="155">
        <f>IF(N225="sníž. přenesená",J225,0)</f>
        <v>0</v>
      </c>
      <c r="BI225" s="155">
        <f>IF(N225="nulová",J225,0)</f>
        <v>0</v>
      </c>
      <c r="BJ225" s="18" t="s">
        <v>87</v>
      </c>
      <c r="BK225" s="155">
        <f>ROUND(I225*H225,2)</f>
        <v>0</v>
      </c>
      <c r="BL225" s="18" t="s">
        <v>100</v>
      </c>
      <c r="BM225" s="265" t="s">
        <v>3467</v>
      </c>
    </row>
    <row r="226" s="2" customFormat="1" ht="16.5" customHeight="1">
      <c r="A226" s="41"/>
      <c r="B226" s="42"/>
      <c r="C226" s="317" t="s">
        <v>842</v>
      </c>
      <c r="D226" s="317" t="s">
        <v>587</v>
      </c>
      <c r="E226" s="318" t="s">
        <v>3444</v>
      </c>
      <c r="F226" s="319" t="s">
        <v>3412</v>
      </c>
      <c r="G226" s="320" t="s">
        <v>695</v>
      </c>
      <c r="H226" s="321">
        <v>4</v>
      </c>
      <c r="I226" s="322"/>
      <c r="J226" s="323">
        <f>ROUND(I226*H226,2)</f>
        <v>0</v>
      </c>
      <c r="K226" s="324"/>
      <c r="L226" s="325"/>
      <c r="M226" s="326" t="s">
        <v>1</v>
      </c>
      <c r="N226" s="327" t="s">
        <v>46</v>
      </c>
      <c r="O226" s="94"/>
      <c r="P226" s="263">
        <f>O226*H226</f>
        <v>0</v>
      </c>
      <c r="Q226" s="263">
        <v>0</v>
      </c>
      <c r="R226" s="263">
        <f>Q226*H226</f>
        <v>0</v>
      </c>
      <c r="S226" s="263">
        <v>0</v>
      </c>
      <c r="T226" s="264">
        <f>S226*H226</f>
        <v>0</v>
      </c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R226" s="265" t="s">
        <v>247</v>
      </c>
      <c r="AT226" s="265" t="s">
        <v>587</v>
      </c>
      <c r="AU226" s="265" t="s">
        <v>89</v>
      </c>
      <c r="AY226" s="18" t="s">
        <v>211</v>
      </c>
      <c r="BE226" s="155">
        <f>IF(N226="základní",J226,0)</f>
        <v>0</v>
      </c>
      <c r="BF226" s="155">
        <f>IF(N226="snížená",J226,0)</f>
        <v>0</v>
      </c>
      <c r="BG226" s="155">
        <f>IF(N226="zákl. přenesená",J226,0)</f>
        <v>0</v>
      </c>
      <c r="BH226" s="155">
        <f>IF(N226="sníž. přenesená",J226,0)</f>
        <v>0</v>
      </c>
      <c r="BI226" s="155">
        <f>IF(N226="nulová",J226,0)</f>
        <v>0</v>
      </c>
      <c r="BJ226" s="18" t="s">
        <v>87</v>
      </c>
      <c r="BK226" s="155">
        <f>ROUND(I226*H226,2)</f>
        <v>0</v>
      </c>
      <c r="BL226" s="18" t="s">
        <v>100</v>
      </c>
      <c r="BM226" s="265" t="s">
        <v>3468</v>
      </c>
    </row>
    <row r="227" s="2" customFormat="1" ht="16.5" customHeight="1">
      <c r="A227" s="41"/>
      <c r="B227" s="42"/>
      <c r="C227" s="317" t="s">
        <v>847</v>
      </c>
      <c r="D227" s="317" t="s">
        <v>587</v>
      </c>
      <c r="E227" s="318" t="s">
        <v>3420</v>
      </c>
      <c r="F227" s="319" t="s">
        <v>3392</v>
      </c>
      <c r="G227" s="320" t="s">
        <v>695</v>
      </c>
      <c r="H227" s="321">
        <v>17</v>
      </c>
      <c r="I227" s="322"/>
      <c r="J227" s="323">
        <f>ROUND(I227*H227,2)</f>
        <v>0</v>
      </c>
      <c r="K227" s="324"/>
      <c r="L227" s="325"/>
      <c r="M227" s="326" t="s">
        <v>1</v>
      </c>
      <c r="N227" s="327" t="s">
        <v>46</v>
      </c>
      <c r="O227" s="94"/>
      <c r="P227" s="263">
        <f>O227*H227</f>
        <v>0</v>
      </c>
      <c r="Q227" s="263">
        <v>0</v>
      </c>
      <c r="R227" s="263">
        <f>Q227*H227</f>
        <v>0</v>
      </c>
      <c r="S227" s="263">
        <v>0</v>
      </c>
      <c r="T227" s="264">
        <f>S227*H227</f>
        <v>0</v>
      </c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R227" s="265" t="s">
        <v>247</v>
      </c>
      <c r="AT227" s="265" t="s">
        <v>587</v>
      </c>
      <c r="AU227" s="265" t="s">
        <v>89</v>
      </c>
      <c r="AY227" s="18" t="s">
        <v>211</v>
      </c>
      <c r="BE227" s="155">
        <f>IF(N227="základní",J227,0)</f>
        <v>0</v>
      </c>
      <c r="BF227" s="155">
        <f>IF(N227="snížená",J227,0)</f>
        <v>0</v>
      </c>
      <c r="BG227" s="155">
        <f>IF(N227="zákl. přenesená",J227,0)</f>
        <v>0</v>
      </c>
      <c r="BH227" s="155">
        <f>IF(N227="sníž. přenesená",J227,0)</f>
        <v>0</v>
      </c>
      <c r="BI227" s="155">
        <f>IF(N227="nulová",J227,0)</f>
        <v>0</v>
      </c>
      <c r="BJ227" s="18" t="s">
        <v>87</v>
      </c>
      <c r="BK227" s="155">
        <f>ROUND(I227*H227,2)</f>
        <v>0</v>
      </c>
      <c r="BL227" s="18" t="s">
        <v>100</v>
      </c>
      <c r="BM227" s="265" t="s">
        <v>3469</v>
      </c>
    </row>
    <row r="228" s="2" customFormat="1" ht="16.5" customHeight="1">
      <c r="A228" s="41"/>
      <c r="B228" s="42"/>
      <c r="C228" s="317" t="s">
        <v>851</v>
      </c>
      <c r="D228" s="317" t="s">
        <v>587</v>
      </c>
      <c r="E228" s="318" t="s">
        <v>3414</v>
      </c>
      <c r="F228" s="319" t="s">
        <v>3415</v>
      </c>
      <c r="G228" s="320" t="s">
        <v>695</v>
      </c>
      <c r="H228" s="321">
        <v>30</v>
      </c>
      <c r="I228" s="322"/>
      <c r="J228" s="323">
        <f>ROUND(I228*H228,2)</f>
        <v>0</v>
      </c>
      <c r="K228" s="324"/>
      <c r="L228" s="325"/>
      <c r="M228" s="326" t="s">
        <v>1</v>
      </c>
      <c r="N228" s="327" t="s">
        <v>46</v>
      </c>
      <c r="O228" s="94"/>
      <c r="P228" s="263">
        <f>O228*H228</f>
        <v>0</v>
      </c>
      <c r="Q228" s="263">
        <v>0</v>
      </c>
      <c r="R228" s="263">
        <f>Q228*H228</f>
        <v>0</v>
      </c>
      <c r="S228" s="263">
        <v>0</v>
      </c>
      <c r="T228" s="264">
        <f>S228*H228</f>
        <v>0</v>
      </c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R228" s="265" t="s">
        <v>247</v>
      </c>
      <c r="AT228" s="265" t="s">
        <v>587</v>
      </c>
      <c r="AU228" s="265" t="s">
        <v>89</v>
      </c>
      <c r="AY228" s="18" t="s">
        <v>211</v>
      </c>
      <c r="BE228" s="155">
        <f>IF(N228="základní",J228,0)</f>
        <v>0</v>
      </c>
      <c r="BF228" s="155">
        <f>IF(N228="snížená",J228,0)</f>
        <v>0</v>
      </c>
      <c r="BG228" s="155">
        <f>IF(N228="zákl. přenesená",J228,0)</f>
        <v>0</v>
      </c>
      <c r="BH228" s="155">
        <f>IF(N228="sníž. přenesená",J228,0)</f>
        <v>0</v>
      </c>
      <c r="BI228" s="155">
        <f>IF(N228="nulová",J228,0)</f>
        <v>0</v>
      </c>
      <c r="BJ228" s="18" t="s">
        <v>87</v>
      </c>
      <c r="BK228" s="155">
        <f>ROUND(I228*H228,2)</f>
        <v>0</v>
      </c>
      <c r="BL228" s="18" t="s">
        <v>100</v>
      </c>
      <c r="BM228" s="265" t="s">
        <v>3470</v>
      </c>
    </row>
    <row r="229" s="12" customFormat="1" ht="25.92" customHeight="1">
      <c r="A229" s="12"/>
      <c r="B229" s="237"/>
      <c r="C229" s="238"/>
      <c r="D229" s="239" t="s">
        <v>80</v>
      </c>
      <c r="E229" s="240" t="s">
        <v>3471</v>
      </c>
      <c r="F229" s="240" t="s">
        <v>3472</v>
      </c>
      <c r="G229" s="238"/>
      <c r="H229" s="238"/>
      <c r="I229" s="241"/>
      <c r="J229" s="242">
        <f>BK229</f>
        <v>0</v>
      </c>
      <c r="K229" s="238"/>
      <c r="L229" s="243"/>
      <c r="M229" s="244"/>
      <c r="N229" s="245"/>
      <c r="O229" s="245"/>
      <c r="P229" s="246">
        <f>SUM(P230:P235)</f>
        <v>0</v>
      </c>
      <c r="Q229" s="245"/>
      <c r="R229" s="246">
        <f>SUM(R230:R235)</f>
        <v>0</v>
      </c>
      <c r="S229" s="245"/>
      <c r="T229" s="247">
        <f>SUM(T230:T235)</f>
        <v>0</v>
      </c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R229" s="248" t="s">
        <v>87</v>
      </c>
      <c r="AT229" s="249" t="s">
        <v>80</v>
      </c>
      <c r="AU229" s="249" t="s">
        <v>81</v>
      </c>
      <c r="AY229" s="248" t="s">
        <v>211</v>
      </c>
      <c r="BK229" s="250">
        <f>SUM(BK230:BK235)</f>
        <v>0</v>
      </c>
    </row>
    <row r="230" s="2" customFormat="1" ht="16.5" customHeight="1">
      <c r="A230" s="41"/>
      <c r="B230" s="42"/>
      <c r="C230" s="253" t="s">
        <v>855</v>
      </c>
      <c r="D230" s="253" t="s">
        <v>214</v>
      </c>
      <c r="E230" s="254" t="s">
        <v>614</v>
      </c>
      <c r="F230" s="255" t="s">
        <v>3473</v>
      </c>
      <c r="G230" s="256" t="s">
        <v>217</v>
      </c>
      <c r="H230" s="257">
        <v>1</v>
      </c>
      <c r="I230" s="258"/>
      <c r="J230" s="259">
        <f>ROUND(I230*H230,2)</f>
        <v>0</v>
      </c>
      <c r="K230" s="260"/>
      <c r="L230" s="44"/>
      <c r="M230" s="261" t="s">
        <v>1</v>
      </c>
      <c r="N230" s="262" t="s">
        <v>46</v>
      </c>
      <c r="O230" s="94"/>
      <c r="P230" s="263">
        <f>O230*H230</f>
        <v>0</v>
      </c>
      <c r="Q230" s="263">
        <v>0</v>
      </c>
      <c r="R230" s="263">
        <f>Q230*H230</f>
        <v>0</v>
      </c>
      <c r="S230" s="263">
        <v>0</v>
      </c>
      <c r="T230" s="264">
        <f>S230*H230</f>
        <v>0</v>
      </c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R230" s="265" t="s">
        <v>100</v>
      </c>
      <c r="AT230" s="265" t="s">
        <v>214</v>
      </c>
      <c r="AU230" s="265" t="s">
        <v>87</v>
      </c>
      <c r="AY230" s="18" t="s">
        <v>211</v>
      </c>
      <c r="BE230" s="155">
        <f>IF(N230="základní",J230,0)</f>
        <v>0</v>
      </c>
      <c r="BF230" s="155">
        <f>IF(N230="snížená",J230,0)</f>
        <v>0</v>
      </c>
      <c r="BG230" s="155">
        <f>IF(N230="zákl. přenesená",J230,0)</f>
        <v>0</v>
      </c>
      <c r="BH230" s="155">
        <f>IF(N230="sníž. přenesená",J230,0)</f>
        <v>0</v>
      </c>
      <c r="BI230" s="155">
        <f>IF(N230="nulová",J230,0)</f>
        <v>0</v>
      </c>
      <c r="BJ230" s="18" t="s">
        <v>87</v>
      </c>
      <c r="BK230" s="155">
        <f>ROUND(I230*H230,2)</f>
        <v>0</v>
      </c>
      <c r="BL230" s="18" t="s">
        <v>100</v>
      </c>
      <c r="BM230" s="265" t="s">
        <v>3474</v>
      </c>
    </row>
    <row r="231" s="2" customFormat="1" ht="16.5" customHeight="1">
      <c r="A231" s="41"/>
      <c r="B231" s="42"/>
      <c r="C231" s="253" t="s">
        <v>859</v>
      </c>
      <c r="D231" s="253" t="s">
        <v>214</v>
      </c>
      <c r="E231" s="254" t="s">
        <v>619</v>
      </c>
      <c r="F231" s="255" t="s">
        <v>3475</v>
      </c>
      <c r="G231" s="256" t="s">
        <v>217</v>
      </c>
      <c r="H231" s="257">
        <v>1</v>
      </c>
      <c r="I231" s="258"/>
      <c r="J231" s="259">
        <f>ROUND(I231*H231,2)</f>
        <v>0</v>
      </c>
      <c r="K231" s="260"/>
      <c r="L231" s="44"/>
      <c r="M231" s="261" t="s">
        <v>1</v>
      </c>
      <c r="N231" s="262" t="s">
        <v>46</v>
      </c>
      <c r="O231" s="94"/>
      <c r="P231" s="263">
        <f>O231*H231</f>
        <v>0</v>
      </c>
      <c r="Q231" s="263">
        <v>0</v>
      </c>
      <c r="R231" s="263">
        <f>Q231*H231</f>
        <v>0</v>
      </c>
      <c r="S231" s="263">
        <v>0</v>
      </c>
      <c r="T231" s="264">
        <f>S231*H231</f>
        <v>0</v>
      </c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R231" s="265" t="s">
        <v>100</v>
      </c>
      <c r="AT231" s="265" t="s">
        <v>214</v>
      </c>
      <c r="AU231" s="265" t="s">
        <v>87</v>
      </c>
      <c r="AY231" s="18" t="s">
        <v>211</v>
      </c>
      <c r="BE231" s="155">
        <f>IF(N231="základní",J231,0)</f>
        <v>0</v>
      </c>
      <c r="BF231" s="155">
        <f>IF(N231="snížená",J231,0)</f>
        <v>0</v>
      </c>
      <c r="BG231" s="155">
        <f>IF(N231="zákl. přenesená",J231,0)</f>
        <v>0</v>
      </c>
      <c r="BH231" s="155">
        <f>IF(N231="sníž. přenesená",J231,0)</f>
        <v>0</v>
      </c>
      <c r="BI231" s="155">
        <f>IF(N231="nulová",J231,0)</f>
        <v>0</v>
      </c>
      <c r="BJ231" s="18" t="s">
        <v>87</v>
      </c>
      <c r="BK231" s="155">
        <f>ROUND(I231*H231,2)</f>
        <v>0</v>
      </c>
      <c r="BL231" s="18" t="s">
        <v>100</v>
      </c>
      <c r="BM231" s="265" t="s">
        <v>3476</v>
      </c>
    </row>
    <row r="232" s="2" customFormat="1" ht="16.5" customHeight="1">
      <c r="A232" s="41"/>
      <c r="B232" s="42"/>
      <c r="C232" s="253" t="s">
        <v>865</v>
      </c>
      <c r="D232" s="253" t="s">
        <v>214</v>
      </c>
      <c r="E232" s="254" t="s">
        <v>625</v>
      </c>
      <c r="F232" s="255" t="s">
        <v>3477</v>
      </c>
      <c r="G232" s="256" t="s">
        <v>1198</v>
      </c>
      <c r="H232" s="257">
        <v>1</v>
      </c>
      <c r="I232" s="258"/>
      <c r="J232" s="259">
        <f>ROUND(I232*H232,2)</f>
        <v>0</v>
      </c>
      <c r="K232" s="260"/>
      <c r="L232" s="44"/>
      <c r="M232" s="261" t="s">
        <v>1</v>
      </c>
      <c r="N232" s="262" t="s">
        <v>46</v>
      </c>
      <c r="O232" s="94"/>
      <c r="P232" s="263">
        <f>O232*H232</f>
        <v>0</v>
      </c>
      <c r="Q232" s="263">
        <v>0</v>
      </c>
      <c r="R232" s="263">
        <f>Q232*H232</f>
        <v>0</v>
      </c>
      <c r="S232" s="263">
        <v>0</v>
      </c>
      <c r="T232" s="264">
        <f>S232*H232</f>
        <v>0</v>
      </c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R232" s="265" t="s">
        <v>100</v>
      </c>
      <c r="AT232" s="265" t="s">
        <v>214</v>
      </c>
      <c r="AU232" s="265" t="s">
        <v>87</v>
      </c>
      <c r="AY232" s="18" t="s">
        <v>211</v>
      </c>
      <c r="BE232" s="155">
        <f>IF(N232="základní",J232,0)</f>
        <v>0</v>
      </c>
      <c r="BF232" s="155">
        <f>IF(N232="snížená",J232,0)</f>
        <v>0</v>
      </c>
      <c r="BG232" s="155">
        <f>IF(N232="zákl. přenesená",J232,0)</f>
        <v>0</v>
      </c>
      <c r="BH232" s="155">
        <f>IF(N232="sníž. přenesená",J232,0)</f>
        <v>0</v>
      </c>
      <c r="BI232" s="155">
        <f>IF(N232="nulová",J232,0)</f>
        <v>0</v>
      </c>
      <c r="BJ232" s="18" t="s">
        <v>87</v>
      </c>
      <c r="BK232" s="155">
        <f>ROUND(I232*H232,2)</f>
        <v>0</v>
      </c>
      <c r="BL232" s="18" t="s">
        <v>100</v>
      </c>
      <c r="BM232" s="265" t="s">
        <v>3478</v>
      </c>
    </row>
    <row r="233" s="2" customFormat="1" ht="16.5" customHeight="1">
      <c r="A233" s="41"/>
      <c r="B233" s="42"/>
      <c r="C233" s="253" t="s">
        <v>869</v>
      </c>
      <c r="D233" s="253" t="s">
        <v>214</v>
      </c>
      <c r="E233" s="254" t="s">
        <v>632</v>
      </c>
      <c r="F233" s="255" t="s">
        <v>3479</v>
      </c>
      <c r="G233" s="256" t="s">
        <v>217</v>
      </c>
      <c r="H233" s="257">
        <v>1</v>
      </c>
      <c r="I233" s="258"/>
      <c r="J233" s="259">
        <f>ROUND(I233*H233,2)</f>
        <v>0</v>
      </c>
      <c r="K233" s="260"/>
      <c r="L233" s="44"/>
      <c r="M233" s="261" t="s">
        <v>1</v>
      </c>
      <c r="N233" s="262" t="s">
        <v>46</v>
      </c>
      <c r="O233" s="94"/>
      <c r="P233" s="263">
        <f>O233*H233</f>
        <v>0</v>
      </c>
      <c r="Q233" s="263">
        <v>0</v>
      </c>
      <c r="R233" s="263">
        <f>Q233*H233</f>
        <v>0</v>
      </c>
      <c r="S233" s="263">
        <v>0</v>
      </c>
      <c r="T233" s="264">
        <f>S233*H233</f>
        <v>0</v>
      </c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R233" s="265" t="s">
        <v>100</v>
      </c>
      <c r="AT233" s="265" t="s">
        <v>214</v>
      </c>
      <c r="AU233" s="265" t="s">
        <v>87</v>
      </c>
      <c r="AY233" s="18" t="s">
        <v>211</v>
      </c>
      <c r="BE233" s="155">
        <f>IF(N233="základní",J233,0)</f>
        <v>0</v>
      </c>
      <c r="BF233" s="155">
        <f>IF(N233="snížená",J233,0)</f>
        <v>0</v>
      </c>
      <c r="BG233" s="155">
        <f>IF(N233="zákl. přenesená",J233,0)</f>
        <v>0</v>
      </c>
      <c r="BH233" s="155">
        <f>IF(N233="sníž. přenesená",J233,0)</f>
        <v>0</v>
      </c>
      <c r="BI233" s="155">
        <f>IF(N233="nulová",J233,0)</f>
        <v>0</v>
      </c>
      <c r="BJ233" s="18" t="s">
        <v>87</v>
      </c>
      <c r="BK233" s="155">
        <f>ROUND(I233*H233,2)</f>
        <v>0</v>
      </c>
      <c r="BL233" s="18" t="s">
        <v>100</v>
      </c>
      <c r="BM233" s="265" t="s">
        <v>3480</v>
      </c>
    </row>
    <row r="234" s="2" customFormat="1" ht="16.5" customHeight="1">
      <c r="A234" s="41"/>
      <c r="B234" s="42"/>
      <c r="C234" s="253" t="s">
        <v>876</v>
      </c>
      <c r="D234" s="253" t="s">
        <v>214</v>
      </c>
      <c r="E234" s="254" t="s">
        <v>647</v>
      </c>
      <c r="F234" s="255" t="s">
        <v>3481</v>
      </c>
      <c r="G234" s="256" t="s">
        <v>217</v>
      </c>
      <c r="H234" s="257">
        <v>1</v>
      </c>
      <c r="I234" s="258"/>
      <c r="J234" s="259">
        <f>ROUND(I234*H234,2)</f>
        <v>0</v>
      </c>
      <c r="K234" s="260"/>
      <c r="L234" s="44"/>
      <c r="M234" s="261" t="s">
        <v>1</v>
      </c>
      <c r="N234" s="262" t="s">
        <v>46</v>
      </c>
      <c r="O234" s="94"/>
      <c r="P234" s="263">
        <f>O234*H234</f>
        <v>0</v>
      </c>
      <c r="Q234" s="263">
        <v>0</v>
      </c>
      <c r="R234" s="263">
        <f>Q234*H234</f>
        <v>0</v>
      </c>
      <c r="S234" s="263">
        <v>0</v>
      </c>
      <c r="T234" s="264">
        <f>S234*H234</f>
        <v>0</v>
      </c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R234" s="265" t="s">
        <v>100</v>
      </c>
      <c r="AT234" s="265" t="s">
        <v>214</v>
      </c>
      <c r="AU234" s="265" t="s">
        <v>87</v>
      </c>
      <c r="AY234" s="18" t="s">
        <v>211</v>
      </c>
      <c r="BE234" s="155">
        <f>IF(N234="základní",J234,0)</f>
        <v>0</v>
      </c>
      <c r="BF234" s="155">
        <f>IF(N234="snížená",J234,0)</f>
        <v>0</v>
      </c>
      <c r="BG234" s="155">
        <f>IF(N234="zákl. přenesená",J234,0)</f>
        <v>0</v>
      </c>
      <c r="BH234" s="155">
        <f>IF(N234="sníž. přenesená",J234,0)</f>
        <v>0</v>
      </c>
      <c r="BI234" s="155">
        <f>IF(N234="nulová",J234,0)</f>
        <v>0</v>
      </c>
      <c r="BJ234" s="18" t="s">
        <v>87</v>
      </c>
      <c r="BK234" s="155">
        <f>ROUND(I234*H234,2)</f>
        <v>0</v>
      </c>
      <c r="BL234" s="18" t="s">
        <v>100</v>
      </c>
      <c r="BM234" s="265" t="s">
        <v>3482</v>
      </c>
    </row>
    <row r="235" s="2" customFormat="1" ht="24.15" customHeight="1">
      <c r="A235" s="41"/>
      <c r="B235" s="42"/>
      <c r="C235" s="253" t="s">
        <v>879</v>
      </c>
      <c r="D235" s="253" t="s">
        <v>214</v>
      </c>
      <c r="E235" s="254" t="s">
        <v>667</v>
      </c>
      <c r="F235" s="255" t="s">
        <v>3483</v>
      </c>
      <c r="G235" s="256" t="s">
        <v>1198</v>
      </c>
      <c r="H235" s="257">
        <v>30</v>
      </c>
      <c r="I235" s="258"/>
      <c r="J235" s="259">
        <f>ROUND(I235*H235,2)</f>
        <v>0</v>
      </c>
      <c r="K235" s="260"/>
      <c r="L235" s="44"/>
      <c r="M235" s="261" t="s">
        <v>1</v>
      </c>
      <c r="N235" s="262" t="s">
        <v>46</v>
      </c>
      <c r="O235" s="94"/>
      <c r="P235" s="263">
        <f>O235*H235</f>
        <v>0</v>
      </c>
      <c r="Q235" s="263">
        <v>0</v>
      </c>
      <c r="R235" s="263">
        <f>Q235*H235</f>
        <v>0</v>
      </c>
      <c r="S235" s="263">
        <v>0</v>
      </c>
      <c r="T235" s="264">
        <f>S235*H235</f>
        <v>0</v>
      </c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R235" s="265" t="s">
        <v>100</v>
      </c>
      <c r="AT235" s="265" t="s">
        <v>214</v>
      </c>
      <c r="AU235" s="265" t="s">
        <v>87</v>
      </c>
      <c r="AY235" s="18" t="s">
        <v>211</v>
      </c>
      <c r="BE235" s="155">
        <f>IF(N235="základní",J235,0)</f>
        <v>0</v>
      </c>
      <c r="BF235" s="155">
        <f>IF(N235="snížená",J235,0)</f>
        <v>0</v>
      </c>
      <c r="BG235" s="155">
        <f>IF(N235="zákl. přenesená",J235,0)</f>
        <v>0</v>
      </c>
      <c r="BH235" s="155">
        <f>IF(N235="sníž. přenesená",J235,0)</f>
        <v>0</v>
      </c>
      <c r="BI235" s="155">
        <f>IF(N235="nulová",J235,0)</f>
        <v>0</v>
      </c>
      <c r="BJ235" s="18" t="s">
        <v>87</v>
      </c>
      <c r="BK235" s="155">
        <f>ROUND(I235*H235,2)</f>
        <v>0</v>
      </c>
      <c r="BL235" s="18" t="s">
        <v>100</v>
      </c>
      <c r="BM235" s="265" t="s">
        <v>3484</v>
      </c>
    </row>
    <row r="236" s="12" customFormat="1" ht="25.92" customHeight="1">
      <c r="A236" s="12"/>
      <c r="B236" s="237"/>
      <c r="C236" s="238"/>
      <c r="D236" s="239" t="s">
        <v>80</v>
      </c>
      <c r="E236" s="240" t="s">
        <v>3485</v>
      </c>
      <c r="F236" s="240" t="s">
        <v>3486</v>
      </c>
      <c r="G236" s="238"/>
      <c r="H236" s="238"/>
      <c r="I236" s="241"/>
      <c r="J236" s="242">
        <f>BK236</f>
        <v>0</v>
      </c>
      <c r="K236" s="238"/>
      <c r="L236" s="243"/>
      <c r="M236" s="244"/>
      <c r="N236" s="245"/>
      <c r="O236" s="245"/>
      <c r="P236" s="246">
        <f>SUM(P237:P267)</f>
        <v>0</v>
      </c>
      <c r="Q236" s="245"/>
      <c r="R236" s="246">
        <f>SUM(R237:R267)</f>
        <v>0</v>
      </c>
      <c r="S236" s="245"/>
      <c r="T236" s="247">
        <f>SUM(T237:T267)</f>
        <v>0</v>
      </c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R236" s="248" t="s">
        <v>87</v>
      </c>
      <c r="AT236" s="249" t="s">
        <v>80</v>
      </c>
      <c r="AU236" s="249" t="s">
        <v>81</v>
      </c>
      <c r="AY236" s="248" t="s">
        <v>211</v>
      </c>
      <c r="BK236" s="250">
        <f>SUM(BK237:BK267)</f>
        <v>0</v>
      </c>
    </row>
    <row r="237" s="2" customFormat="1" ht="16.5" customHeight="1">
      <c r="A237" s="41"/>
      <c r="B237" s="42"/>
      <c r="C237" s="317" t="s">
        <v>884</v>
      </c>
      <c r="D237" s="317" t="s">
        <v>587</v>
      </c>
      <c r="E237" s="318" t="s">
        <v>3487</v>
      </c>
      <c r="F237" s="319" t="s">
        <v>3488</v>
      </c>
      <c r="G237" s="320" t="s">
        <v>1198</v>
      </c>
      <c r="H237" s="321">
        <v>8</v>
      </c>
      <c r="I237" s="322"/>
      <c r="J237" s="323">
        <f>ROUND(I237*H237,2)</f>
        <v>0</v>
      </c>
      <c r="K237" s="324"/>
      <c r="L237" s="325"/>
      <c r="M237" s="326" t="s">
        <v>1</v>
      </c>
      <c r="N237" s="327" t="s">
        <v>46</v>
      </c>
      <c r="O237" s="94"/>
      <c r="P237" s="263">
        <f>O237*H237</f>
        <v>0</v>
      </c>
      <c r="Q237" s="263">
        <v>0</v>
      </c>
      <c r="R237" s="263">
        <f>Q237*H237</f>
        <v>0</v>
      </c>
      <c r="S237" s="263">
        <v>0</v>
      </c>
      <c r="T237" s="264">
        <f>S237*H237</f>
        <v>0</v>
      </c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R237" s="265" t="s">
        <v>247</v>
      </c>
      <c r="AT237" s="265" t="s">
        <v>587</v>
      </c>
      <c r="AU237" s="265" t="s">
        <v>87</v>
      </c>
      <c r="AY237" s="18" t="s">
        <v>211</v>
      </c>
      <c r="BE237" s="155">
        <f>IF(N237="základní",J237,0)</f>
        <v>0</v>
      </c>
      <c r="BF237" s="155">
        <f>IF(N237="snížená",J237,0)</f>
        <v>0</v>
      </c>
      <c r="BG237" s="155">
        <f>IF(N237="zákl. přenesená",J237,0)</f>
        <v>0</v>
      </c>
      <c r="BH237" s="155">
        <f>IF(N237="sníž. přenesená",J237,0)</f>
        <v>0</v>
      </c>
      <c r="BI237" s="155">
        <f>IF(N237="nulová",J237,0)</f>
        <v>0</v>
      </c>
      <c r="BJ237" s="18" t="s">
        <v>87</v>
      </c>
      <c r="BK237" s="155">
        <f>ROUND(I237*H237,2)</f>
        <v>0</v>
      </c>
      <c r="BL237" s="18" t="s">
        <v>100</v>
      </c>
      <c r="BM237" s="265" t="s">
        <v>3489</v>
      </c>
    </row>
    <row r="238" s="14" customFormat="1">
      <c r="A238" s="14"/>
      <c r="B238" s="277"/>
      <c r="C238" s="278"/>
      <c r="D238" s="268" t="s">
        <v>236</v>
      </c>
      <c r="E238" s="279" t="s">
        <v>1</v>
      </c>
      <c r="F238" s="280" t="s">
        <v>3316</v>
      </c>
      <c r="G238" s="278"/>
      <c r="H238" s="281">
        <v>8</v>
      </c>
      <c r="I238" s="282"/>
      <c r="J238" s="278"/>
      <c r="K238" s="278"/>
      <c r="L238" s="283"/>
      <c r="M238" s="284"/>
      <c r="N238" s="285"/>
      <c r="O238" s="285"/>
      <c r="P238" s="285"/>
      <c r="Q238" s="285"/>
      <c r="R238" s="285"/>
      <c r="S238" s="285"/>
      <c r="T238" s="286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87" t="s">
        <v>236</v>
      </c>
      <c r="AU238" s="287" t="s">
        <v>87</v>
      </c>
      <c r="AV238" s="14" t="s">
        <v>89</v>
      </c>
      <c r="AW238" s="14" t="s">
        <v>34</v>
      </c>
      <c r="AX238" s="14" t="s">
        <v>87</v>
      </c>
      <c r="AY238" s="287" t="s">
        <v>211</v>
      </c>
    </row>
    <row r="239" s="2" customFormat="1" ht="16.5" customHeight="1">
      <c r="A239" s="41"/>
      <c r="B239" s="42"/>
      <c r="C239" s="317" t="s">
        <v>889</v>
      </c>
      <c r="D239" s="317" t="s">
        <v>587</v>
      </c>
      <c r="E239" s="318" t="s">
        <v>3490</v>
      </c>
      <c r="F239" s="319" t="s">
        <v>3491</v>
      </c>
      <c r="G239" s="320" t="s">
        <v>1198</v>
      </c>
      <c r="H239" s="321">
        <v>16</v>
      </c>
      <c r="I239" s="322"/>
      <c r="J239" s="323">
        <f>ROUND(I239*H239,2)</f>
        <v>0</v>
      </c>
      <c r="K239" s="324"/>
      <c r="L239" s="325"/>
      <c r="M239" s="326" t="s">
        <v>1</v>
      </c>
      <c r="N239" s="327" t="s">
        <v>46</v>
      </c>
      <c r="O239" s="94"/>
      <c r="P239" s="263">
        <f>O239*H239</f>
        <v>0</v>
      </c>
      <c r="Q239" s="263">
        <v>0</v>
      </c>
      <c r="R239" s="263">
        <f>Q239*H239</f>
        <v>0</v>
      </c>
      <c r="S239" s="263">
        <v>0</v>
      </c>
      <c r="T239" s="264">
        <f>S239*H239</f>
        <v>0</v>
      </c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R239" s="265" t="s">
        <v>247</v>
      </c>
      <c r="AT239" s="265" t="s">
        <v>587</v>
      </c>
      <c r="AU239" s="265" t="s">
        <v>87</v>
      </c>
      <c r="AY239" s="18" t="s">
        <v>211</v>
      </c>
      <c r="BE239" s="155">
        <f>IF(N239="základní",J239,0)</f>
        <v>0</v>
      </c>
      <c r="BF239" s="155">
        <f>IF(N239="snížená",J239,0)</f>
        <v>0</v>
      </c>
      <c r="BG239" s="155">
        <f>IF(N239="zákl. přenesená",J239,0)</f>
        <v>0</v>
      </c>
      <c r="BH239" s="155">
        <f>IF(N239="sníž. přenesená",J239,0)</f>
        <v>0</v>
      </c>
      <c r="BI239" s="155">
        <f>IF(N239="nulová",J239,0)</f>
        <v>0</v>
      </c>
      <c r="BJ239" s="18" t="s">
        <v>87</v>
      </c>
      <c r="BK239" s="155">
        <f>ROUND(I239*H239,2)</f>
        <v>0</v>
      </c>
      <c r="BL239" s="18" t="s">
        <v>100</v>
      </c>
      <c r="BM239" s="265" t="s">
        <v>3492</v>
      </c>
    </row>
    <row r="240" s="14" customFormat="1">
      <c r="A240" s="14"/>
      <c r="B240" s="277"/>
      <c r="C240" s="278"/>
      <c r="D240" s="268" t="s">
        <v>236</v>
      </c>
      <c r="E240" s="279" t="s">
        <v>1</v>
      </c>
      <c r="F240" s="280" t="s">
        <v>3493</v>
      </c>
      <c r="G240" s="278"/>
      <c r="H240" s="281">
        <v>16</v>
      </c>
      <c r="I240" s="282"/>
      <c r="J240" s="278"/>
      <c r="K240" s="278"/>
      <c r="L240" s="283"/>
      <c r="M240" s="284"/>
      <c r="N240" s="285"/>
      <c r="O240" s="285"/>
      <c r="P240" s="285"/>
      <c r="Q240" s="285"/>
      <c r="R240" s="285"/>
      <c r="S240" s="285"/>
      <c r="T240" s="286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87" t="s">
        <v>236</v>
      </c>
      <c r="AU240" s="287" t="s">
        <v>87</v>
      </c>
      <c r="AV240" s="14" t="s">
        <v>89</v>
      </c>
      <c r="AW240" s="14" t="s">
        <v>34</v>
      </c>
      <c r="AX240" s="14" t="s">
        <v>87</v>
      </c>
      <c r="AY240" s="287" t="s">
        <v>211</v>
      </c>
    </row>
    <row r="241" s="2" customFormat="1" ht="16.5" customHeight="1">
      <c r="A241" s="41"/>
      <c r="B241" s="42"/>
      <c r="C241" s="317" t="s">
        <v>896</v>
      </c>
      <c r="D241" s="317" t="s">
        <v>587</v>
      </c>
      <c r="E241" s="318" t="s">
        <v>3494</v>
      </c>
      <c r="F241" s="319" t="s">
        <v>3495</v>
      </c>
      <c r="G241" s="320" t="s">
        <v>307</v>
      </c>
      <c r="H241" s="321">
        <v>69.950000000000003</v>
      </c>
      <c r="I241" s="322"/>
      <c r="J241" s="323">
        <f>ROUND(I241*H241,2)</f>
        <v>0</v>
      </c>
      <c r="K241" s="324"/>
      <c r="L241" s="325"/>
      <c r="M241" s="326" t="s">
        <v>1</v>
      </c>
      <c r="N241" s="327" t="s">
        <v>46</v>
      </c>
      <c r="O241" s="94"/>
      <c r="P241" s="263">
        <f>O241*H241</f>
        <v>0</v>
      </c>
      <c r="Q241" s="263">
        <v>0</v>
      </c>
      <c r="R241" s="263">
        <f>Q241*H241</f>
        <v>0</v>
      </c>
      <c r="S241" s="263">
        <v>0</v>
      </c>
      <c r="T241" s="264">
        <f>S241*H241</f>
        <v>0</v>
      </c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R241" s="265" t="s">
        <v>247</v>
      </c>
      <c r="AT241" s="265" t="s">
        <v>587</v>
      </c>
      <c r="AU241" s="265" t="s">
        <v>87</v>
      </c>
      <c r="AY241" s="18" t="s">
        <v>211</v>
      </c>
      <c r="BE241" s="155">
        <f>IF(N241="základní",J241,0)</f>
        <v>0</v>
      </c>
      <c r="BF241" s="155">
        <f>IF(N241="snížená",J241,0)</f>
        <v>0</v>
      </c>
      <c r="BG241" s="155">
        <f>IF(N241="zákl. přenesená",J241,0)</f>
        <v>0</v>
      </c>
      <c r="BH241" s="155">
        <f>IF(N241="sníž. přenesená",J241,0)</f>
        <v>0</v>
      </c>
      <c r="BI241" s="155">
        <f>IF(N241="nulová",J241,0)</f>
        <v>0</v>
      </c>
      <c r="BJ241" s="18" t="s">
        <v>87</v>
      </c>
      <c r="BK241" s="155">
        <f>ROUND(I241*H241,2)</f>
        <v>0</v>
      </c>
      <c r="BL241" s="18" t="s">
        <v>100</v>
      </c>
      <c r="BM241" s="265" t="s">
        <v>3496</v>
      </c>
    </row>
    <row r="242" s="14" customFormat="1">
      <c r="A242" s="14"/>
      <c r="B242" s="277"/>
      <c r="C242" s="278"/>
      <c r="D242" s="268" t="s">
        <v>236</v>
      </c>
      <c r="E242" s="279" t="s">
        <v>1</v>
      </c>
      <c r="F242" s="280" t="s">
        <v>3497</v>
      </c>
      <c r="G242" s="278"/>
      <c r="H242" s="281">
        <v>69.950000000000003</v>
      </c>
      <c r="I242" s="282"/>
      <c r="J242" s="278"/>
      <c r="K242" s="278"/>
      <c r="L242" s="283"/>
      <c r="M242" s="284"/>
      <c r="N242" s="285"/>
      <c r="O242" s="285"/>
      <c r="P242" s="285"/>
      <c r="Q242" s="285"/>
      <c r="R242" s="285"/>
      <c r="S242" s="285"/>
      <c r="T242" s="286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87" t="s">
        <v>236</v>
      </c>
      <c r="AU242" s="287" t="s">
        <v>87</v>
      </c>
      <c r="AV242" s="14" t="s">
        <v>89</v>
      </c>
      <c r="AW242" s="14" t="s">
        <v>34</v>
      </c>
      <c r="AX242" s="14" t="s">
        <v>87</v>
      </c>
      <c r="AY242" s="287" t="s">
        <v>211</v>
      </c>
    </row>
    <row r="243" s="2" customFormat="1" ht="16.5" customHeight="1">
      <c r="A243" s="41"/>
      <c r="B243" s="42"/>
      <c r="C243" s="317" t="s">
        <v>904</v>
      </c>
      <c r="D243" s="317" t="s">
        <v>587</v>
      </c>
      <c r="E243" s="318" t="s">
        <v>3498</v>
      </c>
      <c r="F243" s="319" t="s">
        <v>3499</v>
      </c>
      <c r="G243" s="320" t="s">
        <v>1198</v>
      </c>
      <c r="H243" s="321">
        <v>3</v>
      </c>
      <c r="I243" s="322"/>
      <c r="J243" s="323">
        <f>ROUND(I243*H243,2)</f>
        <v>0</v>
      </c>
      <c r="K243" s="324"/>
      <c r="L243" s="325"/>
      <c r="M243" s="326" t="s">
        <v>1</v>
      </c>
      <c r="N243" s="327" t="s">
        <v>46</v>
      </c>
      <c r="O243" s="94"/>
      <c r="P243" s="263">
        <f>O243*H243</f>
        <v>0</v>
      </c>
      <c r="Q243" s="263">
        <v>0</v>
      </c>
      <c r="R243" s="263">
        <f>Q243*H243</f>
        <v>0</v>
      </c>
      <c r="S243" s="263">
        <v>0</v>
      </c>
      <c r="T243" s="264">
        <f>S243*H243</f>
        <v>0</v>
      </c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R243" s="265" t="s">
        <v>247</v>
      </c>
      <c r="AT243" s="265" t="s">
        <v>587</v>
      </c>
      <c r="AU243" s="265" t="s">
        <v>87</v>
      </c>
      <c r="AY243" s="18" t="s">
        <v>211</v>
      </c>
      <c r="BE243" s="155">
        <f>IF(N243="základní",J243,0)</f>
        <v>0</v>
      </c>
      <c r="BF243" s="155">
        <f>IF(N243="snížená",J243,0)</f>
        <v>0</v>
      </c>
      <c r="BG243" s="155">
        <f>IF(N243="zákl. přenesená",J243,0)</f>
        <v>0</v>
      </c>
      <c r="BH243" s="155">
        <f>IF(N243="sníž. přenesená",J243,0)</f>
        <v>0</v>
      </c>
      <c r="BI243" s="155">
        <f>IF(N243="nulová",J243,0)</f>
        <v>0</v>
      </c>
      <c r="BJ243" s="18" t="s">
        <v>87</v>
      </c>
      <c r="BK243" s="155">
        <f>ROUND(I243*H243,2)</f>
        <v>0</v>
      </c>
      <c r="BL243" s="18" t="s">
        <v>100</v>
      </c>
      <c r="BM243" s="265" t="s">
        <v>3500</v>
      </c>
    </row>
    <row r="244" s="2" customFormat="1" ht="16.5" customHeight="1">
      <c r="A244" s="41"/>
      <c r="B244" s="42"/>
      <c r="C244" s="317" t="s">
        <v>914</v>
      </c>
      <c r="D244" s="317" t="s">
        <v>587</v>
      </c>
      <c r="E244" s="318" t="s">
        <v>3501</v>
      </c>
      <c r="F244" s="319" t="s">
        <v>3502</v>
      </c>
      <c r="G244" s="320" t="s">
        <v>307</v>
      </c>
      <c r="H244" s="321">
        <v>8</v>
      </c>
      <c r="I244" s="322"/>
      <c r="J244" s="323">
        <f>ROUND(I244*H244,2)</f>
        <v>0</v>
      </c>
      <c r="K244" s="324"/>
      <c r="L244" s="325"/>
      <c r="M244" s="326" t="s">
        <v>1</v>
      </c>
      <c r="N244" s="327" t="s">
        <v>46</v>
      </c>
      <c r="O244" s="94"/>
      <c r="P244" s="263">
        <f>O244*H244</f>
        <v>0</v>
      </c>
      <c r="Q244" s="263">
        <v>0</v>
      </c>
      <c r="R244" s="263">
        <f>Q244*H244</f>
        <v>0</v>
      </c>
      <c r="S244" s="263">
        <v>0</v>
      </c>
      <c r="T244" s="264">
        <f>S244*H244</f>
        <v>0</v>
      </c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R244" s="265" t="s">
        <v>247</v>
      </c>
      <c r="AT244" s="265" t="s">
        <v>587</v>
      </c>
      <c r="AU244" s="265" t="s">
        <v>87</v>
      </c>
      <c r="AY244" s="18" t="s">
        <v>211</v>
      </c>
      <c r="BE244" s="155">
        <f>IF(N244="základní",J244,0)</f>
        <v>0</v>
      </c>
      <c r="BF244" s="155">
        <f>IF(N244="snížená",J244,0)</f>
        <v>0</v>
      </c>
      <c r="BG244" s="155">
        <f>IF(N244="zákl. přenesená",J244,0)</f>
        <v>0</v>
      </c>
      <c r="BH244" s="155">
        <f>IF(N244="sníž. přenesená",J244,0)</f>
        <v>0</v>
      </c>
      <c r="BI244" s="155">
        <f>IF(N244="nulová",J244,0)</f>
        <v>0</v>
      </c>
      <c r="BJ244" s="18" t="s">
        <v>87</v>
      </c>
      <c r="BK244" s="155">
        <f>ROUND(I244*H244,2)</f>
        <v>0</v>
      </c>
      <c r="BL244" s="18" t="s">
        <v>100</v>
      </c>
      <c r="BM244" s="265" t="s">
        <v>3503</v>
      </c>
    </row>
    <row r="245" s="2" customFormat="1" ht="16.5" customHeight="1">
      <c r="A245" s="41"/>
      <c r="B245" s="42"/>
      <c r="C245" s="317" t="s">
        <v>919</v>
      </c>
      <c r="D245" s="317" t="s">
        <v>587</v>
      </c>
      <c r="E245" s="318" t="s">
        <v>3504</v>
      </c>
      <c r="F245" s="319" t="s">
        <v>3505</v>
      </c>
      <c r="G245" s="320" t="s">
        <v>307</v>
      </c>
      <c r="H245" s="321">
        <v>12</v>
      </c>
      <c r="I245" s="322"/>
      <c r="J245" s="323">
        <f>ROUND(I245*H245,2)</f>
        <v>0</v>
      </c>
      <c r="K245" s="324"/>
      <c r="L245" s="325"/>
      <c r="M245" s="326" t="s">
        <v>1</v>
      </c>
      <c r="N245" s="327" t="s">
        <v>46</v>
      </c>
      <c r="O245" s="94"/>
      <c r="P245" s="263">
        <f>O245*H245</f>
        <v>0</v>
      </c>
      <c r="Q245" s="263">
        <v>0</v>
      </c>
      <c r="R245" s="263">
        <f>Q245*H245</f>
        <v>0</v>
      </c>
      <c r="S245" s="263">
        <v>0</v>
      </c>
      <c r="T245" s="264">
        <f>S245*H245</f>
        <v>0</v>
      </c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R245" s="265" t="s">
        <v>247</v>
      </c>
      <c r="AT245" s="265" t="s">
        <v>587</v>
      </c>
      <c r="AU245" s="265" t="s">
        <v>87</v>
      </c>
      <c r="AY245" s="18" t="s">
        <v>211</v>
      </c>
      <c r="BE245" s="155">
        <f>IF(N245="základní",J245,0)</f>
        <v>0</v>
      </c>
      <c r="BF245" s="155">
        <f>IF(N245="snížená",J245,0)</f>
        <v>0</v>
      </c>
      <c r="BG245" s="155">
        <f>IF(N245="zákl. přenesená",J245,0)</f>
        <v>0</v>
      </c>
      <c r="BH245" s="155">
        <f>IF(N245="sníž. přenesená",J245,0)</f>
        <v>0</v>
      </c>
      <c r="BI245" s="155">
        <f>IF(N245="nulová",J245,0)</f>
        <v>0</v>
      </c>
      <c r="BJ245" s="18" t="s">
        <v>87</v>
      </c>
      <c r="BK245" s="155">
        <f>ROUND(I245*H245,2)</f>
        <v>0</v>
      </c>
      <c r="BL245" s="18" t="s">
        <v>100</v>
      </c>
      <c r="BM245" s="265" t="s">
        <v>3506</v>
      </c>
    </row>
    <row r="246" s="14" customFormat="1">
      <c r="A246" s="14"/>
      <c r="B246" s="277"/>
      <c r="C246" s="278"/>
      <c r="D246" s="268" t="s">
        <v>236</v>
      </c>
      <c r="E246" s="279" t="s">
        <v>1</v>
      </c>
      <c r="F246" s="280" t="s">
        <v>3507</v>
      </c>
      <c r="G246" s="278"/>
      <c r="H246" s="281">
        <v>12</v>
      </c>
      <c r="I246" s="282"/>
      <c r="J246" s="278"/>
      <c r="K246" s="278"/>
      <c r="L246" s="283"/>
      <c r="M246" s="284"/>
      <c r="N246" s="285"/>
      <c r="O246" s="285"/>
      <c r="P246" s="285"/>
      <c r="Q246" s="285"/>
      <c r="R246" s="285"/>
      <c r="S246" s="285"/>
      <c r="T246" s="286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87" t="s">
        <v>236</v>
      </c>
      <c r="AU246" s="287" t="s">
        <v>87</v>
      </c>
      <c r="AV246" s="14" t="s">
        <v>89</v>
      </c>
      <c r="AW246" s="14" t="s">
        <v>34</v>
      </c>
      <c r="AX246" s="14" t="s">
        <v>87</v>
      </c>
      <c r="AY246" s="287" t="s">
        <v>211</v>
      </c>
    </row>
    <row r="247" s="2" customFormat="1" ht="16.5" customHeight="1">
      <c r="A247" s="41"/>
      <c r="B247" s="42"/>
      <c r="C247" s="317" t="s">
        <v>924</v>
      </c>
      <c r="D247" s="317" t="s">
        <v>587</v>
      </c>
      <c r="E247" s="318" t="s">
        <v>3508</v>
      </c>
      <c r="F247" s="319" t="s">
        <v>3509</v>
      </c>
      <c r="G247" s="320" t="s">
        <v>1198</v>
      </c>
      <c r="H247" s="321">
        <v>12</v>
      </c>
      <c r="I247" s="322"/>
      <c r="J247" s="323">
        <f>ROUND(I247*H247,2)</f>
        <v>0</v>
      </c>
      <c r="K247" s="324"/>
      <c r="L247" s="325"/>
      <c r="M247" s="326" t="s">
        <v>1</v>
      </c>
      <c r="N247" s="327" t="s">
        <v>46</v>
      </c>
      <c r="O247" s="94"/>
      <c r="P247" s="263">
        <f>O247*H247</f>
        <v>0</v>
      </c>
      <c r="Q247" s="263">
        <v>0</v>
      </c>
      <c r="R247" s="263">
        <f>Q247*H247</f>
        <v>0</v>
      </c>
      <c r="S247" s="263">
        <v>0</v>
      </c>
      <c r="T247" s="264">
        <f>S247*H247</f>
        <v>0</v>
      </c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R247" s="265" t="s">
        <v>247</v>
      </c>
      <c r="AT247" s="265" t="s">
        <v>587</v>
      </c>
      <c r="AU247" s="265" t="s">
        <v>87</v>
      </c>
      <c r="AY247" s="18" t="s">
        <v>211</v>
      </c>
      <c r="BE247" s="155">
        <f>IF(N247="základní",J247,0)</f>
        <v>0</v>
      </c>
      <c r="BF247" s="155">
        <f>IF(N247="snížená",J247,0)</f>
        <v>0</v>
      </c>
      <c r="BG247" s="155">
        <f>IF(N247="zákl. přenesená",J247,0)</f>
        <v>0</v>
      </c>
      <c r="BH247" s="155">
        <f>IF(N247="sníž. přenesená",J247,0)</f>
        <v>0</v>
      </c>
      <c r="BI247" s="155">
        <f>IF(N247="nulová",J247,0)</f>
        <v>0</v>
      </c>
      <c r="BJ247" s="18" t="s">
        <v>87</v>
      </c>
      <c r="BK247" s="155">
        <f>ROUND(I247*H247,2)</f>
        <v>0</v>
      </c>
      <c r="BL247" s="18" t="s">
        <v>100</v>
      </c>
      <c r="BM247" s="265" t="s">
        <v>3510</v>
      </c>
    </row>
    <row r="248" s="14" customFormat="1">
      <c r="A248" s="14"/>
      <c r="B248" s="277"/>
      <c r="C248" s="278"/>
      <c r="D248" s="268" t="s">
        <v>236</v>
      </c>
      <c r="E248" s="279" t="s">
        <v>1</v>
      </c>
      <c r="F248" s="280" t="s">
        <v>3511</v>
      </c>
      <c r="G248" s="278"/>
      <c r="H248" s="281">
        <v>12</v>
      </c>
      <c r="I248" s="282"/>
      <c r="J248" s="278"/>
      <c r="K248" s="278"/>
      <c r="L248" s="283"/>
      <c r="M248" s="284"/>
      <c r="N248" s="285"/>
      <c r="O248" s="285"/>
      <c r="P248" s="285"/>
      <c r="Q248" s="285"/>
      <c r="R248" s="285"/>
      <c r="S248" s="285"/>
      <c r="T248" s="286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87" t="s">
        <v>236</v>
      </c>
      <c r="AU248" s="287" t="s">
        <v>87</v>
      </c>
      <c r="AV248" s="14" t="s">
        <v>89</v>
      </c>
      <c r="AW248" s="14" t="s">
        <v>34</v>
      </c>
      <c r="AX248" s="14" t="s">
        <v>87</v>
      </c>
      <c r="AY248" s="287" t="s">
        <v>211</v>
      </c>
    </row>
    <row r="249" s="2" customFormat="1" ht="16.5" customHeight="1">
      <c r="A249" s="41"/>
      <c r="B249" s="42"/>
      <c r="C249" s="317" t="s">
        <v>930</v>
      </c>
      <c r="D249" s="317" t="s">
        <v>587</v>
      </c>
      <c r="E249" s="318" t="s">
        <v>3512</v>
      </c>
      <c r="F249" s="319" t="s">
        <v>3513</v>
      </c>
      <c r="G249" s="320" t="s">
        <v>1198</v>
      </c>
      <c r="H249" s="321">
        <v>17</v>
      </c>
      <c r="I249" s="322"/>
      <c r="J249" s="323">
        <f>ROUND(I249*H249,2)</f>
        <v>0</v>
      </c>
      <c r="K249" s="324"/>
      <c r="L249" s="325"/>
      <c r="M249" s="326" t="s">
        <v>1</v>
      </c>
      <c r="N249" s="327" t="s">
        <v>46</v>
      </c>
      <c r="O249" s="94"/>
      <c r="P249" s="263">
        <f>O249*H249</f>
        <v>0</v>
      </c>
      <c r="Q249" s="263">
        <v>0</v>
      </c>
      <c r="R249" s="263">
        <f>Q249*H249</f>
        <v>0</v>
      </c>
      <c r="S249" s="263">
        <v>0</v>
      </c>
      <c r="T249" s="264">
        <f>S249*H249</f>
        <v>0</v>
      </c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R249" s="265" t="s">
        <v>247</v>
      </c>
      <c r="AT249" s="265" t="s">
        <v>587</v>
      </c>
      <c r="AU249" s="265" t="s">
        <v>87</v>
      </c>
      <c r="AY249" s="18" t="s">
        <v>211</v>
      </c>
      <c r="BE249" s="155">
        <f>IF(N249="základní",J249,0)</f>
        <v>0</v>
      </c>
      <c r="BF249" s="155">
        <f>IF(N249="snížená",J249,0)</f>
        <v>0</v>
      </c>
      <c r="BG249" s="155">
        <f>IF(N249="zákl. přenesená",J249,0)</f>
        <v>0</v>
      </c>
      <c r="BH249" s="155">
        <f>IF(N249="sníž. přenesená",J249,0)</f>
        <v>0</v>
      </c>
      <c r="BI249" s="155">
        <f>IF(N249="nulová",J249,0)</f>
        <v>0</v>
      </c>
      <c r="BJ249" s="18" t="s">
        <v>87</v>
      </c>
      <c r="BK249" s="155">
        <f>ROUND(I249*H249,2)</f>
        <v>0</v>
      </c>
      <c r="BL249" s="18" t="s">
        <v>100</v>
      </c>
      <c r="BM249" s="265" t="s">
        <v>3514</v>
      </c>
    </row>
    <row r="250" s="14" customFormat="1">
      <c r="A250" s="14"/>
      <c r="B250" s="277"/>
      <c r="C250" s="278"/>
      <c r="D250" s="268" t="s">
        <v>236</v>
      </c>
      <c r="E250" s="279" t="s">
        <v>1</v>
      </c>
      <c r="F250" s="280" t="s">
        <v>531</v>
      </c>
      <c r="G250" s="278"/>
      <c r="H250" s="281">
        <v>17</v>
      </c>
      <c r="I250" s="282"/>
      <c r="J250" s="278"/>
      <c r="K250" s="278"/>
      <c r="L250" s="283"/>
      <c r="M250" s="284"/>
      <c r="N250" s="285"/>
      <c r="O250" s="285"/>
      <c r="P250" s="285"/>
      <c r="Q250" s="285"/>
      <c r="R250" s="285"/>
      <c r="S250" s="285"/>
      <c r="T250" s="286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87" t="s">
        <v>236</v>
      </c>
      <c r="AU250" s="287" t="s">
        <v>87</v>
      </c>
      <c r="AV250" s="14" t="s">
        <v>89</v>
      </c>
      <c r="AW250" s="14" t="s">
        <v>34</v>
      </c>
      <c r="AX250" s="14" t="s">
        <v>87</v>
      </c>
      <c r="AY250" s="287" t="s">
        <v>211</v>
      </c>
    </row>
    <row r="251" s="2" customFormat="1" ht="16.5" customHeight="1">
      <c r="A251" s="41"/>
      <c r="B251" s="42"/>
      <c r="C251" s="317" t="s">
        <v>934</v>
      </c>
      <c r="D251" s="317" t="s">
        <v>587</v>
      </c>
      <c r="E251" s="318" t="s">
        <v>3515</v>
      </c>
      <c r="F251" s="319" t="s">
        <v>3516</v>
      </c>
      <c r="G251" s="320" t="s">
        <v>1198</v>
      </c>
      <c r="H251" s="321">
        <v>6</v>
      </c>
      <c r="I251" s="322"/>
      <c r="J251" s="323">
        <f>ROUND(I251*H251,2)</f>
        <v>0</v>
      </c>
      <c r="K251" s="324"/>
      <c r="L251" s="325"/>
      <c r="M251" s="326" t="s">
        <v>1</v>
      </c>
      <c r="N251" s="327" t="s">
        <v>46</v>
      </c>
      <c r="O251" s="94"/>
      <c r="P251" s="263">
        <f>O251*H251</f>
        <v>0</v>
      </c>
      <c r="Q251" s="263">
        <v>0</v>
      </c>
      <c r="R251" s="263">
        <f>Q251*H251</f>
        <v>0</v>
      </c>
      <c r="S251" s="263">
        <v>0</v>
      </c>
      <c r="T251" s="264">
        <f>S251*H251</f>
        <v>0</v>
      </c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R251" s="265" t="s">
        <v>247</v>
      </c>
      <c r="AT251" s="265" t="s">
        <v>587</v>
      </c>
      <c r="AU251" s="265" t="s">
        <v>87</v>
      </c>
      <c r="AY251" s="18" t="s">
        <v>211</v>
      </c>
      <c r="BE251" s="155">
        <f>IF(N251="základní",J251,0)</f>
        <v>0</v>
      </c>
      <c r="BF251" s="155">
        <f>IF(N251="snížená",J251,0)</f>
        <v>0</v>
      </c>
      <c r="BG251" s="155">
        <f>IF(N251="zákl. přenesená",J251,0)</f>
        <v>0</v>
      </c>
      <c r="BH251" s="155">
        <f>IF(N251="sníž. přenesená",J251,0)</f>
        <v>0</v>
      </c>
      <c r="BI251" s="155">
        <f>IF(N251="nulová",J251,0)</f>
        <v>0</v>
      </c>
      <c r="BJ251" s="18" t="s">
        <v>87</v>
      </c>
      <c r="BK251" s="155">
        <f>ROUND(I251*H251,2)</f>
        <v>0</v>
      </c>
      <c r="BL251" s="18" t="s">
        <v>100</v>
      </c>
      <c r="BM251" s="265" t="s">
        <v>3517</v>
      </c>
    </row>
    <row r="252" s="14" customFormat="1">
      <c r="A252" s="14"/>
      <c r="B252" s="277"/>
      <c r="C252" s="278"/>
      <c r="D252" s="268" t="s">
        <v>236</v>
      </c>
      <c r="E252" s="279" t="s">
        <v>1</v>
      </c>
      <c r="F252" s="280" t="s">
        <v>3518</v>
      </c>
      <c r="G252" s="278"/>
      <c r="H252" s="281">
        <v>6</v>
      </c>
      <c r="I252" s="282"/>
      <c r="J252" s="278"/>
      <c r="K252" s="278"/>
      <c r="L252" s="283"/>
      <c r="M252" s="284"/>
      <c r="N252" s="285"/>
      <c r="O252" s="285"/>
      <c r="P252" s="285"/>
      <c r="Q252" s="285"/>
      <c r="R252" s="285"/>
      <c r="S252" s="285"/>
      <c r="T252" s="286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87" t="s">
        <v>236</v>
      </c>
      <c r="AU252" s="287" t="s">
        <v>87</v>
      </c>
      <c r="AV252" s="14" t="s">
        <v>89</v>
      </c>
      <c r="AW252" s="14" t="s">
        <v>34</v>
      </c>
      <c r="AX252" s="14" t="s">
        <v>87</v>
      </c>
      <c r="AY252" s="287" t="s">
        <v>211</v>
      </c>
    </row>
    <row r="253" s="2" customFormat="1" ht="16.5" customHeight="1">
      <c r="A253" s="41"/>
      <c r="B253" s="42"/>
      <c r="C253" s="317" t="s">
        <v>938</v>
      </c>
      <c r="D253" s="317" t="s">
        <v>587</v>
      </c>
      <c r="E253" s="318" t="s">
        <v>3519</v>
      </c>
      <c r="F253" s="319" t="s">
        <v>3520</v>
      </c>
      <c r="G253" s="320" t="s">
        <v>1198</v>
      </c>
      <c r="H253" s="321">
        <v>14</v>
      </c>
      <c r="I253" s="322"/>
      <c r="J253" s="323">
        <f>ROUND(I253*H253,2)</f>
        <v>0</v>
      </c>
      <c r="K253" s="324"/>
      <c r="L253" s="325"/>
      <c r="M253" s="326" t="s">
        <v>1</v>
      </c>
      <c r="N253" s="327" t="s">
        <v>46</v>
      </c>
      <c r="O253" s="94"/>
      <c r="P253" s="263">
        <f>O253*H253</f>
        <v>0</v>
      </c>
      <c r="Q253" s="263">
        <v>0</v>
      </c>
      <c r="R253" s="263">
        <f>Q253*H253</f>
        <v>0</v>
      </c>
      <c r="S253" s="263">
        <v>0</v>
      </c>
      <c r="T253" s="264">
        <f>S253*H253</f>
        <v>0</v>
      </c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R253" s="265" t="s">
        <v>247</v>
      </c>
      <c r="AT253" s="265" t="s">
        <v>587</v>
      </c>
      <c r="AU253" s="265" t="s">
        <v>87</v>
      </c>
      <c r="AY253" s="18" t="s">
        <v>211</v>
      </c>
      <c r="BE253" s="155">
        <f>IF(N253="základní",J253,0)</f>
        <v>0</v>
      </c>
      <c r="BF253" s="155">
        <f>IF(N253="snížená",J253,0)</f>
        <v>0</v>
      </c>
      <c r="BG253" s="155">
        <f>IF(N253="zákl. přenesená",J253,0)</f>
        <v>0</v>
      </c>
      <c r="BH253" s="155">
        <f>IF(N253="sníž. přenesená",J253,0)</f>
        <v>0</v>
      </c>
      <c r="BI253" s="155">
        <f>IF(N253="nulová",J253,0)</f>
        <v>0</v>
      </c>
      <c r="BJ253" s="18" t="s">
        <v>87</v>
      </c>
      <c r="BK253" s="155">
        <f>ROUND(I253*H253,2)</f>
        <v>0</v>
      </c>
      <c r="BL253" s="18" t="s">
        <v>100</v>
      </c>
      <c r="BM253" s="265" t="s">
        <v>3521</v>
      </c>
    </row>
    <row r="254" s="14" customFormat="1">
      <c r="A254" s="14"/>
      <c r="B254" s="277"/>
      <c r="C254" s="278"/>
      <c r="D254" s="268" t="s">
        <v>236</v>
      </c>
      <c r="E254" s="279" t="s">
        <v>1</v>
      </c>
      <c r="F254" s="280" t="s">
        <v>3522</v>
      </c>
      <c r="G254" s="278"/>
      <c r="H254" s="281">
        <v>14</v>
      </c>
      <c r="I254" s="282"/>
      <c r="J254" s="278"/>
      <c r="K254" s="278"/>
      <c r="L254" s="283"/>
      <c r="M254" s="284"/>
      <c r="N254" s="285"/>
      <c r="O254" s="285"/>
      <c r="P254" s="285"/>
      <c r="Q254" s="285"/>
      <c r="R254" s="285"/>
      <c r="S254" s="285"/>
      <c r="T254" s="286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87" t="s">
        <v>236</v>
      </c>
      <c r="AU254" s="287" t="s">
        <v>87</v>
      </c>
      <c r="AV254" s="14" t="s">
        <v>89</v>
      </c>
      <c r="AW254" s="14" t="s">
        <v>34</v>
      </c>
      <c r="AX254" s="14" t="s">
        <v>87</v>
      </c>
      <c r="AY254" s="287" t="s">
        <v>211</v>
      </c>
    </row>
    <row r="255" s="2" customFormat="1" ht="16.5" customHeight="1">
      <c r="A255" s="41"/>
      <c r="B255" s="42"/>
      <c r="C255" s="317" t="s">
        <v>942</v>
      </c>
      <c r="D255" s="317" t="s">
        <v>587</v>
      </c>
      <c r="E255" s="318" t="s">
        <v>3523</v>
      </c>
      <c r="F255" s="319" t="s">
        <v>3524</v>
      </c>
      <c r="G255" s="320" t="s">
        <v>1198</v>
      </c>
      <c r="H255" s="321">
        <v>47</v>
      </c>
      <c r="I255" s="322"/>
      <c r="J255" s="323">
        <f>ROUND(I255*H255,2)</f>
        <v>0</v>
      </c>
      <c r="K255" s="324"/>
      <c r="L255" s="325"/>
      <c r="M255" s="326" t="s">
        <v>1</v>
      </c>
      <c r="N255" s="327" t="s">
        <v>46</v>
      </c>
      <c r="O255" s="94"/>
      <c r="P255" s="263">
        <f>O255*H255</f>
        <v>0</v>
      </c>
      <c r="Q255" s="263">
        <v>0</v>
      </c>
      <c r="R255" s="263">
        <f>Q255*H255</f>
        <v>0</v>
      </c>
      <c r="S255" s="263">
        <v>0</v>
      </c>
      <c r="T255" s="264">
        <f>S255*H255</f>
        <v>0</v>
      </c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R255" s="265" t="s">
        <v>247</v>
      </c>
      <c r="AT255" s="265" t="s">
        <v>587</v>
      </c>
      <c r="AU255" s="265" t="s">
        <v>87</v>
      </c>
      <c r="AY255" s="18" t="s">
        <v>211</v>
      </c>
      <c r="BE255" s="155">
        <f>IF(N255="základní",J255,0)</f>
        <v>0</v>
      </c>
      <c r="BF255" s="155">
        <f>IF(N255="snížená",J255,0)</f>
        <v>0</v>
      </c>
      <c r="BG255" s="155">
        <f>IF(N255="zákl. přenesená",J255,0)</f>
        <v>0</v>
      </c>
      <c r="BH255" s="155">
        <f>IF(N255="sníž. přenesená",J255,0)</f>
        <v>0</v>
      </c>
      <c r="BI255" s="155">
        <f>IF(N255="nulová",J255,0)</f>
        <v>0</v>
      </c>
      <c r="BJ255" s="18" t="s">
        <v>87</v>
      </c>
      <c r="BK255" s="155">
        <f>ROUND(I255*H255,2)</f>
        <v>0</v>
      </c>
      <c r="BL255" s="18" t="s">
        <v>100</v>
      </c>
      <c r="BM255" s="265" t="s">
        <v>3525</v>
      </c>
    </row>
    <row r="256" s="14" customFormat="1">
      <c r="A256" s="14"/>
      <c r="B256" s="277"/>
      <c r="C256" s="278"/>
      <c r="D256" s="268" t="s">
        <v>236</v>
      </c>
      <c r="E256" s="279" t="s">
        <v>1</v>
      </c>
      <c r="F256" s="280" t="s">
        <v>3526</v>
      </c>
      <c r="G256" s="278"/>
      <c r="H256" s="281">
        <v>47</v>
      </c>
      <c r="I256" s="282"/>
      <c r="J256" s="278"/>
      <c r="K256" s="278"/>
      <c r="L256" s="283"/>
      <c r="M256" s="284"/>
      <c r="N256" s="285"/>
      <c r="O256" s="285"/>
      <c r="P256" s="285"/>
      <c r="Q256" s="285"/>
      <c r="R256" s="285"/>
      <c r="S256" s="285"/>
      <c r="T256" s="286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87" t="s">
        <v>236</v>
      </c>
      <c r="AU256" s="287" t="s">
        <v>87</v>
      </c>
      <c r="AV256" s="14" t="s">
        <v>89</v>
      </c>
      <c r="AW256" s="14" t="s">
        <v>34</v>
      </c>
      <c r="AX256" s="14" t="s">
        <v>87</v>
      </c>
      <c r="AY256" s="287" t="s">
        <v>211</v>
      </c>
    </row>
    <row r="257" s="2" customFormat="1" ht="16.5" customHeight="1">
      <c r="A257" s="41"/>
      <c r="B257" s="42"/>
      <c r="C257" s="317" t="s">
        <v>951</v>
      </c>
      <c r="D257" s="317" t="s">
        <v>587</v>
      </c>
      <c r="E257" s="318" t="s">
        <v>3527</v>
      </c>
      <c r="F257" s="319" t="s">
        <v>3528</v>
      </c>
      <c r="G257" s="320" t="s">
        <v>307</v>
      </c>
      <c r="H257" s="321">
        <v>83.5</v>
      </c>
      <c r="I257" s="322"/>
      <c r="J257" s="323">
        <f>ROUND(I257*H257,2)</f>
        <v>0</v>
      </c>
      <c r="K257" s="324"/>
      <c r="L257" s="325"/>
      <c r="M257" s="326" t="s">
        <v>1</v>
      </c>
      <c r="N257" s="327" t="s">
        <v>46</v>
      </c>
      <c r="O257" s="94"/>
      <c r="P257" s="263">
        <f>O257*H257</f>
        <v>0</v>
      </c>
      <c r="Q257" s="263">
        <v>0</v>
      </c>
      <c r="R257" s="263">
        <f>Q257*H257</f>
        <v>0</v>
      </c>
      <c r="S257" s="263">
        <v>0</v>
      </c>
      <c r="T257" s="264">
        <f>S257*H257</f>
        <v>0</v>
      </c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R257" s="265" t="s">
        <v>247</v>
      </c>
      <c r="AT257" s="265" t="s">
        <v>587</v>
      </c>
      <c r="AU257" s="265" t="s">
        <v>87</v>
      </c>
      <c r="AY257" s="18" t="s">
        <v>211</v>
      </c>
      <c r="BE257" s="155">
        <f>IF(N257="základní",J257,0)</f>
        <v>0</v>
      </c>
      <c r="BF257" s="155">
        <f>IF(N257="snížená",J257,0)</f>
        <v>0</v>
      </c>
      <c r="BG257" s="155">
        <f>IF(N257="zákl. přenesená",J257,0)</f>
        <v>0</v>
      </c>
      <c r="BH257" s="155">
        <f>IF(N257="sníž. přenesená",J257,0)</f>
        <v>0</v>
      </c>
      <c r="BI257" s="155">
        <f>IF(N257="nulová",J257,0)</f>
        <v>0</v>
      </c>
      <c r="BJ257" s="18" t="s">
        <v>87</v>
      </c>
      <c r="BK257" s="155">
        <f>ROUND(I257*H257,2)</f>
        <v>0</v>
      </c>
      <c r="BL257" s="18" t="s">
        <v>100</v>
      </c>
      <c r="BM257" s="265" t="s">
        <v>3529</v>
      </c>
    </row>
    <row r="258" s="14" customFormat="1">
      <c r="A258" s="14"/>
      <c r="B258" s="277"/>
      <c r="C258" s="278"/>
      <c r="D258" s="268" t="s">
        <v>236</v>
      </c>
      <c r="E258" s="279" t="s">
        <v>1</v>
      </c>
      <c r="F258" s="280" t="s">
        <v>3530</v>
      </c>
      <c r="G258" s="278"/>
      <c r="H258" s="281">
        <v>83.5</v>
      </c>
      <c r="I258" s="282"/>
      <c r="J258" s="278"/>
      <c r="K258" s="278"/>
      <c r="L258" s="283"/>
      <c r="M258" s="284"/>
      <c r="N258" s="285"/>
      <c r="O258" s="285"/>
      <c r="P258" s="285"/>
      <c r="Q258" s="285"/>
      <c r="R258" s="285"/>
      <c r="S258" s="285"/>
      <c r="T258" s="286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87" t="s">
        <v>236</v>
      </c>
      <c r="AU258" s="287" t="s">
        <v>87</v>
      </c>
      <c r="AV258" s="14" t="s">
        <v>89</v>
      </c>
      <c r="AW258" s="14" t="s">
        <v>34</v>
      </c>
      <c r="AX258" s="14" t="s">
        <v>87</v>
      </c>
      <c r="AY258" s="287" t="s">
        <v>211</v>
      </c>
    </row>
    <row r="259" s="2" customFormat="1" ht="16.5" customHeight="1">
      <c r="A259" s="41"/>
      <c r="B259" s="42"/>
      <c r="C259" s="317" t="s">
        <v>957</v>
      </c>
      <c r="D259" s="317" t="s">
        <v>587</v>
      </c>
      <c r="E259" s="318" t="s">
        <v>3531</v>
      </c>
      <c r="F259" s="319" t="s">
        <v>3532</v>
      </c>
      <c r="G259" s="320" t="s">
        <v>1198</v>
      </c>
      <c r="H259" s="321">
        <v>7</v>
      </c>
      <c r="I259" s="322"/>
      <c r="J259" s="323">
        <f>ROUND(I259*H259,2)</f>
        <v>0</v>
      </c>
      <c r="K259" s="324"/>
      <c r="L259" s="325"/>
      <c r="M259" s="326" t="s">
        <v>1</v>
      </c>
      <c r="N259" s="327" t="s">
        <v>46</v>
      </c>
      <c r="O259" s="94"/>
      <c r="P259" s="263">
        <f>O259*H259</f>
        <v>0</v>
      </c>
      <c r="Q259" s="263">
        <v>0</v>
      </c>
      <c r="R259" s="263">
        <f>Q259*H259</f>
        <v>0</v>
      </c>
      <c r="S259" s="263">
        <v>0</v>
      </c>
      <c r="T259" s="264">
        <f>S259*H259</f>
        <v>0</v>
      </c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R259" s="265" t="s">
        <v>247</v>
      </c>
      <c r="AT259" s="265" t="s">
        <v>587</v>
      </c>
      <c r="AU259" s="265" t="s">
        <v>87</v>
      </c>
      <c r="AY259" s="18" t="s">
        <v>211</v>
      </c>
      <c r="BE259" s="155">
        <f>IF(N259="základní",J259,0)</f>
        <v>0</v>
      </c>
      <c r="BF259" s="155">
        <f>IF(N259="snížená",J259,0)</f>
        <v>0</v>
      </c>
      <c r="BG259" s="155">
        <f>IF(N259="zákl. přenesená",J259,0)</f>
        <v>0</v>
      </c>
      <c r="BH259" s="155">
        <f>IF(N259="sníž. přenesená",J259,0)</f>
        <v>0</v>
      </c>
      <c r="BI259" s="155">
        <f>IF(N259="nulová",J259,0)</f>
        <v>0</v>
      </c>
      <c r="BJ259" s="18" t="s">
        <v>87</v>
      </c>
      <c r="BK259" s="155">
        <f>ROUND(I259*H259,2)</f>
        <v>0</v>
      </c>
      <c r="BL259" s="18" t="s">
        <v>100</v>
      </c>
      <c r="BM259" s="265" t="s">
        <v>3533</v>
      </c>
    </row>
    <row r="260" s="2" customFormat="1" ht="16.5" customHeight="1">
      <c r="A260" s="41"/>
      <c r="B260" s="42"/>
      <c r="C260" s="317" t="s">
        <v>966</v>
      </c>
      <c r="D260" s="317" t="s">
        <v>587</v>
      </c>
      <c r="E260" s="318" t="s">
        <v>3534</v>
      </c>
      <c r="F260" s="319" t="s">
        <v>3535</v>
      </c>
      <c r="G260" s="320" t="s">
        <v>1198</v>
      </c>
      <c r="H260" s="321">
        <v>3</v>
      </c>
      <c r="I260" s="322"/>
      <c r="J260" s="323">
        <f>ROUND(I260*H260,2)</f>
        <v>0</v>
      </c>
      <c r="K260" s="324"/>
      <c r="L260" s="325"/>
      <c r="M260" s="326" t="s">
        <v>1</v>
      </c>
      <c r="N260" s="327" t="s">
        <v>46</v>
      </c>
      <c r="O260" s="94"/>
      <c r="P260" s="263">
        <f>O260*H260</f>
        <v>0</v>
      </c>
      <c r="Q260" s="263">
        <v>0</v>
      </c>
      <c r="R260" s="263">
        <f>Q260*H260</f>
        <v>0</v>
      </c>
      <c r="S260" s="263">
        <v>0</v>
      </c>
      <c r="T260" s="264">
        <f>S260*H260</f>
        <v>0</v>
      </c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R260" s="265" t="s">
        <v>247</v>
      </c>
      <c r="AT260" s="265" t="s">
        <v>587</v>
      </c>
      <c r="AU260" s="265" t="s">
        <v>87</v>
      </c>
      <c r="AY260" s="18" t="s">
        <v>211</v>
      </c>
      <c r="BE260" s="155">
        <f>IF(N260="základní",J260,0)</f>
        <v>0</v>
      </c>
      <c r="BF260" s="155">
        <f>IF(N260="snížená",J260,0)</f>
        <v>0</v>
      </c>
      <c r="BG260" s="155">
        <f>IF(N260="zákl. přenesená",J260,0)</f>
        <v>0</v>
      </c>
      <c r="BH260" s="155">
        <f>IF(N260="sníž. přenesená",J260,0)</f>
        <v>0</v>
      </c>
      <c r="BI260" s="155">
        <f>IF(N260="nulová",J260,0)</f>
        <v>0</v>
      </c>
      <c r="BJ260" s="18" t="s">
        <v>87</v>
      </c>
      <c r="BK260" s="155">
        <f>ROUND(I260*H260,2)</f>
        <v>0</v>
      </c>
      <c r="BL260" s="18" t="s">
        <v>100</v>
      </c>
      <c r="BM260" s="265" t="s">
        <v>3536</v>
      </c>
    </row>
    <row r="261" s="14" customFormat="1">
      <c r="A261" s="14"/>
      <c r="B261" s="277"/>
      <c r="C261" s="278"/>
      <c r="D261" s="268" t="s">
        <v>236</v>
      </c>
      <c r="E261" s="279" t="s">
        <v>1</v>
      </c>
      <c r="F261" s="280" t="s">
        <v>1986</v>
      </c>
      <c r="G261" s="278"/>
      <c r="H261" s="281">
        <v>3</v>
      </c>
      <c r="I261" s="282"/>
      <c r="J261" s="278"/>
      <c r="K261" s="278"/>
      <c r="L261" s="283"/>
      <c r="M261" s="284"/>
      <c r="N261" s="285"/>
      <c r="O261" s="285"/>
      <c r="P261" s="285"/>
      <c r="Q261" s="285"/>
      <c r="R261" s="285"/>
      <c r="S261" s="285"/>
      <c r="T261" s="286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87" t="s">
        <v>236</v>
      </c>
      <c r="AU261" s="287" t="s">
        <v>87</v>
      </c>
      <c r="AV261" s="14" t="s">
        <v>89</v>
      </c>
      <c r="AW261" s="14" t="s">
        <v>34</v>
      </c>
      <c r="AX261" s="14" t="s">
        <v>87</v>
      </c>
      <c r="AY261" s="287" t="s">
        <v>211</v>
      </c>
    </row>
    <row r="262" s="2" customFormat="1" ht="16.5" customHeight="1">
      <c r="A262" s="41"/>
      <c r="B262" s="42"/>
      <c r="C262" s="317" t="s">
        <v>971</v>
      </c>
      <c r="D262" s="317" t="s">
        <v>587</v>
      </c>
      <c r="E262" s="318" t="s">
        <v>3537</v>
      </c>
      <c r="F262" s="319" t="s">
        <v>3538</v>
      </c>
      <c r="G262" s="320" t="s">
        <v>1198</v>
      </c>
      <c r="H262" s="321">
        <v>2</v>
      </c>
      <c r="I262" s="322"/>
      <c r="J262" s="323">
        <f>ROUND(I262*H262,2)</f>
        <v>0</v>
      </c>
      <c r="K262" s="324"/>
      <c r="L262" s="325"/>
      <c r="M262" s="326" t="s">
        <v>1</v>
      </c>
      <c r="N262" s="327" t="s">
        <v>46</v>
      </c>
      <c r="O262" s="94"/>
      <c r="P262" s="263">
        <f>O262*H262</f>
        <v>0</v>
      </c>
      <c r="Q262" s="263">
        <v>0</v>
      </c>
      <c r="R262" s="263">
        <f>Q262*H262</f>
        <v>0</v>
      </c>
      <c r="S262" s="263">
        <v>0</v>
      </c>
      <c r="T262" s="264">
        <f>S262*H262</f>
        <v>0</v>
      </c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R262" s="265" t="s">
        <v>247</v>
      </c>
      <c r="AT262" s="265" t="s">
        <v>587</v>
      </c>
      <c r="AU262" s="265" t="s">
        <v>87</v>
      </c>
      <c r="AY262" s="18" t="s">
        <v>211</v>
      </c>
      <c r="BE262" s="155">
        <f>IF(N262="základní",J262,0)</f>
        <v>0</v>
      </c>
      <c r="BF262" s="155">
        <f>IF(N262="snížená",J262,0)</f>
        <v>0</v>
      </c>
      <c r="BG262" s="155">
        <f>IF(N262="zákl. přenesená",J262,0)</f>
        <v>0</v>
      </c>
      <c r="BH262" s="155">
        <f>IF(N262="sníž. přenesená",J262,0)</f>
        <v>0</v>
      </c>
      <c r="BI262" s="155">
        <f>IF(N262="nulová",J262,0)</f>
        <v>0</v>
      </c>
      <c r="BJ262" s="18" t="s">
        <v>87</v>
      </c>
      <c r="BK262" s="155">
        <f>ROUND(I262*H262,2)</f>
        <v>0</v>
      </c>
      <c r="BL262" s="18" t="s">
        <v>100</v>
      </c>
      <c r="BM262" s="265" t="s">
        <v>3539</v>
      </c>
    </row>
    <row r="263" s="2" customFormat="1" ht="16.5" customHeight="1">
      <c r="A263" s="41"/>
      <c r="B263" s="42"/>
      <c r="C263" s="317" t="s">
        <v>977</v>
      </c>
      <c r="D263" s="317" t="s">
        <v>587</v>
      </c>
      <c r="E263" s="318" t="s">
        <v>3540</v>
      </c>
      <c r="F263" s="319" t="s">
        <v>3541</v>
      </c>
      <c r="G263" s="320" t="s">
        <v>307</v>
      </c>
      <c r="H263" s="321">
        <v>4</v>
      </c>
      <c r="I263" s="322"/>
      <c r="J263" s="323">
        <f>ROUND(I263*H263,2)</f>
        <v>0</v>
      </c>
      <c r="K263" s="324"/>
      <c r="L263" s="325"/>
      <c r="M263" s="326" t="s">
        <v>1</v>
      </c>
      <c r="N263" s="327" t="s">
        <v>46</v>
      </c>
      <c r="O263" s="94"/>
      <c r="P263" s="263">
        <f>O263*H263</f>
        <v>0</v>
      </c>
      <c r="Q263" s="263">
        <v>0</v>
      </c>
      <c r="R263" s="263">
        <f>Q263*H263</f>
        <v>0</v>
      </c>
      <c r="S263" s="263">
        <v>0</v>
      </c>
      <c r="T263" s="264">
        <f>S263*H263</f>
        <v>0</v>
      </c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R263" s="265" t="s">
        <v>247</v>
      </c>
      <c r="AT263" s="265" t="s">
        <v>587</v>
      </c>
      <c r="AU263" s="265" t="s">
        <v>87</v>
      </c>
      <c r="AY263" s="18" t="s">
        <v>211</v>
      </c>
      <c r="BE263" s="155">
        <f>IF(N263="základní",J263,0)</f>
        <v>0</v>
      </c>
      <c r="BF263" s="155">
        <f>IF(N263="snížená",J263,0)</f>
        <v>0</v>
      </c>
      <c r="BG263" s="155">
        <f>IF(N263="zákl. přenesená",J263,0)</f>
        <v>0</v>
      </c>
      <c r="BH263" s="155">
        <f>IF(N263="sníž. přenesená",J263,0)</f>
        <v>0</v>
      </c>
      <c r="BI263" s="155">
        <f>IF(N263="nulová",J263,0)</f>
        <v>0</v>
      </c>
      <c r="BJ263" s="18" t="s">
        <v>87</v>
      </c>
      <c r="BK263" s="155">
        <f>ROUND(I263*H263,2)</f>
        <v>0</v>
      </c>
      <c r="BL263" s="18" t="s">
        <v>100</v>
      </c>
      <c r="BM263" s="265" t="s">
        <v>3542</v>
      </c>
    </row>
    <row r="264" s="2" customFormat="1" ht="16.5" customHeight="1">
      <c r="A264" s="41"/>
      <c r="B264" s="42"/>
      <c r="C264" s="317" t="s">
        <v>981</v>
      </c>
      <c r="D264" s="317" t="s">
        <v>587</v>
      </c>
      <c r="E264" s="318" t="s">
        <v>3543</v>
      </c>
      <c r="F264" s="319" t="s">
        <v>3544</v>
      </c>
      <c r="G264" s="320" t="s">
        <v>307</v>
      </c>
      <c r="H264" s="321">
        <v>3</v>
      </c>
      <c r="I264" s="322"/>
      <c r="J264" s="323">
        <f>ROUND(I264*H264,2)</f>
        <v>0</v>
      </c>
      <c r="K264" s="324"/>
      <c r="L264" s="325"/>
      <c r="M264" s="326" t="s">
        <v>1</v>
      </c>
      <c r="N264" s="327" t="s">
        <v>46</v>
      </c>
      <c r="O264" s="94"/>
      <c r="P264" s="263">
        <f>O264*H264</f>
        <v>0</v>
      </c>
      <c r="Q264" s="263">
        <v>0</v>
      </c>
      <c r="R264" s="263">
        <f>Q264*H264</f>
        <v>0</v>
      </c>
      <c r="S264" s="263">
        <v>0</v>
      </c>
      <c r="T264" s="264">
        <f>S264*H264</f>
        <v>0</v>
      </c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R264" s="265" t="s">
        <v>247</v>
      </c>
      <c r="AT264" s="265" t="s">
        <v>587</v>
      </c>
      <c r="AU264" s="265" t="s">
        <v>87</v>
      </c>
      <c r="AY264" s="18" t="s">
        <v>211</v>
      </c>
      <c r="BE264" s="155">
        <f>IF(N264="základní",J264,0)</f>
        <v>0</v>
      </c>
      <c r="BF264" s="155">
        <f>IF(N264="snížená",J264,0)</f>
        <v>0</v>
      </c>
      <c r="BG264" s="155">
        <f>IF(N264="zákl. přenesená",J264,0)</f>
        <v>0</v>
      </c>
      <c r="BH264" s="155">
        <f>IF(N264="sníž. přenesená",J264,0)</f>
        <v>0</v>
      </c>
      <c r="BI264" s="155">
        <f>IF(N264="nulová",J264,0)</f>
        <v>0</v>
      </c>
      <c r="BJ264" s="18" t="s">
        <v>87</v>
      </c>
      <c r="BK264" s="155">
        <f>ROUND(I264*H264,2)</f>
        <v>0</v>
      </c>
      <c r="BL264" s="18" t="s">
        <v>100</v>
      </c>
      <c r="BM264" s="265" t="s">
        <v>3545</v>
      </c>
    </row>
    <row r="265" s="2" customFormat="1" ht="16.5" customHeight="1">
      <c r="A265" s="41"/>
      <c r="B265" s="42"/>
      <c r="C265" s="317" t="s">
        <v>986</v>
      </c>
      <c r="D265" s="317" t="s">
        <v>587</v>
      </c>
      <c r="E265" s="318" t="s">
        <v>3546</v>
      </c>
      <c r="F265" s="319" t="s">
        <v>3547</v>
      </c>
      <c r="G265" s="320" t="s">
        <v>307</v>
      </c>
      <c r="H265" s="321">
        <v>20</v>
      </c>
      <c r="I265" s="322"/>
      <c r="J265" s="323">
        <f>ROUND(I265*H265,2)</f>
        <v>0</v>
      </c>
      <c r="K265" s="324"/>
      <c r="L265" s="325"/>
      <c r="M265" s="326" t="s">
        <v>1</v>
      </c>
      <c r="N265" s="327" t="s">
        <v>46</v>
      </c>
      <c r="O265" s="94"/>
      <c r="P265" s="263">
        <f>O265*H265</f>
        <v>0</v>
      </c>
      <c r="Q265" s="263">
        <v>0</v>
      </c>
      <c r="R265" s="263">
        <f>Q265*H265</f>
        <v>0</v>
      </c>
      <c r="S265" s="263">
        <v>0</v>
      </c>
      <c r="T265" s="264">
        <f>S265*H265</f>
        <v>0</v>
      </c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R265" s="265" t="s">
        <v>247</v>
      </c>
      <c r="AT265" s="265" t="s">
        <v>587</v>
      </c>
      <c r="AU265" s="265" t="s">
        <v>87</v>
      </c>
      <c r="AY265" s="18" t="s">
        <v>211</v>
      </c>
      <c r="BE265" s="155">
        <f>IF(N265="základní",J265,0)</f>
        <v>0</v>
      </c>
      <c r="BF265" s="155">
        <f>IF(N265="snížená",J265,0)</f>
        <v>0</v>
      </c>
      <c r="BG265" s="155">
        <f>IF(N265="zákl. přenesená",J265,0)</f>
        <v>0</v>
      </c>
      <c r="BH265" s="155">
        <f>IF(N265="sníž. přenesená",J265,0)</f>
        <v>0</v>
      </c>
      <c r="BI265" s="155">
        <f>IF(N265="nulová",J265,0)</f>
        <v>0</v>
      </c>
      <c r="BJ265" s="18" t="s">
        <v>87</v>
      </c>
      <c r="BK265" s="155">
        <f>ROUND(I265*H265,2)</f>
        <v>0</v>
      </c>
      <c r="BL265" s="18" t="s">
        <v>100</v>
      </c>
      <c r="BM265" s="265" t="s">
        <v>3548</v>
      </c>
    </row>
    <row r="266" s="2" customFormat="1" ht="16.5" customHeight="1">
      <c r="A266" s="41"/>
      <c r="B266" s="42"/>
      <c r="C266" s="317" t="s">
        <v>994</v>
      </c>
      <c r="D266" s="317" t="s">
        <v>587</v>
      </c>
      <c r="E266" s="318" t="s">
        <v>3549</v>
      </c>
      <c r="F266" s="319" t="s">
        <v>3550</v>
      </c>
      <c r="G266" s="320" t="s">
        <v>1198</v>
      </c>
      <c r="H266" s="321">
        <v>1</v>
      </c>
      <c r="I266" s="322"/>
      <c r="J266" s="323">
        <f>ROUND(I266*H266,2)</f>
        <v>0</v>
      </c>
      <c r="K266" s="324"/>
      <c r="L266" s="325"/>
      <c r="M266" s="326" t="s">
        <v>1</v>
      </c>
      <c r="N266" s="327" t="s">
        <v>46</v>
      </c>
      <c r="O266" s="94"/>
      <c r="P266" s="263">
        <f>O266*H266</f>
        <v>0</v>
      </c>
      <c r="Q266" s="263">
        <v>0</v>
      </c>
      <c r="R266" s="263">
        <f>Q266*H266</f>
        <v>0</v>
      </c>
      <c r="S266" s="263">
        <v>0</v>
      </c>
      <c r="T266" s="264">
        <f>S266*H266</f>
        <v>0</v>
      </c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  <c r="AR266" s="265" t="s">
        <v>247</v>
      </c>
      <c r="AT266" s="265" t="s">
        <v>587</v>
      </c>
      <c r="AU266" s="265" t="s">
        <v>87</v>
      </c>
      <c r="AY266" s="18" t="s">
        <v>211</v>
      </c>
      <c r="BE266" s="155">
        <f>IF(N266="základní",J266,0)</f>
        <v>0</v>
      </c>
      <c r="BF266" s="155">
        <f>IF(N266="snížená",J266,0)</f>
        <v>0</v>
      </c>
      <c r="BG266" s="155">
        <f>IF(N266="zákl. přenesená",J266,0)</f>
        <v>0</v>
      </c>
      <c r="BH266" s="155">
        <f>IF(N266="sníž. přenesená",J266,0)</f>
        <v>0</v>
      </c>
      <c r="BI266" s="155">
        <f>IF(N266="nulová",J266,0)</f>
        <v>0</v>
      </c>
      <c r="BJ266" s="18" t="s">
        <v>87</v>
      </c>
      <c r="BK266" s="155">
        <f>ROUND(I266*H266,2)</f>
        <v>0</v>
      </c>
      <c r="BL266" s="18" t="s">
        <v>100</v>
      </c>
      <c r="BM266" s="265" t="s">
        <v>3551</v>
      </c>
    </row>
    <row r="267" s="2" customFormat="1" ht="16.5" customHeight="1">
      <c r="A267" s="41"/>
      <c r="B267" s="42"/>
      <c r="C267" s="317" t="s">
        <v>1000</v>
      </c>
      <c r="D267" s="317" t="s">
        <v>587</v>
      </c>
      <c r="E267" s="318" t="s">
        <v>3552</v>
      </c>
      <c r="F267" s="319" t="s">
        <v>3553</v>
      </c>
      <c r="G267" s="320" t="s">
        <v>1198</v>
      </c>
      <c r="H267" s="321">
        <v>23</v>
      </c>
      <c r="I267" s="322"/>
      <c r="J267" s="323">
        <f>ROUND(I267*H267,2)</f>
        <v>0</v>
      </c>
      <c r="K267" s="324"/>
      <c r="L267" s="325"/>
      <c r="M267" s="326" t="s">
        <v>1</v>
      </c>
      <c r="N267" s="327" t="s">
        <v>46</v>
      </c>
      <c r="O267" s="94"/>
      <c r="P267" s="263">
        <f>O267*H267</f>
        <v>0</v>
      </c>
      <c r="Q267" s="263">
        <v>0</v>
      </c>
      <c r="R267" s="263">
        <f>Q267*H267</f>
        <v>0</v>
      </c>
      <c r="S267" s="263">
        <v>0</v>
      </c>
      <c r="T267" s="264">
        <f>S267*H267</f>
        <v>0</v>
      </c>
      <c r="U267" s="41"/>
      <c r="V267" s="41"/>
      <c r="W267" s="41"/>
      <c r="X267" s="41"/>
      <c r="Y267" s="41"/>
      <c r="Z267" s="41"/>
      <c r="AA267" s="41"/>
      <c r="AB267" s="41"/>
      <c r="AC267" s="41"/>
      <c r="AD267" s="41"/>
      <c r="AE267" s="41"/>
      <c r="AR267" s="265" t="s">
        <v>247</v>
      </c>
      <c r="AT267" s="265" t="s">
        <v>587</v>
      </c>
      <c r="AU267" s="265" t="s">
        <v>87</v>
      </c>
      <c r="AY267" s="18" t="s">
        <v>211</v>
      </c>
      <c r="BE267" s="155">
        <f>IF(N267="základní",J267,0)</f>
        <v>0</v>
      </c>
      <c r="BF267" s="155">
        <f>IF(N267="snížená",J267,0)</f>
        <v>0</v>
      </c>
      <c r="BG267" s="155">
        <f>IF(N267="zákl. přenesená",J267,0)</f>
        <v>0</v>
      </c>
      <c r="BH267" s="155">
        <f>IF(N267="sníž. přenesená",J267,0)</f>
        <v>0</v>
      </c>
      <c r="BI267" s="155">
        <f>IF(N267="nulová",J267,0)</f>
        <v>0</v>
      </c>
      <c r="BJ267" s="18" t="s">
        <v>87</v>
      </c>
      <c r="BK267" s="155">
        <f>ROUND(I267*H267,2)</f>
        <v>0</v>
      </c>
      <c r="BL267" s="18" t="s">
        <v>100</v>
      </c>
      <c r="BM267" s="265" t="s">
        <v>3554</v>
      </c>
    </row>
    <row r="268" s="12" customFormat="1" ht="25.92" customHeight="1">
      <c r="A268" s="12"/>
      <c r="B268" s="237"/>
      <c r="C268" s="238"/>
      <c r="D268" s="239" t="s">
        <v>80</v>
      </c>
      <c r="E268" s="240" t="s">
        <v>3555</v>
      </c>
      <c r="F268" s="240" t="s">
        <v>3556</v>
      </c>
      <c r="G268" s="238"/>
      <c r="H268" s="238"/>
      <c r="I268" s="241"/>
      <c r="J268" s="242">
        <f>BK268</f>
        <v>0</v>
      </c>
      <c r="K268" s="238"/>
      <c r="L268" s="243"/>
      <c r="M268" s="244"/>
      <c r="N268" s="245"/>
      <c r="O268" s="245"/>
      <c r="P268" s="246">
        <f>SUM(P269:P270)</f>
        <v>0</v>
      </c>
      <c r="Q268" s="245"/>
      <c r="R268" s="246">
        <f>SUM(R269:R270)</f>
        <v>0</v>
      </c>
      <c r="S268" s="245"/>
      <c r="T268" s="247">
        <f>SUM(T269:T270)</f>
        <v>0</v>
      </c>
      <c r="U268" s="12"/>
      <c r="V268" s="12"/>
      <c r="W268" s="12"/>
      <c r="X268" s="12"/>
      <c r="Y268" s="12"/>
      <c r="Z268" s="12"/>
      <c r="AA268" s="12"/>
      <c r="AB268" s="12"/>
      <c r="AC268" s="12"/>
      <c r="AD268" s="12"/>
      <c r="AE268" s="12"/>
      <c r="AR268" s="248" t="s">
        <v>87</v>
      </c>
      <c r="AT268" s="249" t="s">
        <v>80</v>
      </c>
      <c r="AU268" s="249" t="s">
        <v>81</v>
      </c>
      <c r="AY268" s="248" t="s">
        <v>211</v>
      </c>
      <c r="BK268" s="250">
        <f>SUM(BK269:BK270)</f>
        <v>0</v>
      </c>
    </row>
    <row r="269" s="2" customFormat="1" ht="16.5" customHeight="1">
      <c r="A269" s="41"/>
      <c r="B269" s="42"/>
      <c r="C269" s="253" t="s">
        <v>1009</v>
      </c>
      <c r="D269" s="253" t="s">
        <v>214</v>
      </c>
      <c r="E269" s="254" t="s">
        <v>3557</v>
      </c>
      <c r="F269" s="255" t="s">
        <v>3556</v>
      </c>
      <c r="G269" s="256" t="s">
        <v>217</v>
      </c>
      <c r="H269" s="257">
        <v>1</v>
      </c>
      <c r="I269" s="258"/>
      <c r="J269" s="259">
        <f>ROUND(I269*H269,2)</f>
        <v>0</v>
      </c>
      <c r="K269" s="260"/>
      <c r="L269" s="44"/>
      <c r="M269" s="261" t="s">
        <v>1</v>
      </c>
      <c r="N269" s="262" t="s">
        <v>46</v>
      </c>
      <c r="O269" s="94"/>
      <c r="P269" s="263">
        <f>O269*H269</f>
        <v>0</v>
      </c>
      <c r="Q269" s="263">
        <v>0</v>
      </c>
      <c r="R269" s="263">
        <f>Q269*H269</f>
        <v>0</v>
      </c>
      <c r="S269" s="263">
        <v>0</v>
      </c>
      <c r="T269" s="264">
        <f>S269*H269</f>
        <v>0</v>
      </c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R269" s="265" t="s">
        <v>100</v>
      </c>
      <c r="AT269" s="265" t="s">
        <v>214</v>
      </c>
      <c r="AU269" s="265" t="s">
        <v>87</v>
      </c>
      <c r="AY269" s="18" t="s">
        <v>211</v>
      </c>
      <c r="BE269" s="155">
        <f>IF(N269="základní",J269,0)</f>
        <v>0</v>
      </c>
      <c r="BF269" s="155">
        <f>IF(N269="snížená",J269,0)</f>
        <v>0</v>
      </c>
      <c r="BG269" s="155">
        <f>IF(N269="zákl. přenesená",J269,0)</f>
        <v>0</v>
      </c>
      <c r="BH269" s="155">
        <f>IF(N269="sníž. přenesená",J269,0)</f>
        <v>0</v>
      </c>
      <c r="BI269" s="155">
        <f>IF(N269="nulová",J269,0)</f>
        <v>0</v>
      </c>
      <c r="BJ269" s="18" t="s">
        <v>87</v>
      </c>
      <c r="BK269" s="155">
        <f>ROUND(I269*H269,2)</f>
        <v>0</v>
      </c>
      <c r="BL269" s="18" t="s">
        <v>100</v>
      </c>
      <c r="BM269" s="265" t="s">
        <v>3558</v>
      </c>
    </row>
    <row r="270" s="14" customFormat="1">
      <c r="A270" s="14"/>
      <c r="B270" s="277"/>
      <c r="C270" s="278"/>
      <c r="D270" s="268" t="s">
        <v>236</v>
      </c>
      <c r="E270" s="278"/>
      <c r="F270" s="280" t="s">
        <v>3559</v>
      </c>
      <c r="G270" s="278"/>
      <c r="H270" s="281">
        <v>1</v>
      </c>
      <c r="I270" s="282"/>
      <c r="J270" s="278"/>
      <c r="K270" s="278"/>
      <c r="L270" s="283"/>
      <c r="M270" s="328"/>
      <c r="N270" s="329"/>
      <c r="O270" s="329"/>
      <c r="P270" s="329"/>
      <c r="Q270" s="329"/>
      <c r="R270" s="329"/>
      <c r="S270" s="329"/>
      <c r="T270" s="330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87" t="s">
        <v>236</v>
      </c>
      <c r="AU270" s="287" t="s">
        <v>87</v>
      </c>
      <c r="AV270" s="14" t="s">
        <v>89</v>
      </c>
      <c r="AW270" s="14" t="s">
        <v>4</v>
      </c>
      <c r="AX270" s="14" t="s">
        <v>87</v>
      </c>
      <c r="AY270" s="287" t="s">
        <v>211</v>
      </c>
    </row>
    <row r="271" s="2" customFormat="1" ht="6.96" customHeight="1">
      <c r="A271" s="41"/>
      <c r="B271" s="69"/>
      <c r="C271" s="70"/>
      <c r="D271" s="70"/>
      <c r="E271" s="70"/>
      <c r="F271" s="70"/>
      <c r="G271" s="70"/>
      <c r="H271" s="70"/>
      <c r="I271" s="70"/>
      <c r="J271" s="70"/>
      <c r="K271" s="70"/>
      <c r="L271" s="44"/>
      <c r="M271" s="41"/>
      <c r="O271" s="41"/>
      <c r="P271" s="41"/>
      <c r="Q271" s="41"/>
      <c r="R271" s="41"/>
      <c r="S271" s="41"/>
      <c r="T271" s="41"/>
      <c r="U271" s="41"/>
      <c r="V271" s="41"/>
      <c r="W271" s="41"/>
      <c r="X271" s="41"/>
      <c r="Y271" s="41"/>
      <c r="Z271" s="41"/>
      <c r="AA271" s="41"/>
      <c r="AB271" s="41"/>
      <c r="AC271" s="41"/>
      <c r="AD271" s="41"/>
      <c r="AE271" s="41"/>
    </row>
  </sheetData>
  <sheetProtection sheet="1" autoFilter="0" formatColumns="0" formatRows="0" objects="1" scenarios="1" spinCount="100000" saltValue="/4ZmwqbZwzSPJ/HRP6msWtD4Dm5cccvWTSVL26ZJbVsqCoY22TOjifhfLK9Ynyum3GQuiPOAF5AjmOI0iJ3n2Q==" hashValue="alwPoy5SfHl2/+cIHp0rvIb7pj6uJIlPFv8EjchRQSLYjzwZyX56ta4raC+H6m0u07buuoWB0MFoOsPpqjDm+w==" algorithmName="SHA-512" password="CC35"/>
  <autoFilter ref="C144:K270"/>
  <mergeCells count="20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D115:F115"/>
    <mergeCell ref="D116:F116"/>
    <mergeCell ref="D117:F117"/>
    <mergeCell ref="D118:F118"/>
    <mergeCell ref="D119:F119"/>
    <mergeCell ref="E131:H131"/>
    <mergeCell ref="E135:H135"/>
    <mergeCell ref="E133:H133"/>
    <mergeCell ref="E137:H13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127</v>
      </c>
    </row>
    <row r="3" s="1" customFormat="1" ht="6.96" customHeight="1">
      <c r="B3" s="162"/>
      <c r="C3" s="163"/>
      <c r="D3" s="163"/>
      <c r="E3" s="163"/>
      <c r="F3" s="163"/>
      <c r="G3" s="163"/>
      <c r="H3" s="163"/>
      <c r="I3" s="163"/>
      <c r="J3" s="163"/>
      <c r="K3" s="163"/>
      <c r="L3" s="21"/>
      <c r="AT3" s="18" t="s">
        <v>89</v>
      </c>
    </row>
    <row r="4" s="1" customFormat="1" ht="24.96" customHeight="1">
      <c r="B4" s="21"/>
      <c r="D4" s="164" t="s">
        <v>170</v>
      </c>
      <c r="L4" s="21"/>
      <c r="M4" s="165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66" t="s">
        <v>16</v>
      </c>
      <c r="L6" s="21"/>
    </row>
    <row r="7" s="1" customFormat="1" ht="16.5" customHeight="1">
      <c r="B7" s="21"/>
      <c r="E7" s="167" t="str">
        <f>'Rekapitulace stavby'!K6</f>
        <v>Komunitní centrum Jahodnice - rozdělení do etap .I.etapa</v>
      </c>
      <c r="F7" s="166"/>
      <c r="G7" s="166"/>
      <c r="H7" s="166"/>
      <c r="L7" s="21"/>
    </row>
    <row r="8">
      <c r="B8" s="21"/>
      <c r="D8" s="166" t="s">
        <v>171</v>
      </c>
      <c r="L8" s="21"/>
    </row>
    <row r="9" s="1" customFormat="1" ht="23.25" customHeight="1">
      <c r="B9" s="21"/>
      <c r="E9" s="167" t="s">
        <v>172</v>
      </c>
      <c r="F9" s="1"/>
      <c r="G9" s="1"/>
      <c r="H9" s="1"/>
      <c r="L9" s="21"/>
    </row>
    <row r="10" s="1" customFormat="1" ht="12" customHeight="1">
      <c r="B10" s="21"/>
      <c r="D10" s="166" t="s">
        <v>173</v>
      </c>
      <c r="L10" s="21"/>
    </row>
    <row r="11" s="2" customFormat="1" ht="16.5" customHeight="1">
      <c r="A11" s="41"/>
      <c r="B11" s="44"/>
      <c r="C11" s="41"/>
      <c r="D11" s="41"/>
      <c r="E11" s="168" t="s">
        <v>174</v>
      </c>
      <c r="F11" s="41"/>
      <c r="G11" s="41"/>
      <c r="H11" s="41"/>
      <c r="I11" s="41"/>
      <c r="J11" s="41"/>
      <c r="K11" s="41"/>
      <c r="L11" s="66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4"/>
      <c r="C12" s="41"/>
      <c r="D12" s="166" t="s">
        <v>175</v>
      </c>
      <c r="E12" s="41"/>
      <c r="F12" s="41"/>
      <c r="G12" s="41"/>
      <c r="H12" s="41"/>
      <c r="I12" s="41"/>
      <c r="J12" s="41"/>
      <c r="K12" s="41"/>
      <c r="L12" s="66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6.5" customHeight="1">
      <c r="A13" s="41"/>
      <c r="B13" s="44"/>
      <c r="C13" s="41"/>
      <c r="D13" s="41"/>
      <c r="E13" s="169" t="s">
        <v>3560</v>
      </c>
      <c r="F13" s="41"/>
      <c r="G13" s="41"/>
      <c r="H13" s="41"/>
      <c r="I13" s="41"/>
      <c r="J13" s="41"/>
      <c r="K13" s="41"/>
      <c r="L13" s="66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>
      <c r="A14" s="41"/>
      <c r="B14" s="44"/>
      <c r="C14" s="41"/>
      <c r="D14" s="41"/>
      <c r="E14" s="41"/>
      <c r="F14" s="41"/>
      <c r="G14" s="41"/>
      <c r="H14" s="41"/>
      <c r="I14" s="41"/>
      <c r="J14" s="41"/>
      <c r="K14" s="41"/>
      <c r="L14" s="66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2" customHeight="1">
      <c r="A15" s="41"/>
      <c r="B15" s="44"/>
      <c r="C15" s="41"/>
      <c r="D15" s="166" t="s">
        <v>18</v>
      </c>
      <c r="E15" s="41"/>
      <c r="F15" s="144" t="s">
        <v>1</v>
      </c>
      <c r="G15" s="41"/>
      <c r="H15" s="41"/>
      <c r="I15" s="166" t="s">
        <v>19</v>
      </c>
      <c r="J15" s="144" t="s">
        <v>1</v>
      </c>
      <c r="K15" s="41"/>
      <c r="L15" s="66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4"/>
      <c r="C16" s="41"/>
      <c r="D16" s="166" t="s">
        <v>20</v>
      </c>
      <c r="E16" s="41"/>
      <c r="F16" s="144" t="s">
        <v>21</v>
      </c>
      <c r="G16" s="41"/>
      <c r="H16" s="41"/>
      <c r="I16" s="166" t="s">
        <v>22</v>
      </c>
      <c r="J16" s="170" t="str">
        <f>'Rekapitulace stavby'!AN8</f>
        <v>14. 7. 2021</v>
      </c>
      <c r="K16" s="41"/>
      <c r="L16" s="66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0.8" customHeight="1">
      <c r="A17" s="41"/>
      <c r="B17" s="44"/>
      <c r="C17" s="41"/>
      <c r="D17" s="41"/>
      <c r="E17" s="41"/>
      <c r="F17" s="41"/>
      <c r="G17" s="41"/>
      <c r="H17" s="41"/>
      <c r="I17" s="41"/>
      <c r="J17" s="41"/>
      <c r="K17" s="41"/>
      <c r="L17" s="66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2" customHeight="1">
      <c r="A18" s="41"/>
      <c r="B18" s="44"/>
      <c r="C18" s="41"/>
      <c r="D18" s="166" t="s">
        <v>24</v>
      </c>
      <c r="E18" s="41"/>
      <c r="F18" s="41"/>
      <c r="G18" s="41"/>
      <c r="H18" s="41"/>
      <c r="I18" s="166" t="s">
        <v>25</v>
      </c>
      <c r="J18" s="144" t="s">
        <v>26</v>
      </c>
      <c r="K18" s="41"/>
      <c r="L18" s="66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8" customHeight="1">
      <c r="A19" s="41"/>
      <c r="B19" s="44"/>
      <c r="C19" s="41"/>
      <c r="D19" s="41"/>
      <c r="E19" s="144" t="s">
        <v>27</v>
      </c>
      <c r="F19" s="41"/>
      <c r="G19" s="41"/>
      <c r="H19" s="41"/>
      <c r="I19" s="166" t="s">
        <v>28</v>
      </c>
      <c r="J19" s="144" t="s">
        <v>1</v>
      </c>
      <c r="K19" s="41"/>
      <c r="L19" s="66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6.96" customHeight="1">
      <c r="A20" s="41"/>
      <c r="B20" s="44"/>
      <c r="C20" s="41"/>
      <c r="D20" s="41"/>
      <c r="E20" s="41"/>
      <c r="F20" s="41"/>
      <c r="G20" s="41"/>
      <c r="H20" s="41"/>
      <c r="I20" s="41"/>
      <c r="J20" s="41"/>
      <c r="K20" s="41"/>
      <c r="L20" s="66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2" customHeight="1">
      <c r="A21" s="41"/>
      <c r="B21" s="44"/>
      <c r="C21" s="41"/>
      <c r="D21" s="166" t="s">
        <v>29</v>
      </c>
      <c r="E21" s="41"/>
      <c r="F21" s="41"/>
      <c r="G21" s="41"/>
      <c r="H21" s="41"/>
      <c r="I21" s="166" t="s">
        <v>25</v>
      </c>
      <c r="J21" s="34" t="str">
        <f>'Rekapitulace stavby'!AN13</f>
        <v>Vyplň údaj</v>
      </c>
      <c r="K21" s="41"/>
      <c r="L21" s="66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8" customHeight="1">
      <c r="A22" s="41"/>
      <c r="B22" s="44"/>
      <c r="C22" s="41"/>
      <c r="D22" s="41"/>
      <c r="E22" s="34" t="str">
        <f>'Rekapitulace stavby'!E14</f>
        <v>Vyplň údaj</v>
      </c>
      <c r="F22" s="144"/>
      <c r="G22" s="144"/>
      <c r="H22" s="144"/>
      <c r="I22" s="166" t="s">
        <v>28</v>
      </c>
      <c r="J22" s="34" t="str">
        <f>'Rekapitulace stavby'!AN14</f>
        <v>Vyplň údaj</v>
      </c>
      <c r="K22" s="41"/>
      <c r="L22" s="66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6.96" customHeight="1">
      <c r="A23" s="41"/>
      <c r="B23" s="44"/>
      <c r="C23" s="41"/>
      <c r="D23" s="41"/>
      <c r="E23" s="41"/>
      <c r="F23" s="41"/>
      <c r="G23" s="41"/>
      <c r="H23" s="41"/>
      <c r="I23" s="41"/>
      <c r="J23" s="41"/>
      <c r="K23" s="41"/>
      <c r="L23" s="66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2" customHeight="1">
      <c r="A24" s="41"/>
      <c r="B24" s="44"/>
      <c r="C24" s="41"/>
      <c r="D24" s="166" t="s">
        <v>31</v>
      </c>
      <c r="E24" s="41"/>
      <c r="F24" s="41"/>
      <c r="G24" s="41"/>
      <c r="H24" s="41"/>
      <c r="I24" s="166" t="s">
        <v>25</v>
      </c>
      <c r="J24" s="144" t="s">
        <v>32</v>
      </c>
      <c r="K24" s="41"/>
      <c r="L24" s="66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8" customHeight="1">
      <c r="A25" s="41"/>
      <c r="B25" s="44"/>
      <c r="C25" s="41"/>
      <c r="D25" s="41"/>
      <c r="E25" s="144" t="s">
        <v>33</v>
      </c>
      <c r="F25" s="41"/>
      <c r="G25" s="41"/>
      <c r="H25" s="41"/>
      <c r="I25" s="166" t="s">
        <v>28</v>
      </c>
      <c r="J25" s="144" t="s">
        <v>1</v>
      </c>
      <c r="K25" s="41"/>
      <c r="L25" s="66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6.96" customHeight="1">
      <c r="A26" s="41"/>
      <c r="B26" s="44"/>
      <c r="C26" s="41"/>
      <c r="D26" s="41"/>
      <c r="E26" s="41"/>
      <c r="F26" s="41"/>
      <c r="G26" s="41"/>
      <c r="H26" s="41"/>
      <c r="I26" s="41"/>
      <c r="J26" s="41"/>
      <c r="K26" s="41"/>
      <c r="L26" s="66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12" customHeight="1">
      <c r="A27" s="41"/>
      <c r="B27" s="44"/>
      <c r="C27" s="41"/>
      <c r="D27" s="166" t="s">
        <v>35</v>
      </c>
      <c r="E27" s="41"/>
      <c r="F27" s="41"/>
      <c r="G27" s="41"/>
      <c r="H27" s="41"/>
      <c r="I27" s="166" t="s">
        <v>25</v>
      </c>
      <c r="J27" s="144" t="s">
        <v>36</v>
      </c>
      <c r="K27" s="41"/>
      <c r="L27" s="66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8" customHeight="1">
      <c r="A28" s="41"/>
      <c r="B28" s="44"/>
      <c r="C28" s="41"/>
      <c r="D28" s="41"/>
      <c r="E28" s="144" t="s">
        <v>37</v>
      </c>
      <c r="F28" s="41"/>
      <c r="G28" s="41"/>
      <c r="H28" s="41"/>
      <c r="I28" s="166" t="s">
        <v>28</v>
      </c>
      <c r="J28" s="144" t="s">
        <v>1</v>
      </c>
      <c r="K28" s="41"/>
      <c r="L28" s="66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4"/>
      <c r="C29" s="41"/>
      <c r="D29" s="41"/>
      <c r="E29" s="41"/>
      <c r="F29" s="41"/>
      <c r="G29" s="41"/>
      <c r="H29" s="41"/>
      <c r="I29" s="41"/>
      <c r="J29" s="41"/>
      <c r="K29" s="41"/>
      <c r="L29" s="66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12" customHeight="1">
      <c r="A30" s="41"/>
      <c r="B30" s="44"/>
      <c r="C30" s="41"/>
      <c r="D30" s="166" t="s">
        <v>38</v>
      </c>
      <c r="E30" s="41"/>
      <c r="F30" s="41"/>
      <c r="G30" s="41"/>
      <c r="H30" s="41"/>
      <c r="I30" s="41"/>
      <c r="J30" s="41"/>
      <c r="K30" s="41"/>
      <c r="L30" s="66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8" customFormat="1" ht="71.25" customHeight="1">
      <c r="A31" s="171"/>
      <c r="B31" s="172"/>
      <c r="C31" s="171"/>
      <c r="D31" s="171"/>
      <c r="E31" s="173" t="s">
        <v>177</v>
      </c>
      <c r="F31" s="173"/>
      <c r="G31" s="173"/>
      <c r="H31" s="173"/>
      <c r="I31" s="171"/>
      <c r="J31" s="171"/>
      <c r="K31" s="171"/>
      <c r="L31" s="174"/>
      <c r="S31" s="171"/>
      <c r="T31" s="171"/>
      <c r="U31" s="171"/>
      <c r="V31" s="171"/>
      <c r="W31" s="171"/>
      <c r="X31" s="171"/>
      <c r="Y31" s="171"/>
      <c r="Z31" s="171"/>
      <c r="AA31" s="171"/>
      <c r="AB31" s="171"/>
      <c r="AC31" s="171"/>
      <c r="AD31" s="171"/>
      <c r="AE31" s="171"/>
    </row>
    <row r="32" s="2" customFormat="1" ht="6.96" customHeight="1">
      <c r="A32" s="41"/>
      <c r="B32" s="44"/>
      <c r="C32" s="41"/>
      <c r="D32" s="41"/>
      <c r="E32" s="41"/>
      <c r="F32" s="41"/>
      <c r="G32" s="41"/>
      <c r="H32" s="41"/>
      <c r="I32" s="41"/>
      <c r="J32" s="41"/>
      <c r="K32" s="41"/>
      <c r="L32" s="66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4"/>
      <c r="C33" s="41"/>
      <c r="D33" s="175"/>
      <c r="E33" s="175"/>
      <c r="F33" s="175"/>
      <c r="G33" s="175"/>
      <c r="H33" s="175"/>
      <c r="I33" s="175"/>
      <c r="J33" s="175"/>
      <c r="K33" s="175"/>
      <c r="L33" s="66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4"/>
      <c r="C34" s="41"/>
      <c r="D34" s="144" t="s">
        <v>178</v>
      </c>
      <c r="E34" s="41"/>
      <c r="F34" s="41"/>
      <c r="G34" s="41"/>
      <c r="H34" s="41"/>
      <c r="I34" s="41"/>
      <c r="J34" s="176">
        <f>J100</f>
        <v>0</v>
      </c>
      <c r="K34" s="41"/>
      <c r="L34" s="66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4"/>
      <c r="C35" s="41"/>
      <c r="D35" s="177" t="s">
        <v>164</v>
      </c>
      <c r="E35" s="41"/>
      <c r="F35" s="41"/>
      <c r="G35" s="41"/>
      <c r="H35" s="41"/>
      <c r="I35" s="41"/>
      <c r="J35" s="176">
        <f>J106</f>
        <v>0</v>
      </c>
      <c r="K35" s="41"/>
      <c r="L35" s="66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25.44" customHeight="1">
      <c r="A36" s="41"/>
      <c r="B36" s="44"/>
      <c r="C36" s="41"/>
      <c r="D36" s="178" t="s">
        <v>41</v>
      </c>
      <c r="E36" s="41"/>
      <c r="F36" s="41"/>
      <c r="G36" s="41"/>
      <c r="H36" s="41"/>
      <c r="I36" s="41"/>
      <c r="J36" s="179">
        <f>ROUND(J34 + J35, 2)</f>
        <v>0</v>
      </c>
      <c r="K36" s="41"/>
      <c r="L36" s="66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s="2" customFormat="1" ht="6.96" customHeight="1">
      <c r="A37" s="41"/>
      <c r="B37" s="44"/>
      <c r="C37" s="41"/>
      <c r="D37" s="175"/>
      <c r="E37" s="175"/>
      <c r="F37" s="175"/>
      <c r="G37" s="175"/>
      <c r="H37" s="175"/>
      <c r="I37" s="175"/>
      <c r="J37" s="175"/>
      <c r="K37" s="175"/>
      <c r="L37" s="66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14.4" customHeight="1">
      <c r="A38" s="41"/>
      <c r="B38" s="44"/>
      <c r="C38" s="41"/>
      <c r="D38" s="41"/>
      <c r="E38" s="41"/>
      <c r="F38" s="180" t="s">
        <v>43</v>
      </c>
      <c r="G38" s="41"/>
      <c r="H38" s="41"/>
      <c r="I38" s="180" t="s">
        <v>42</v>
      </c>
      <c r="J38" s="180" t="s">
        <v>44</v>
      </c>
      <c r="K38" s="41"/>
      <c r="L38" s="66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14.4" customHeight="1">
      <c r="A39" s="41"/>
      <c r="B39" s="44"/>
      <c r="C39" s="41"/>
      <c r="D39" s="168" t="s">
        <v>45</v>
      </c>
      <c r="E39" s="166" t="s">
        <v>46</v>
      </c>
      <c r="F39" s="181">
        <f>ROUND((SUM(BE106:BE113) + SUM(BE137:BE247)),  2)</f>
        <v>0</v>
      </c>
      <c r="G39" s="41"/>
      <c r="H39" s="41"/>
      <c r="I39" s="182">
        <v>0.20999999999999999</v>
      </c>
      <c r="J39" s="181">
        <f>ROUND(((SUM(BE106:BE113) + SUM(BE137:BE247))*I39),  2)</f>
        <v>0</v>
      </c>
      <c r="K39" s="41"/>
      <c r="L39" s="66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44"/>
      <c r="C40" s="41"/>
      <c r="D40" s="41"/>
      <c r="E40" s="166" t="s">
        <v>47</v>
      </c>
      <c r="F40" s="181">
        <f>ROUND((SUM(BF106:BF113) + SUM(BF137:BF247)),  2)</f>
        <v>0</v>
      </c>
      <c r="G40" s="41"/>
      <c r="H40" s="41"/>
      <c r="I40" s="182">
        <v>0.14999999999999999</v>
      </c>
      <c r="J40" s="181">
        <f>ROUND(((SUM(BF106:BF113) + SUM(BF137:BF247))*I40),  2)</f>
        <v>0</v>
      </c>
      <c r="K40" s="41"/>
      <c r="L40" s="66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hidden="1" s="2" customFormat="1" ht="14.4" customHeight="1">
      <c r="A41" s="41"/>
      <c r="B41" s="44"/>
      <c r="C41" s="41"/>
      <c r="D41" s="41"/>
      <c r="E41" s="166" t="s">
        <v>48</v>
      </c>
      <c r="F41" s="181">
        <f>ROUND((SUM(BG106:BG113) + SUM(BG137:BG247)),  2)</f>
        <v>0</v>
      </c>
      <c r="G41" s="41"/>
      <c r="H41" s="41"/>
      <c r="I41" s="182">
        <v>0.20999999999999999</v>
      </c>
      <c r="J41" s="181">
        <f>0</f>
        <v>0</v>
      </c>
      <c r="K41" s="41"/>
      <c r="L41" s="66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hidden="1" s="2" customFormat="1" ht="14.4" customHeight="1">
      <c r="A42" s="41"/>
      <c r="B42" s="44"/>
      <c r="C42" s="41"/>
      <c r="D42" s="41"/>
      <c r="E42" s="166" t="s">
        <v>49</v>
      </c>
      <c r="F42" s="181">
        <f>ROUND((SUM(BH106:BH113) + SUM(BH137:BH247)),  2)</f>
        <v>0</v>
      </c>
      <c r="G42" s="41"/>
      <c r="H42" s="41"/>
      <c r="I42" s="182">
        <v>0.14999999999999999</v>
      </c>
      <c r="J42" s="181">
        <f>0</f>
        <v>0</v>
      </c>
      <c r="K42" s="41"/>
      <c r="L42" s="66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hidden="1" s="2" customFormat="1" ht="14.4" customHeight="1">
      <c r="A43" s="41"/>
      <c r="B43" s="44"/>
      <c r="C43" s="41"/>
      <c r="D43" s="41"/>
      <c r="E43" s="166" t="s">
        <v>50</v>
      </c>
      <c r="F43" s="181">
        <f>ROUND((SUM(BI106:BI113) + SUM(BI137:BI247)),  2)</f>
        <v>0</v>
      </c>
      <c r="G43" s="41"/>
      <c r="H43" s="41"/>
      <c r="I43" s="182">
        <v>0</v>
      </c>
      <c r="J43" s="181">
        <f>0</f>
        <v>0</v>
      </c>
      <c r="K43" s="41"/>
      <c r="L43" s="66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</row>
    <row r="44" s="2" customFormat="1" ht="6.96" customHeight="1">
      <c r="A44" s="41"/>
      <c r="B44" s="44"/>
      <c r="C44" s="41"/>
      <c r="D44" s="41"/>
      <c r="E44" s="41"/>
      <c r="F44" s="41"/>
      <c r="G44" s="41"/>
      <c r="H44" s="41"/>
      <c r="I44" s="41"/>
      <c r="J44" s="41"/>
      <c r="K44" s="41"/>
      <c r="L44" s="66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5.44" customHeight="1">
      <c r="A45" s="41"/>
      <c r="B45" s="44"/>
      <c r="C45" s="183"/>
      <c r="D45" s="184" t="s">
        <v>51</v>
      </c>
      <c r="E45" s="185"/>
      <c r="F45" s="185"/>
      <c r="G45" s="186" t="s">
        <v>52</v>
      </c>
      <c r="H45" s="187" t="s">
        <v>53</v>
      </c>
      <c r="I45" s="185"/>
      <c r="J45" s="188">
        <f>SUM(J36:J43)</f>
        <v>0</v>
      </c>
      <c r="K45" s="189"/>
      <c r="L45" s="66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14.4" customHeight="1">
      <c r="A46" s="41"/>
      <c r="B46" s="44"/>
      <c r="C46" s="41"/>
      <c r="D46" s="41"/>
      <c r="E46" s="41"/>
      <c r="F46" s="41"/>
      <c r="G46" s="41"/>
      <c r="H46" s="41"/>
      <c r="I46" s="41"/>
      <c r="J46" s="41"/>
      <c r="K46" s="41"/>
      <c r="L46" s="66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6"/>
      <c r="D50" s="190" t="s">
        <v>54</v>
      </c>
      <c r="E50" s="191"/>
      <c r="F50" s="191"/>
      <c r="G50" s="190" t="s">
        <v>55</v>
      </c>
      <c r="H50" s="191"/>
      <c r="I50" s="191"/>
      <c r="J50" s="191"/>
      <c r="K50" s="191"/>
      <c r="L50" s="66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1"/>
      <c r="B61" s="44"/>
      <c r="C61" s="41"/>
      <c r="D61" s="192" t="s">
        <v>56</v>
      </c>
      <c r="E61" s="193"/>
      <c r="F61" s="194" t="s">
        <v>57</v>
      </c>
      <c r="G61" s="192" t="s">
        <v>56</v>
      </c>
      <c r="H61" s="193"/>
      <c r="I61" s="193"/>
      <c r="J61" s="195" t="s">
        <v>57</v>
      </c>
      <c r="K61" s="193"/>
      <c r="L61" s="66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1"/>
      <c r="B65" s="44"/>
      <c r="C65" s="41"/>
      <c r="D65" s="190" t="s">
        <v>58</v>
      </c>
      <c r="E65" s="196"/>
      <c r="F65" s="196"/>
      <c r="G65" s="190" t="s">
        <v>59</v>
      </c>
      <c r="H65" s="196"/>
      <c r="I65" s="196"/>
      <c r="J65" s="196"/>
      <c r="K65" s="196"/>
      <c r="L65" s="66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1"/>
      <c r="B76" s="44"/>
      <c r="C76" s="41"/>
      <c r="D76" s="192" t="s">
        <v>56</v>
      </c>
      <c r="E76" s="193"/>
      <c r="F76" s="194" t="s">
        <v>57</v>
      </c>
      <c r="G76" s="192" t="s">
        <v>56</v>
      </c>
      <c r="H76" s="193"/>
      <c r="I76" s="193"/>
      <c r="J76" s="195" t="s">
        <v>57</v>
      </c>
      <c r="K76" s="193"/>
      <c r="L76" s="66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4.4" customHeight="1">
      <c r="A77" s="41"/>
      <c r="B77" s="197"/>
      <c r="C77" s="198"/>
      <c r="D77" s="198"/>
      <c r="E77" s="198"/>
      <c r="F77" s="198"/>
      <c r="G77" s="198"/>
      <c r="H77" s="198"/>
      <c r="I77" s="198"/>
      <c r="J77" s="198"/>
      <c r="K77" s="198"/>
      <c r="L77" s="66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81" s="2" customFormat="1" ht="6.96" customHeight="1">
      <c r="A81" s="41"/>
      <c r="B81" s="199"/>
      <c r="C81" s="200"/>
      <c r="D81" s="200"/>
      <c r="E81" s="200"/>
      <c r="F81" s="200"/>
      <c r="G81" s="200"/>
      <c r="H81" s="200"/>
      <c r="I81" s="200"/>
      <c r="J81" s="200"/>
      <c r="K81" s="200"/>
      <c r="L81" s="66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24.96" customHeight="1">
      <c r="A82" s="41"/>
      <c r="B82" s="42"/>
      <c r="C82" s="24" t="s">
        <v>179</v>
      </c>
      <c r="D82" s="43"/>
      <c r="E82" s="43"/>
      <c r="F82" s="43"/>
      <c r="G82" s="43"/>
      <c r="H82" s="43"/>
      <c r="I82" s="43"/>
      <c r="J82" s="43"/>
      <c r="K82" s="43"/>
      <c r="L82" s="66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66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3" t="s">
        <v>16</v>
      </c>
      <c r="D84" s="43"/>
      <c r="E84" s="43"/>
      <c r="F84" s="43"/>
      <c r="G84" s="43"/>
      <c r="H84" s="43"/>
      <c r="I84" s="43"/>
      <c r="J84" s="43"/>
      <c r="K84" s="43"/>
      <c r="L84" s="66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6.5" customHeight="1">
      <c r="A85" s="41"/>
      <c r="B85" s="42"/>
      <c r="C85" s="43"/>
      <c r="D85" s="43"/>
      <c r="E85" s="201" t="str">
        <f>E7</f>
        <v>Komunitní centrum Jahodnice - rozdělení do etap .I.etapa</v>
      </c>
      <c r="F85" s="33"/>
      <c r="G85" s="33"/>
      <c r="H85" s="33"/>
      <c r="I85" s="43"/>
      <c r="J85" s="43"/>
      <c r="K85" s="43"/>
      <c r="L85" s="66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1" customFormat="1" ht="12" customHeight="1">
      <c r="B86" s="22"/>
      <c r="C86" s="33" t="s">
        <v>171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23.25" customHeight="1">
      <c r="B87" s="22"/>
      <c r="C87" s="23"/>
      <c r="D87" s="23"/>
      <c r="E87" s="201" t="s">
        <v>172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173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41"/>
      <c r="B89" s="42"/>
      <c r="C89" s="43"/>
      <c r="D89" s="43"/>
      <c r="E89" s="202" t="s">
        <v>174</v>
      </c>
      <c r="F89" s="43"/>
      <c r="G89" s="43"/>
      <c r="H89" s="43"/>
      <c r="I89" s="43"/>
      <c r="J89" s="43"/>
      <c r="K89" s="43"/>
      <c r="L89" s="66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12" customHeight="1">
      <c r="A90" s="41"/>
      <c r="B90" s="42"/>
      <c r="C90" s="33" t="s">
        <v>175</v>
      </c>
      <c r="D90" s="43"/>
      <c r="E90" s="43"/>
      <c r="F90" s="43"/>
      <c r="G90" s="43"/>
      <c r="H90" s="43"/>
      <c r="I90" s="43"/>
      <c r="J90" s="43"/>
      <c r="K90" s="43"/>
      <c r="L90" s="66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6.5" customHeight="1">
      <c r="A91" s="41"/>
      <c r="B91" s="42"/>
      <c r="C91" s="43"/>
      <c r="D91" s="43"/>
      <c r="E91" s="79" t="str">
        <f>E13</f>
        <v>222/2021/KCvzd - Vzduchotechnika</v>
      </c>
      <c r="F91" s="43"/>
      <c r="G91" s="43"/>
      <c r="H91" s="43"/>
      <c r="I91" s="43"/>
      <c r="J91" s="43"/>
      <c r="K91" s="43"/>
      <c r="L91" s="66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6.96" customHeight="1">
      <c r="A92" s="41"/>
      <c r="B92" s="42"/>
      <c r="C92" s="43"/>
      <c r="D92" s="43"/>
      <c r="E92" s="43"/>
      <c r="F92" s="43"/>
      <c r="G92" s="43"/>
      <c r="H92" s="43"/>
      <c r="I92" s="43"/>
      <c r="J92" s="43"/>
      <c r="K92" s="43"/>
      <c r="L92" s="66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2" customHeight="1">
      <c r="A93" s="41"/>
      <c r="B93" s="42"/>
      <c r="C93" s="33" t="s">
        <v>20</v>
      </c>
      <c r="D93" s="43"/>
      <c r="E93" s="43"/>
      <c r="F93" s="28" t="str">
        <f>F16</f>
        <v>Baštýřská 67/2,19800 Praha 14</v>
      </c>
      <c r="G93" s="43"/>
      <c r="H93" s="43"/>
      <c r="I93" s="33" t="s">
        <v>22</v>
      </c>
      <c r="J93" s="82" t="str">
        <f>IF(J16="","",J16)</f>
        <v>14. 7. 2021</v>
      </c>
      <c r="K93" s="43"/>
      <c r="L93" s="66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6.96" customHeight="1">
      <c r="A94" s="41"/>
      <c r="B94" s="42"/>
      <c r="C94" s="43"/>
      <c r="D94" s="43"/>
      <c r="E94" s="43"/>
      <c r="F94" s="43"/>
      <c r="G94" s="43"/>
      <c r="H94" s="43"/>
      <c r="I94" s="43"/>
      <c r="J94" s="43"/>
      <c r="K94" s="43"/>
      <c r="L94" s="66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25.65" customHeight="1">
      <c r="A95" s="41"/>
      <c r="B95" s="42"/>
      <c r="C95" s="33" t="s">
        <v>24</v>
      </c>
      <c r="D95" s="43"/>
      <c r="E95" s="43"/>
      <c r="F95" s="28" t="str">
        <f>E19</f>
        <v>Městská část Praha 14,Br.Venclíků 1073,Praha 14</v>
      </c>
      <c r="G95" s="43"/>
      <c r="H95" s="43"/>
      <c r="I95" s="33" t="s">
        <v>31</v>
      </c>
      <c r="J95" s="37" t="str">
        <f>E25</f>
        <v>a3atelier s.r.o.,Praha 1</v>
      </c>
      <c r="K95" s="43"/>
      <c r="L95" s="66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15.15" customHeight="1">
      <c r="A96" s="41"/>
      <c r="B96" s="42"/>
      <c r="C96" s="33" t="s">
        <v>29</v>
      </c>
      <c r="D96" s="43"/>
      <c r="E96" s="43"/>
      <c r="F96" s="28" t="str">
        <f>IF(E22="","",E22)</f>
        <v>Vyplň údaj</v>
      </c>
      <c r="G96" s="43"/>
      <c r="H96" s="43"/>
      <c r="I96" s="33" t="s">
        <v>35</v>
      </c>
      <c r="J96" s="37" t="str">
        <f>E28</f>
        <v>Ing.Myšík Petr</v>
      </c>
      <c r="K96" s="43"/>
      <c r="L96" s="66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97" s="2" customFormat="1" ht="10.32" customHeight="1">
      <c r="A97" s="41"/>
      <c r="B97" s="42"/>
      <c r="C97" s="43"/>
      <c r="D97" s="43"/>
      <c r="E97" s="43"/>
      <c r="F97" s="43"/>
      <c r="G97" s="43"/>
      <c r="H97" s="43"/>
      <c r="I97" s="43"/>
      <c r="J97" s="43"/>
      <c r="K97" s="43"/>
      <c r="L97" s="66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</row>
    <row r="98" s="2" customFormat="1" ht="29.28" customHeight="1">
      <c r="A98" s="41"/>
      <c r="B98" s="42"/>
      <c r="C98" s="203" t="s">
        <v>180</v>
      </c>
      <c r="D98" s="160"/>
      <c r="E98" s="160"/>
      <c r="F98" s="160"/>
      <c r="G98" s="160"/>
      <c r="H98" s="160"/>
      <c r="I98" s="160"/>
      <c r="J98" s="204" t="s">
        <v>181</v>
      </c>
      <c r="K98" s="160"/>
      <c r="L98" s="66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</row>
    <row r="99" s="2" customFormat="1" ht="10.32" customHeight="1">
      <c r="A99" s="41"/>
      <c r="B99" s="42"/>
      <c r="C99" s="43"/>
      <c r="D99" s="43"/>
      <c r="E99" s="43"/>
      <c r="F99" s="43"/>
      <c r="G99" s="43"/>
      <c r="H99" s="43"/>
      <c r="I99" s="43"/>
      <c r="J99" s="43"/>
      <c r="K99" s="43"/>
      <c r="L99" s="66"/>
      <c r="S99" s="41"/>
      <c r="T99" s="41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</row>
    <row r="100" s="2" customFormat="1" ht="22.8" customHeight="1">
      <c r="A100" s="41"/>
      <c r="B100" s="42"/>
      <c r="C100" s="205" t="s">
        <v>182</v>
      </c>
      <c r="D100" s="43"/>
      <c r="E100" s="43"/>
      <c r="F100" s="43"/>
      <c r="G100" s="43"/>
      <c r="H100" s="43"/>
      <c r="I100" s="43"/>
      <c r="J100" s="113">
        <f>J137</f>
        <v>0</v>
      </c>
      <c r="K100" s="43"/>
      <c r="L100" s="66"/>
      <c r="S100" s="41"/>
      <c r="T100" s="41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U100" s="18" t="s">
        <v>183</v>
      </c>
    </row>
    <row r="101" s="9" customFormat="1" ht="24.96" customHeight="1">
      <c r="A101" s="9"/>
      <c r="B101" s="206"/>
      <c r="C101" s="207"/>
      <c r="D101" s="208" t="s">
        <v>3561</v>
      </c>
      <c r="E101" s="209"/>
      <c r="F101" s="209"/>
      <c r="G101" s="209"/>
      <c r="H101" s="209"/>
      <c r="I101" s="209"/>
      <c r="J101" s="210">
        <f>J138</f>
        <v>0</v>
      </c>
      <c r="K101" s="207"/>
      <c r="L101" s="211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212"/>
      <c r="C102" s="135"/>
      <c r="D102" s="213" t="s">
        <v>3562</v>
      </c>
      <c r="E102" s="214"/>
      <c r="F102" s="214"/>
      <c r="G102" s="214"/>
      <c r="H102" s="214"/>
      <c r="I102" s="214"/>
      <c r="J102" s="215">
        <f>J139</f>
        <v>0</v>
      </c>
      <c r="K102" s="135"/>
      <c r="L102" s="216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212"/>
      <c r="C103" s="135"/>
      <c r="D103" s="213" t="s">
        <v>3563</v>
      </c>
      <c r="E103" s="214"/>
      <c r="F103" s="214"/>
      <c r="G103" s="214"/>
      <c r="H103" s="214"/>
      <c r="I103" s="214"/>
      <c r="J103" s="215">
        <f>J245</f>
        <v>0</v>
      </c>
      <c r="K103" s="135"/>
      <c r="L103" s="216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41"/>
      <c r="B104" s="42"/>
      <c r="C104" s="43"/>
      <c r="D104" s="43"/>
      <c r="E104" s="43"/>
      <c r="F104" s="43"/>
      <c r="G104" s="43"/>
      <c r="H104" s="43"/>
      <c r="I104" s="43"/>
      <c r="J104" s="43"/>
      <c r="K104" s="43"/>
      <c r="L104" s="66"/>
      <c r="S104" s="41"/>
      <c r="T104" s="41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</row>
    <row r="105" s="2" customFormat="1" ht="6.96" customHeight="1">
      <c r="A105" s="41"/>
      <c r="B105" s="42"/>
      <c r="C105" s="43"/>
      <c r="D105" s="43"/>
      <c r="E105" s="43"/>
      <c r="F105" s="43"/>
      <c r="G105" s="43"/>
      <c r="H105" s="43"/>
      <c r="I105" s="43"/>
      <c r="J105" s="43"/>
      <c r="K105" s="43"/>
      <c r="L105" s="66"/>
      <c r="S105" s="41"/>
      <c r="T105" s="41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</row>
    <row r="106" s="2" customFormat="1" ht="29.28" customHeight="1">
      <c r="A106" s="41"/>
      <c r="B106" s="42"/>
      <c r="C106" s="205" t="s">
        <v>189</v>
      </c>
      <c r="D106" s="43"/>
      <c r="E106" s="43"/>
      <c r="F106" s="43"/>
      <c r="G106" s="43"/>
      <c r="H106" s="43"/>
      <c r="I106" s="43"/>
      <c r="J106" s="217">
        <f>ROUND(J107 + J108 + J109 + J110 + J111 + J112,2)</f>
        <v>0</v>
      </c>
      <c r="K106" s="43"/>
      <c r="L106" s="66"/>
      <c r="N106" s="218" t="s">
        <v>45</v>
      </c>
      <c r="S106" s="41"/>
      <c r="T106" s="41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</row>
    <row r="107" s="2" customFormat="1" ht="18" customHeight="1">
      <c r="A107" s="41"/>
      <c r="B107" s="42"/>
      <c r="C107" s="43"/>
      <c r="D107" s="156" t="s">
        <v>190</v>
      </c>
      <c r="E107" s="151"/>
      <c r="F107" s="151"/>
      <c r="G107" s="43"/>
      <c r="H107" s="43"/>
      <c r="I107" s="43"/>
      <c r="J107" s="152">
        <v>0</v>
      </c>
      <c r="K107" s="43"/>
      <c r="L107" s="219"/>
      <c r="M107" s="220"/>
      <c r="N107" s="221" t="s">
        <v>46</v>
      </c>
      <c r="O107" s="220"/>
      <c r="P107" s="220"/>
      <c r="Q107" s="220"/>
      <c r="R107" s="220"/>
      <c r="S107" s="222"/>
      <c r="T107" s="222"/>
      <c r="U107" s="222"/>
      <c r="V107" s="222"/>
      <c r="W107" s="222"/>
      <c r="X107" s="222"/>
      <c r="Y107" s="222"/>
      <c r="Z107" s="222"/>
      <c r="AA107" s="222"/>
      <c r="AB107" s="222"/>
      <c r="AC107" s="222"/>
      <c r="AD107" s="222"/>
      <c r="AE107" s="222"/>
      <c r="AF107" s="220"/>
      <c r="AG107" s="220"/>
      <c r="AH107" s="220"/>
      <c r="AI107" s="220"/>
      <c r="AJ107" s="220"/>
      <c r="AK107" s="220"/>
      <c r="AL107" s="220"/>
      <c r="AM107" s="220"/>
      <c r="AN107" s="220"/>
      <c r="AO107" s="220"/>
      <c r="AP107" s="220"/>
      <c r="AQ107" s="220"/>
      <c r="AR107" s="220"/>
      <c r="AS107" s="220"/>
      <c r="AT107" s="220"/>
      <c r="AU107" s="220"/>
      <c r="AV107" s="220"/>
      <c r="AW107" s="220"/>
      <c r="AX107" s="220"/>
      <c r="AY107" s="223" t="s">
        <v>104</v>
      </c>
      <c r="AZ107" s="220"/>
      <c r="BA107" s="220"/>
      <c r="BB107" s="220"/>
      <c r="BC107" s="220"/>
      <c r="BD107" s="220"/>
      <c r="BE107" s="224">
        <f>IF(N107="základní",J107,0)</f>
        <v>0</v>
      </c>
      <c r="BF107" s="224">
        <f>IF(N107="snížená",J107,0)</f>
        <v>0</v>
      </c>
      <c r="BG107" s="224">
        <f>IF(N107="zákl. přenesená",J107,0)</f>
        <v>0</v>
      </c>
      <c r="BH107" s="224">
        <f>IF(N107="sníž. přenesená",J107,0)</f>
        <v>0</v>
      </c>
      <c r="BI107" s="224">
        <f>IF(N107="nulová",J107,0)</f>
        <v>0</v>
      </c>
      <c r="BJ107" s="223" t="s">
        <v>87</v>
      </c>
      <c r="BK107" s="220"/>
      <c r="BL107" s="220"/>
      <c r="BM107" s="220"/>
    </row>
    <row r="108" s="2" customFormat="1" ht="18" customHeight="1">
      <c r="A108" s="41"/>
      <c r="B108" s="42"/>
      <c r="C108" s="43"/>
      <c r="D108" s="156" t="s">
        <v>191</v>
      </c>
      <c r="E108" s="151"/>
      <c r="F108" s="151"/>
      <c r="G108" s="43"/>
      <c r="H108" s="43"/>
      <c r="I108" s="43"/>
      <c r="J108" s="152">
        <v>0</v>
      </c>
      <c r="K108" s="43"/>
      <c r="L108" s="219"/>
      <c r="M108" s="220"/>
      <c r="N108" s="221" t="s">
        <v>46</v>
      </c>
      <c r="O108" s="220"/>
      <c r="P108" s="220"/>
      <c r="Q108" s="220"/>
      <c r="R108" s="220"/>
      <c r="S108" s="222"/>
      <c r="T108" s="222"/>
      <c r="U108" s="222"/>
      <c r="V108" s="222"/>
      <c r="W108" s="222"/>
      <c r="X108" s="222"/>
      <c r="Y108" s="222"/>
      <c r="Z108" s="222"/>
      <c r="AA108" s="222"/>
      <c r="AB108" s="222"/>
      <c r="AC108" s="222"/>
      <c r="AD108" s="222"/>
      <c r="AE108" s="222"/>
      <c r="AF108" s="220"/>
      <c r="AG108" s="220"/>
      <c r="AH108" s="220"/>
      <c r="AI108" s="220"/>
      <c r="AJ108" s="220"/>
      <c r="AK108" s="220"/>
      <c r="AL108" s="220"/>
      <c r="AM108" s="220"/>
      <c r="AN108" s="220"/>
      <c r="AO108" s="220"/>
      <c r="AP108" s="220"/>
      <c r="AQ108" s="220"/>
      <c r="AR108" s="220"/>
      <c r="AS108" s="220"/>
      <c r="AT108" s="220"/>
      <c r="AU108" s="220"/>
      <c r="AV108" s="220"/>
      <c r="AW108" s="220"/>
      <c r="AX108" s="220"/>
      <c r="AY108" s="223" t="s">
        <v>104</v>
      </c>
      <c r="AZ108" s="220"/>
      <c r="BA108" s="220"/>
      <c r="BB108" s="220"/>
      <c r="BC108" s="220"/>
      <c r="BD108" s="220"/>
      <c r="BE108" s="224">
        <f>IF(N108="základní",J108,0)</f>
        <v>0</v>
      </c>
      <c r="BF108" s="224">
        <f>IF(N108="snížená",J108,0)</f>
        <v>0</v>
      </c>
      <c r="BG108" s="224">
        <f>IF(N108="zákl. přenesená",J108,0)</f>
        <v>0</v>
      </c>
      <c r="BH108" s="224">
        <f>IF(N108="sníž. přenesená",J108,0)</f>
        <v>0</v>
      </c>
      <c r="BI108" s="224">
        <f>IF(N108="nulová",J108,0)</f>
        <v>0</v>
      </c>
      <c r="BJ108" s="223" t="s">
        <v>87</v>
      </c>
      <c r="BK108" s="220"/>
      <c r="BL108" s="220"/>
      <c r="BM108" s="220"/>
    </row>
    <row r="109" s="2" customFormat="1" ht="18" customHeight="1">
      <c r="A109" s="41"/>
      <c r="B109" s="42"/>
      <c r="C109" s="43"/>
      <c r="D109" s="156" t="s">
        <v>192</v>
      </c>
      <c r="E109" s="151"/>
      <c r="F109" s="151"/>
      <c r="G109" s="43"/>
      <c r="H109" s="43"/>
      <c r="I109" s="43"/>
      <c r="J109" s="152">
        <v>0</v>
      </c>
      <c r="K109" s="43"/>
      <c r="L109" s="219"/>
      <c r="M109" s="220"/>
      <c r="N109" s="221" t="s">
        <v>46</v>
      </c>
      <c r="O109" s="220"/>
      <c r="P109" s="220"/>
      <c r="Q109" s="220"/>
      <c r="R109" s="220"/>
      <c r="S109" s="222"/>
      <c r="T109" s="222"/>
      <c r="U109" s="222"/>
      <c r="V109" s="222"/>
      <c r="W109" s="222"/>
      <c r="X109" s="222"/>
      <c r="Y109" s="222"/>
      <c r="Z109" s="222"/>
      <c r="AA109" s="222"/>
      <c r="AB109" s="222"/>
      <c r="AC109" s="222"/>
      <c r="AD109" s="222"/>
      <c r="AE109" s="222"/>
      <c r="AF109" s="220"/>
      <c r="AG109" s="220"/>
      <c r="AH109" s="220"/>
      <c r="AI109" s="220"/>
      <c r="AJ109" s="220"/>
      <c r="AK109" s="220"/>
      <c r="AL109" s="220"/>
      <c r="AM109" s="220"/>
      <c r="AN109" s="220"/>
      <c r="AO109" s="220"/>
      <c r="AP109" s="220"/>
      <c r="AQ109" s="220"/>
      <c r="AR109" s="220"/>
      <c r="AS109" s="220"/>
      <c r="AT109" s="220"/>
      <c r="AU109" s="220"/>
      <c r="AV109" s="220"/>
      <c r="AW109" s="220"/>
      <c r="AX109" s="220"/>
      <c r="AY109" s="223" t="s">
        <v>104</v>
      </c>
      <c r="AZ109" s="220"/>
      <c r="BA109" s="220"/>
      <c r="BB109" s="220"/>
      <c r="BC109" s="220"/>
      <c r="BD109" s="220"/>
      <c r="BE109" s="224">
        <f>IF(N109="základní",J109,0)</f>
        <v>0</v>
      </c>
      <c r="BF109" s="224">
        <f>IF(N109="snížená",J109,0)</f>
        <v>0</v>
      </c>
      <c r="BG109" s="224">
        <f>IF(N109="zákl. přenesená",J109,0)</f>
        <v>0</v>
      </c>
      <c r="BH109" s="224">
        <f>IF(N109="sníž. přenesená",J109,0)</f>
        <v>0</v>
      </c>
      <c r="BI109" s="224">
        <f>IF(N109="nulová",J109,0)</f>
        <v>0</v>
      </c>
      <c r="BJ109" s="223" t="s">
        <v>87</v>
      </c>
      <c r="BK109" s="220"/>
      <c r="BL109" s="220"/>
      <c r="BM109" s="220"/>
    </row>
    <row r="110" s="2" customFormat="1" ht="18" customHeight="1">
      <c r="A110" s="41"/>
      <c r="B110" s="42"/>
      <c r="C110" s="43"/>
      <c r="D110" s="156" t="s">
        <v>193</v>
      </c>
      <c r="E110" s="151"/>
      <c r="F110" s="151"/>
      <c r="G110" s="43"/>
      <c r="H110" s="43"/>
      <c r="I110" s="43"/>
      <c r="J110" s="152">
        <v>0</v>
      </c>
      <c r="K110" s="43"/>
      <c r="L110" s="219"/>
      <c r="M110" s="220"/>
      <c r="N110" s="221" t="s">
        <v>46</v>
      </c>
      <c r="O110" s="220"/>
      <c r="P110" s="220"/>
      <c r="Q110" s="220"/>
      <c r="R110" s="220"/>
      <c r="S110" s="222"/>
      <c r="T110" s="222"/>
      <c r="U110" s="222"/>
      <c r="V110" s="222"/>
      <c r="W110" s="222"/>
      <c r="X110" s="222"/>
      <c r="Y110" s="222"/>
      <c r="Z110" s="222"/>
      <c r="AA110" s="222"/>
      <c r="AB110" s="222"/>
      <c r="AC110" s="222"/>
      <c r="AD110" s="222"/>
      <c r="AE110" s="222"/>
      <c r="AF110" s="220"/>
      <c r="AG110" s="220"/>
      <c r="AH110" s="220"/>
      <c r="AI110" s="220"/>
      <c r="AJ110" s="220"/>
      <c r="AK110" s="220"/>
      <c r="AL110" s="220"/>
      <c r="AM110" s="220"/>
      <c r="AN110" s="220"/>
      <c r="AO110" s="220"/>
      <c r="AP110" s="220"/>
      <c r="AQ110" s="220"/>
      <c r="AR110" s="220"/>
      <c r="AS110" s="220"/>
      <c r="AT110" s="220"/>
      <c r="AU110" s="220"/>
      <c r="AV110" s="220"/>
      <c r="AW110" s="220"/>
      <c r="AX110" s="220"/>
      <c r="AY110" s="223" t="s">
        <v>104</v>
      </c>
      <c r="AZ110" s="220"/>
      <c r="BA110" s="220"/>
      <c r="BB110" s="220"/>
      <c r="BC110" s="220"/>
      <c r="BD110" s="220"/>
      <c r="BE110" s="224">
        <f>IF(N110="základní",J110,0)</f>
        <v>0</v>
      </c>
      <c r="BF110" s="224">
        <f>IF(N110="snížená",J110,0)</f>
        <v>0</v>
      </c>
      <c r="BG110" s="224">
        <f>IF(N110="zákl. přenesená",J110,0)</f>
        <v>0</v>
      </c>
      <c r="BH110" s="224">
        <f>IF(N110="sníž. přenesená",J110,0)</f>
        <v>0</v>
      </c>
      <c r="BI110" s="224">
        <f>IF(N110="nulová",J110,0)</f>
        <v>0</v>
      </c>
      <c r="BJ110" s="223" t="s">
        <v>87</v>
      </c>
      <c r="BK110" s="220"/>
      <c r="BL110" s="220"/>
      <c r="BM110" s="220"/>
    </row>
    <row r="111" s="2" customFormat="1" ht="18" customHeight="1">
      <c r="A111" s="41"/>
      <c r="B111" s="42"/>
      <c r="C111" s="43"/>
      <c r="D111" s="156" t="s">
        <v>194</v>
      </c>
      <c r="E111" s="151"/>
      <c r="F111" s="151"/>
      <c r="G111" s="43"/>
      <c r="H111" s="43"/>
      <c r="I111" s="43"/>
      <c r="J111" s="152">
        <v>0</v>
      </c>
      <c r="K111" s="43"/>
      <c r="L111" s="219"/>
      <c r="M111" s="220"/>
      <c r="N111" s="221" t="s">
        <v>46</v>
      </c>
      <c r="O111" s="220"/>
      <c r="P111" s="220"/>
      <c r="Q111" s="220"/>
      <c r="R111" s="220"/>
      <c r="S111" s="222"/>
      <c r="T111" s="222"/>
      <c r="U111" s="222"/>
      <c r="V111" s="222"/>
      <c r="W111" s="222"/>
      <c r="X111" s="222"/>
      <c r="Y111" s="222"/>
      <c r="Z111" s="222"/>
      <c r="AA111" s="222"/>
      <c r="AB111" s="222"/>
      <c r="AC111" s="222"/>
      <c r="AD111" s="222"/>
      <c r="AE111" s="222"/>
      <c r="AF111" s="220"/>
      <c r="AG111" s="220"/>
      <c r="AH111" s="220"/>
      <c r="AI111" s="220"/>
      <c r="AJ111" s="220"/>
      <c r="AK111" s="220"/>
      <c r="AL111" s="220"/>
      <c r="AM111" s="220"/>
      <c r="AN111" s="220"/>
      <c r="AO111" s="220"/>
      <c r="AP111" s="220"/>
      <c r="AQ111" s="220"/>
      <c r="AR111" s="220"/>
      <c r="AS111" s="220"/>
      <c r="AT111" s="220"/>
      <c r="AU111" s="220"/>
      <c r="AV111" s="220"/>
      <c r="AW111" s="220"/>
      <c r="AX111" s="220"/>
      <c r="AY111" s="223" t="s">
        <v>104</v>
      </c>
      <c r="AZ111" s="220"/>
      <c r="BA111" s="220"/>
      <c r="BB111" s="220"/>
      <c r="BC111" s="220"/>
      <c r="BD111" s="220"/>
      <c r="BE111" s="224">
        <f>IF(N111="základní",J111,0)</f>
        <v>0</v>
      </c>
      <c r="BF111" s="224">
        <f>IF(N111="snížená",J111,0)</f>
        <v>0</v>
      </c>
      <c r="BG111" s="224">
        <f>IF(N111="zákl. přenesená",J111,0)</f>
        <v>0</v>
      </c>
      <c r="BH111" s="224">
        <f>IF(N111="sníž. přenesená",J111,0)</f>
        <v>0</v>
      </c>
      <c r="BI111" s="224">
        <f>IF(N111="nulová",J111,0)</f>
        <v>0</v>
      </c>
      <c r="BJ111" s="223" t="s">
        <v>87</v>
      </c>
      <c r="BK111" s="220"/>
      <c r="BL111" s="220"/>
      <c r="BM111" s="220"/>
    </row>
    <row r="112" s="2" customFormat="1" ht="18" customHeight="1">
      <c r="A112" s="41"/>
      <c r="B112" s="42"/>
      <c r="C112" s="43"/>
      <c r="D112" s="151" t="s">
        <v>195</v>
      </c>
      <c r="E112" s="43"/>
      <c r="F112" s="43"/>
      <c r="G112" s="43"/>
      <c r="H112" s="43"/>
      <c r="I112" s="43"/>
      <c r="J112" s="152">
        <f>ROUND(J34*T112,2)</f>
        <v>0</v>
      </c>
      <c r="K112" s="43"/>
      <c r="L112" s="219"/>
      <c r="M112" s="220"/>
      <c r="N112" s="221" t="s">
        <v>46</v>
      </c>
      <c r="O112" s="220"/>
      <c r="P112" s="220"/>
      <c r="Q112" s="220"/>
      <c r="R112" s="220"/>
      <c r="S112" s="222"/>
      <c r="T112" s="222"/>
      <c r="U112" s="222"/>
      <c r="V112" s="222"/>
      <c r="W112" s="222"/>
      <c r="X112" s="222"/>
      <c r="Y112" s="222"/>
      <c r="Z112" s="222"/>
      <c r="AA112" s="222"/>
      <c r="AB112" s="222"/>
      <c r="AC112" s="222"/>
      <c r="AD112" s="222"/>
      <c r="AE112" s="222"/>
      <c r="AF112" s="220"/>
      <c r="AG112" s="220"/>
      <c r="AH112" s="220"/>
      <c r="AI112" s="220"/>
      <c r="AJ112" s="220"/>
      <c r="AK112" s="220"/>
      <c r="AL112" s="220"/>
      <c r="AM112" s="220"/>
      <c r="AN112" s="220"/>
      <c r="AO112" s="220"/>
      <c r="AP112" s="220"/>
      <c r="AQ112" s="220"/>
      <c r="AR112" s="220"/>
      <c r="AS112" s="220"/>
      <c r="AT112" s="220"/>
      <c r="AU112" s="220"/>
      <c r="AV112" s="220"/>
      <c r="AW112" s="220"/>
      <c r="AX112" s="220"/>
      <c r="AY112" s="223" t="s">
        <v>196</v>
      </c>
      <c r="AZ112" s="220"/>
      <c r="BA112" s="220"/>
      <c r="BB112" s="220"/>
      <c r="BC112" s="220"/>
      <c r="BD112" s="220"/>
      <c r="BE112" s="224">
        <f>IF(N112="základní",J112,0)</f>
        <v>0</v>
      </c>
      <c r="BF112" s="224">
        <f>IF(N112="snížená",J112,0)</f>
        <v>0</v>
      </c>
      <c r="BG112" s="224">
        <f>IF(N112="zákl. přenesená",J112,0)</f>
        <v>0</v>
      </c>
      <c r="BH112" s="224">
        <f>IF(N112="sníž. přenesená",J112,0)</f>
        <v>0</v>
      </c>
      <c r="BI112" s="224">
        <f>IF(N112="nulová",J112,0)</f>
        <v>0</v>
      </c>
      <c r="BJ112" s="223" t="s">
        <v>87</v>
      </c>
      <c r="BK112" s="220"/>
      <c r="BL112" s="220"/>
      <c r="BM112" s="220"/>
    </row>
    <row r="113" s="2" customFormat="1">
      <c r="A113" s="41"/>
      <c r="B113" s="42"/>
      <c r="C113" s="43"/>
      <c r="D113" s="43"/>
      <c r="E113" s="43"/>
      <c r="F113" s="43"/>
      <c r="G113" s="43"/>
      <c r="H113" s="43"/>
      <c r="I113" s="43"/>
      <c r="J113" s="43"/>
      <c r="K113" s="43"/>
      <c r="L113" s="66"/>
      <c r="S113" s="41"/>
      <c r="T113" s="41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</row>
    <row r="114" s="2" customFormat="1" ht="29.28" customHeight="1">
      <c r="A114" s="41"/>
      <c r="B114" s="42"/>
      <c r="C114" s="159" t="s">
        <v>169</v>
      </c>
      <c r="D114" s="160"/>
      <c r="E114" s="160"/>
      <c r="F114" s="160"/>
      <c r="G114" s="160"/>
      <c r="H114" s="160"/>
      <c r="I114" s="160"/>
      <c r="J114" s="161">
        <f>ROUND(J100+J106,2)</f>
        <v>0</v>
      </c>
      <c r="K114" s="160"/>
      <c r="L114" s="66"/>
      <c r="S114" s="41"/>
      <c r="T114" s="41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</row>
    <row r="115" s="2" customFormat="1" ht="6.96" customHeight="1">
      <c r="A115" s="41"/>
      <c r="B115" s="69"/>
      <c r="C115" s="70"/>
      <c r="D115" s="70"/>
      <c r="E115" s="70"/>
      <c r="F115" s="70"/>
      <c r="G115" s="70"/>
      <c r="H115" s="70"/>
      <c r="I115" s="70"/>
      <c r="J115" s="70"/>
      <c r="K115" s="70"/>
      <c r="L115" s="66"/>
      <c r="S115" s="41"/>
      <c r="T115" s="41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</row>
    <row r="119" s="2" customFormat="1" ht="6.96" customHeight="1">
      <c r="A119" s="41"/>
      <c r="B119" s="71"/>
      <c r="C119" s="72"/>
      <c r="D119" s="72"/>
      <c r="E119" s="72"/>
      <c r="F119" s="72"/>
      <c r="G119" s="72"/>
      <c r="H119" s="72"/>
      <c r="I119" s="72"/>
      <c r="J119" s="72"/>
      <c r="K119" s="72"/>
      <c r="L119" s="66"/>
      <c r="S119" s="41"/>
      <c r="T119" s="41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</row>
    <row r="120" s="2" customFormat="1" ht="24.96" customHeight="1">
      <c r="A120" s="41"/>
      <c r="B120" s="42"/>
      <c r="C120" s="24" t="s">
        <v>197</v>
      </c>
      <c r="D120" s="43"/>
      <c r="E120" s="43"/>
      <c r="F120" s="43"/>
      <c r="G120" s="43"/>
      <c r="H120" s="43"/>
      <c r="I120" s="43"/>
      <c r="J120" s="43"/>
      <c r="K120" s="43"/>
      <c r="L120" s="66"/>
      <c r="S120" s="41"/>
      <c r="T120" s="41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</row>
    <row r="121" s="2" customFormat="1" ht="6.96" customHeight="1">
      <c r="A121" s="41"/>
      <c r="B121" s="42"/>
      <c r="C121" s="43"/>
      <c r="D121" s="43"/>
      <c r="E121" s="43"/>
      <c r="F121" s="43"/>
      <c r="G121" s="43"/>
      <c r="H121" s="43"/>
      <c r="I121" s="43"/>
      <c r="J121" s="43"/>
      <c r="K121" s="43"/>
      <c r="L121" s="66"/>
      <c r="S121" s="41"/>
      <c r="T121" s="41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</row>
    <row r="122" s="2" customFormat="1" ht="12" customHeight="1">
      <c r="A122" s="41"/>
      <c r="B122" s="42"/>
      <c r="C122" s="33" t="s">
        <v>16</v>
      </c>
      <c r="D122" s="43"/>
      <c r="E122" s="43"/>
      <c r="F122" s="43"/>
      <c r="G122" s="43"/>
      <c r="H122" s="43"/>
      <c r="I122" s="43"/>
      <c r="J122" s="43"/>
      <c r="K122" s="43"/>
      <c r="L122" s="66"/>
      <c r="S122" s="41"/>
      <c r="T122" s="41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</row>
    <row r="123" s="2" customFormat="1" ht="16.5" customHeight="1">
      <c r="A123" s="41"/>
      <c r="B123" s="42"/>
      <c r="C123" s="43"/>
      <c r="D123" s="43"/>
      <c r="E123" s="201" t="str">
        <f>E7</f>
        <v>Komunitní centrum Jahodnice - rozdělení do etap .I.etapa</v>
      </c>
      <c r="F123" s="33"/>
      <c r="G123" s="33"/>
      <c r="H123" s="33"/>
      <c r="I123" s="43"/>
      <c r="J123" s="43"/>
      <c r="K123" s="43"/>
      <c r="L123" s="66"/>
      <c r="S123" s="41"/>
      <c r="T123" s="41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</row>
    <row r="124" s="1" customFormat="1" ht="12" customHeight="1">
      <c r="B124" s="22"/>
      <c r="C124" s="33" t="s">
        <v>171</v>
      </c>
      <c r="D124" s="23"/>
      <c r="E124" s="23"/>
      <c r="F124" s="23"/>
      <c r="G124" s="23"/>
      <c r="H124" s="23"/>
      <c r="I124" s="23"/>
      <c r="J124" s="23"/>
      <c r="K124" s="23"/>
      <c r="L124" s="21"/>
    </row>
    <row r="125" s="1" customFormat="1" ht="23.25" customHeight="1">
      <c r="B125" s="22"/>
      <c r="C125" s="23"/>
      <c r="D125" s="23"/>
      <c r="E125" s="201" t="s">
        <v>172</v>
      </c>
      <c r="F125" s="23"/>
      <c r="G125" s="23"/>
      <c r="H125" s="23"/>
      <c r="I125" s="23"/>
      <c r="J125" s="23"/>
      <c r="K125" s="23"/>
      <c r="L125" s="21"/>
    </row>
    <row r="126" s="1" customFormat="1" ht="12" customHeight="1">
      <c r="B126" s="22"/>
      <c r="C126" s="33" t="s">
        <v>173</v>
      </c>
      <c r="D126" s="23"/>
      <c r="E126" s="23"/>
      <c r="F126" s="23"/>
      <c r="G126" s="23"/>
      <c r="H126" s="23"/>
      <c r="I126" s="23"/>
      <c r="J126" s="23"/>
      <c r="K126" s="23"/>
      <c r="L126" s="21"/>
    </row>
    <row r="127" s="2" customFormat="1" ht="16.5" customHeight="1">
      <c r="A127" s="41"/>
      <c r="B127" s="42"/>
      <c r="C127" s="43"/>
      <c r="D127" s="43"/>
      <c r="E127" s="202" t="s">
        <v>174</v>
      </c>
      <c r="F127" s="43"/>
      <c r="G127" s="43"/>
      <c r="H127" s="43"/>
      <c r="I127" s="43"/>
      <c r="J127" s="43"/>
      <c r="K127" s="43"/>
      <c r="L127" s="66"/>
      <c r="S127" s="41"/>
      <c r="T127" s="41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</row>
    <row r="128" s="2" customFormat="1" ht="12" customHeight="1">
      <c r="A128" s="41"/>
      <c r="B128" s="42"/>
      <c r="C128" s="33" t="s">
        <v>175</v>
      </c>
      <c r="D128" s="43"/>
      <c r="E128" s="43"/>
      <c r="F128" s="43"/>
      <c r="G128" s="43"/>
      <c r="H128" s="43"/>
      <c r="I128" s="43"/>
      <c r="J128" s="43"/>
      <c r="K128" s="43"/>
      <c r="L128" s="66"/>
      <c r="S128" s="41"/>
      <c r="T128" s="41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</row>
    <row r="129" s="2" customFormat="1" ht="16.5" customHeight="1">
      <c r="A129" s="41"/>
      <c r="B129" s="42"/>
      <c r="C129" s="43"/>
      <c r="D129" s="43"/>
      <c r="E129" s="79" t="str">
        <f>E13</f>
        <v>222/2021/KCvzd - Vzduchotechnika</v>
      </c>
      <c r="F129" s="43"/>
      <c r="G129" s="43"/>
      <c r="H129" s="43"/>
      <c r="I129" s="43"/>
      <c r="J129" s="43"/>
      <c r="K129" s="43"/>
      <c r="L129" s="66"/>
      <c r="S129" s="41"/>
      <c r="T129" s="41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</row>
    <row r="130" s="2" customFormat="1" ht="6.96" customHeight="1">
      <c r="A130" s="41"/>
      <c r="B130" s="42"/>
      <c r="C130" s="43"/>
      <c r="D130" s="43"/>
      <c r="E130" s="43"/>
      <c r="F130" s="43"/>
      <c r="G130" s="43"/>
      <c r="H130" s="43"/>
      <c r="I130" s="43"/>
      <c r="J130" s="43"/>
      <c r="K130" s="43"/>
      <c r="L130" s="66"/>
      <c r="S130" s="41"/>
      <c r="T130" s="41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</row>
    <row r="131" s="2" customFormat="1" ht="12" customHeight="1">
      <c r="A131" s="41"/>
      <c r="B131" s="42"/>
      <c r="C131" s="33" t="s">
        <v>20</v>
      </c>
      <c r="D131" s="43"/>
      <c r="E131" s="43"/>
      <c r="F131" s="28" t="str">
        <f>F16</f>
        <v>Baštýřská 67/2,19800 Praha 14</v>
      </c>
      <c r="G131" s="43"/>
      <c r="H131" s="43"/>
      <c r="I131" s="33" t="s">
        <v>22</v>
      </c>
      <c r="J131" s="82" t="str">
        <f>IF(J16="","",J16)</f>
        <v>14. 7. 2021</v>
      </c>
      <c r="K131" s="43"/>
      <c r="L131" s="66"/>
      <c r="S131" s="41"/>
      <c r="T131" s="41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</row>
    <row r="132" s="2" customFormat="1" ht="6.96" customHeight="1">
      <c r="A132" s="41"/>
      <c r="B132" s="42"/>
      <c r="C132" s="43"/>
      <c r="D132" s="43"/>
      <c r="E132" s="43"/>
      <c r="F132" s="43"/>
      <c r="G132" s="43"/>
      <c r="H132" s="43"/>
      <c r="I132" s="43"/>
      <c r="J132" s="43"/>
      <c r="K132" s="43"/>
      <c r="L132" s="66"/>
      <c r="S132" s="41"/>
      <c r="T132" s="41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</row>
    <row r="133" s="2" customFormat="1" ht="25.65" customHeight="1">
      <c r="A133" s="41"/>
      <c r="B133" s="42"/>
      <c r="C133" s="33" t="s">
        <v>24</v>
      </c>
      <c r="D133" s="43"/>
      <c r="E133" s="43"/>
      <c r="F133" s="28" t="str">
        <f>E19</f>
        <v>Městská část Praha 14,Br.Venclíků 1073,Praha 14</v>
      </c>
      <c r="G133" s="43"/>
      <c r="H133" s="43"/>
      <c r="I133" s="33" t="s">
        <v>31</v>
      </c>
      <c r="J133" s="37" t="str">
        <f>E25</f>
        <v>a3atelier s.r.o.,Praha 1</v>
      </c>
      <c r="K133" s="43"/>
      <c r="L133" s="66"/>
      <c r="S133" s="41"/>
      <c r="T133" s="41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</row>
    <row r="134" s="2" customFormat="1" ht="15.15" customHeight="1">
      <c r="A134" s="41"/>
      <c r="B134" s="42"/>
      <c r="C134" s="33" t="s">
        <v>29</v>
      </c>
      <c r="D134" s="43"/>
      <c r="E134" s="43"/>
      <c r="F134" s="28" t="str">
        <f>IF(E22="","",E22)</f>
        <v>Vyplň údaj</v>
      </c>
      <c r="G134" s="43"/>
      <c r="H134" s="43"/>
      <c r="I134" s="33" t="s">
        <v>35</v>
      </c>
      <c r="J134" s="37" t="str">
        <f>E28</f>
        <v>Ing.Myšík Petr</v>
      </c>
      <c r="K134" s="43"/>
      <c r="L134" s="66"/>
      <c r="S134" s="41"/>
      <c r="T134" s="41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</row>
    <row r="135" s="2" customFormat="1" ht="10.32" customHeight="1">
      <c r="A135" s="41"/>
      <c r="B135" s="42"/>
      <c r="C135" s="43"/>
      <c r="D135" s="43"/>
      <c r="E135" s="43"/>
      <c r="F135" s="43"/>
      <c r="G135" s="43"/>
      <c r="H135" s="43"/>
      <c r="I135" s="43"/>
      <c r="J135" s="43"/>
      <c r="K135" s="43"/>
      <c r="L135" s="66"/>
      <c r="S135" s="41"/>
      <c r="T135" s="41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</row>
    <row r="136" s="11" customFormat="1" ht="29.28" customHeight="1">
      <c r="A136" s="225"/>
      <c r="B136" s="226"/>
      <c r="C136" s="227" t="s">
        <v>198</v>
      </c>
      <c r="D136" s="228" t="s">
        <v>66</v>
      </c>
      <c r="E136" s="228" t="s">
        <v>62</v>
      </c>
      <c r="F136" s="228" t="s">
        <v>63</v>
      </c>
      <c r="G136" s="228" t="s">
        <v>199</v>
      </c>
      <c r="H136" s="228" t="s">
        <v>200</v>
      </c>
      <c r="I136" s="228" t="s">
        <v>201</v>
      </c>
      <c r="J136" s="229" t="s">
        <v>181</v>
      </c>
      <c r="K136" s="230" t="s">
        <v>202</v>
      </c>
      <c r="L136" s="231"/>
      <c r="M136" s="103" t="s">
        <v>1</v>
      </c>
      <c r="N136" s="104" t="s">
        <v>45</v>
      </c>
      <c r="O136" s="104" t="s">
        <v>203</v>
      </c>
      <c r="P136" s="104" t="s">
        <v>204</v>
      </c>
      <c r="Q136" s="104" t="s">
        <v>205</v>
      </c>
      <c r="R136" s="104" t="s">
        <v>206</v>
      </c>
      <c r="S136" s="104" t="s">
        <v>207</v>
      </c>
      <c r="T136" s="105" t="s">
        <v>208</v>
      </c>
      <c r="U136" s="225"/>
      <c r="V136" s="225"/>
      <c r="W136" s="225"/>
      <c r="X136" s="225"/>
      <c r="Y136" s="225"/>
      <c r="Z136" s="225"/>
      <c r="AA136" s="225"/>
      <c r="AB136" s="225"/>
      <c r="AC136" s="225"/>
      <c r="AD136" s="225"/>
      <c r="AE136" s="225"/>
    </row>
    <row r="137" s="2" customFormat="1" ht="22.8" customHeight="1">
      <c r="A137" s="41"/>
      <c r="B137" s="42"/>
      <c r="C137" s="110" t="s">
        <v>209</v>
      </c>
      <c r="D137" s="43"/>
      <c r="E137" s="43"/>
      <c r="F137" s="43"/>
      <c r="G137" s="43"/>
      <c r="H137" s="43"/>
      <c r="I137" s="43"/>
      <c r="J137" s="232">
        <f>BK137</f>
        <v>0</v>
      </c>
      <c r="K137" s="43"/>
      <c r="L137" s="44"/>
      <c r="M137" s="106"/>
      <c r="N137" s="233"/>
      <c r="O137" s="107"/>
      <c r="P137" s="234">
        <f>P138</f>
        <v>0</v>
      </c>
      <c r="Q137" s="107"/>
      <c r="R137" s="234">
        <f>R138</f>
        <v>0</v>
      </c>
      <c r="S137" s="107"/>
      <c r="T137" s="235">
        <f>T138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T137" s="18" t="s">
        <v>80</v>
      </c>
      <c r="AU137" s="18" t="s">
        <v>183</v>
      </c>
      <c r="BK137" s="236">
        <f>BK138</f>
        <v>0</v>
      </c>
    </row>
    <row r="138" s="12" customFormat="1" ht="25.92" customHeight="1">
      <c r="A138" s="12"/>
      <c r="B138" s="237"/>
      <c r="C138" s="238"/>
      <c r="D138" s="239" t="s">
        <v>80</v>
      </c>
      <c r="E138" s="240" t="s">
        <v>3564</v>
      </c>
      <c r="F138" s="240" t="s">
        <v>3565</v>
      </c>
      <c r="G138" s="238"/>
      <c r="H138" s="238"/>
      <c r="I138" s="241"/>
      <c r="J138" s="242">
        <f>BK138</f>
        <v>0</v>
      </c>
      <c r="K138" s="238"/>
      <c r="L138" s="243"/>
      <c r="M138" s="244"/>
      <c r="N138" s="245"/>
      <c r="O138" s="245"/>
      <c r="P138" s="246">
        <f>P139+P245</f>
        <v>0</v>
      </c>
      <c r="Q138" s="245"/>
      <c r="R138" s="246">
        <f>R139+R245</f>
        <v>0</v>
      </c>
      <c r="S138" s="245"/>
      <c r="T138" s="247">
        <f>T139+T245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48" t="s">
        <v>87</v>
      </c>
      <c r="AT138" s="249" t="s">
        <v>80</v>
      </c>
      <c r="AU138" s="249" t="s">
        <v>81</v>
      </c>
      <c r="AY138" s="248" t="s">
        <v>211</v>
      </c>
      <c r="BK138" s="250">
        <f>BK139+BK245</f>
        <v>0</v>
      </c>
    </row>
    <row r="139" s="12" customFormat="1" ht="22.8" customHeight="1">
      <c r="A139" s="12"/>
      <c r="B139" s="237"/>
      <c r="C139" s="238"/>
      <c r="D139" s="239" t="s">
        <v>80</v>
      </c>
      <c r="E139" s="251" t="s">
        <v>3566</v>
      </c>
      <c r="F139" s="251" t="s">
        <v>3053</v>
      </c>
      <c r="G139" s="238"/>
      <c r="H139" s="238"/>
      <c r="I139" s="241"/>
      <c r="J139" s="252">
        <f>BK139</f>
        <v>0</v>
      </c>
      <c r="K139" s="238"/>
      <c r="L139" s="243"/>
      <c r="M139" s="244"/>
      <c r="N139" s="245"/>
      <c r="O139" s="245"/>
      <c r="P139" s="246">
        <f>SUM(P140:P244)</f>
        <v>0</v>
      </c>
      <c r="Q139" s="245"/>
      <c r="R139" s="246">
        <f>SUM(R140:R244)</f>
        <v>0</v>
      </c>
      <c r="S139" s="245"/>
      <c r="T139" s="247">
        <f>SUM(T140:T244)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48" t="s">
        <v>87</v>
      </c>
      <c r="AT139" s="249" t="s">
        <v>80</v>
      </c>
      <c r="AU139" s="249" t="s">
        <v>87</v>
      </c>
      <c r="AY139" s="248" t="s">
        <v>211</v>
      </c>
      <c r="BK139" s="250">
        <f>SUM(BK140:BK244)</f>
        <v>0</v>
      </c>
    </row>
    <row r="140" s="2" customFormat="1" ht="24.15" customHeight="1">
      <c r="A140" s="41"/>
      <c r="B140" s="42"/>
      <c r="C140" s="317" t="s">
        <v>87</v>
      </c>
      <c r="D140" s="317" t="s">
        <v>587</v>
      </c>
      <c r="E140" s="318" t="s">
        <v>3567</v>
      </c>
      <c r="F140" s="319" t="s">
        <v>3568</v>
      </c>
      <c r="G140" s="320" t="s">
        <v>695</v>
      </c>
      <c r="H140" s="321">
        <v>1</v>
      </c>
      <c r="I140" s="322"/>
      <c r="J140" s="323">
        <f>ROUND(I140*H140,2)</f>
        <v>0</v>
      </c>
      <c r="K140" s="324"/>
      <c r="L140" s="325"/>
      <c r="M140" s="326" t="s">
        <v>1</v>
      </c>
      <c r="N140" s="327" t="s">
        <v>46</v>
      </c>
      <c r="O140" s="94"/>
      <c r="P140" s="263">
        <f>O140*H140</f>
        <v>0</v>
      </c>
      <c r="Q140" s="263">
        <v>0</v>
      </c>
      <c r="R140" s="263">
        <f>Q140*H140</f>
        <v>0</v>
      </c>
      <c r="S140" s="263">
        <v>0</v>
      </c>
      <c r="T140" s="264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65" t="s">
        <v>247</v>
      </c>
      <c r="AT140" s="265" t="s">
        <v>587</v>
      </c>
      <c r="AU140" s="265" t="s">
        <v>89</v>
      </c>
      <c r="AY140" s="18" t="s">
        <v>211</v>
      </c>
      <c r="BE140" s="155">
        <f>IF(N140="základní",J140,0)</f>
        <v>0</v>
      </c>
      <c r="BF140" s="155">
        <f>IF(N140="snížená",J140,0)</f>
        <v>0</v>
      </c>
      <c r="BG140" s="155">
        <f>IF(N140="zákl. přenesená",J140,0)</f>
        <v>0</v>
      </c>
      <c r="BH140" s="155">
        <f>IF(N140="sníž. přenesená",J140,0)</f>
        <v>0</v>
      </c>
      <c r="BI140" s="155">
        <f>IF(N140="nulová",J140,0)</f>
        <v>0</v>
      </c>
      <c r="BJ140" s="18" t="s">
        <v>87</v>
      </c>
      <c r="BK140" s="155">
        <f>ROUND(I140*H140,2)</f>
        <v>0</v>
      </c>
      <c r="BL140" s="18" t="s">
        <v>100</v>
      </c>
      <c r="BM140" s="265" t="s">
        <v>89</v>
      </c>
    </row>
    <row r="141" s="2" customFormat="1" ht="24.15" customHeight="1">
      <c r="A141" s="41"/>
      <c r="B141" s="42"/>
      <c r="C141" s="317" t="s">
        <v>89</v>
      </c>
      <c r="D141" s="317" t="s">
        <v>587</v>
      </c>
      <c r="E141" s="318" t="s">
        <v>3569</v>
      </c>
      <c r="F141" s="319" t="s">
        <v>3570</v>
      </c>
      <c r="G141" s="320" t="s">
        <v>695</v>
      </c>
      <c r="H141" s="321">
        <v>1</v>
      </c>
      <c r="I141" s="322"/>
      <c r="J141" s="323">
        <f>ROUND(I141*H141,2)</f>
        <v>0</v>
      </c>
      <c r="K141" s="324"/>
      <c r="L141" s="325"/>
      <c r="M141" s="326" t="s">
        <v>1</v>
      </c>
      <c r="N141" s="327" t="s">
        <v>46</v>
      </c>
      <c r="O141" s="94"/>
      <c r="P141" s="263">
        <f>O141*H141</f>
        <v>0</v>
      </c>
      <c r="Q141" s="263">
        <v>0</v>
      </c>
      <c r="R141" s="263">
        <f>Q141*H141</f>
        <v>0</v>
      </c>
      <c r="S141" s="263">
        <v>0</v>
      </c>
      <c r="T141" s="264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65" t="s">
        <v>247</v>
      </c>
      <c r="AT141" s="265" t="s">
        <v>587</v>
      </c>
      <c r="AU141" s="265" t="s">
        <v>89</v>
      </c>
      <c r="AY141" s="18" t="s">
        <v>211</v>
      </c>
      <c r="BE141" s="155">
        <f>IF(N141="základní",J141,0)</f>
        <v>0</v>
      </c>
      <c r="BF141" s="155">
        <f>IF(N141="snížená",J141,0)</f>
        <v>0</v>
      </c>
      <c r="BG141" s="155">
        <f>IF(N141="zákl. přenesená",J141,0)</f>
        <v>0</v>
      </c>
      <c r="BH141" s="155">
        <f>IF(N141="sníž. přenesená",J141,0)</f>
        <v>0</v>
      </c>
      <c r="BI141" s="155">
        <f>IF(N141="nulová",J141,0)</f>
        <v>0</v>
      </c>
      <c r="BJ141" s="18" t="s">
        <v>87</v>
      </c>
      <c r="BK141" s="155">
        <f>ROUND(I141*H141,2)</f>
        <v>0</v>
      </c>
      <c r="BL141" s="18" t="s">
        <v>100</v>
      </c>
      <c r="BM141" s="265" t="s">
        <v>100</v>
      </c>
    </row>
    <row r="142" s="2" customFormat="1" ht="16.5" customHeight="1">
      <c r="A142" s="41"/>
      <c r="B142" s="42"/>
      <c r="C142" s="317" t="s">
        <v>96</v>
      </c>
      <c r="D142" s="317" t="s">
        <v>587</v>
      </c>
      <c r="E142" s="318" t="s">
        <v>3571</v>
      </c>
      <c r="F142" s="319" t="s">
        <v>3572</v>
      </c>
      <c r="G142" s="320" t="s">
        <v>695</v>
      </c>
      <c r="H142" s="321">
        <v>2</v>
      </c>
      <c r="I142" s="322"/>
      <c r="J142" s="323">
        <f>ROUND(I142*H142,2)</f>
        <v>0</v>
      </c>
      <c r="K142" s="324"/>
      <c r="L142" s="325"/>
      <c r="M142" s="326" t="s">
        <v>1</v>
      </c>
      <c r="N142" s="327" t="s">
        <v>46</v>
      </c>
      <c r="O142" s="94"/>
      <c r="P142" s="263">
        <f>O142*H142</f>
        <v>0</v>
      </c>
      <c r="Q142" s="263">
        <v>0</v>
      </c>
      <c r="R142" s="263">
        <f>Q142*H142</f>
        <v>0</v>
      </c>
      <c r="S142" s="263">
        <v>0</v>
      </c>
      <c r="T142" s="264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65" t="s">
        <v>247</v>
      </c>
      <c r="AT142" s="265" t="s">
        <v>587</v>
      </c>
      <c r="AU142" s="265" t="s">
        <v>89</v>
      </c>
      <c r="AY142" s="18" t="s">
        <v>211</v>
      </c>
      <c r="BE142" s="155">
        <f>IF(N142="základní",J142,0)</f>
        <v>0</v>
      </c>
      <c r="BF142" s="155">
        <f>IF(N142="snížená",J142,0)</f>
        <v>0</v>
      </c>
      <c r="BG142" s="155">
        <f>IF(N142="zákl. přenesená",J142,0)</f>
        <v>0</v>
      </c>
      <c r="BH142" s="155">
        <f>IF(N142="sníž. přenesená",J142,0)</f>
        <v>0</v>
      </c>
      <c r="BI142" s="155">
        <f>IF(N142="nulová",J142,0)</f>
        <v>0</v>
      </c>
      <c r="BJ142" s="18" t="s">
        <v>87</v>
      </c>
      <c r="BK142" s="155">
        <f>ROUND(I142*H142,2)</f>
        <v>0</v>
      </c>
      <c r="BL142" s="18" t="s">
        <v>100</v>
      </c>
      <c r="BM142" s="265" t="s">
        <v>232</v>
      </c>
    </row>
    <row r="143" s="2" customFormat="1" ht="16.5" customHeight="1">
      <c r="A143" s="41"/>
      <c r="B143" s="42"/>
      <c r="C143" s="317" t="s">
        <v>100</v>
      </c>
      <c r="D143" s="317" t="s">
        <v>587</v>
      </c>
      <c r="E143" s="318" t="s">
        <v>3573</v>
      </c>
      <c r="F143" s="319" t="s">
        <v>3574</v>
      </c>
      <c r="G143" s="320" t="s">
        <v>695</v>
      </c>
      <c r="H143" s="321">
        <v>2</v>
      </c>
      <c r="I143" s="322"/>
      <c r="J143" s="323">
        <f>ROUND(I143*H143,2)</f>
        <v>0</v>
      </c>
      <c r="K143" s="324"/>
      <c r="L143" s="325"/>
      <c r="M143" s="326" t="s">
        <v>1</v>
      </c>
      <c r="N143" s="327" t="s">
        <v>46</v>
      </c>
      <c r="O143" s="94"/>
      <c r="P143" s="263">
        <f>O143*H143</f>
        <v>0</v>
      </c>
      <c r="Q143" s="263">
        <v>0</v>
      </c>
      <c r="R143" s="263">
        <f>Q143*H143</f>
        <v>0</v>
      </c>
      <c r="S143" s="263">
        <v>0</v>
      </c>
      <c r="T143" s="264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65" t="s">
        <v>247</v>
      </c>
      <c r="AT143" s="265" t="s">
        <v>587</v>
      </c>
      <c r="AU143" s="265" t="s">
        <v>89</v>
      </c>
      <c r="AY143" s="18" t="s">
        <v>211</v>
      </c>
      <c r="BE143" s="155">
        <f>IF(N143="základní",J143,0)</f>
        <v>0</v>
      </c>
      <c r="BF143" s="155">
        <f>IF(N143="snížená",J143,0)</f>
        <v>0</v>
      </c>
      <c r="BG143" s="155">
        <f>IF(N143="zákl. přenesená",J143,0)</f>
        <v>0</v>
      </c>
      <c r="BH143" s="155">
        <f>IF(N143="sníž. přenesená",J143,0)</f>
        <v>0</v>
      </c>
      <c r="BI143" s="155">
        <f>IF(N143="nulová",J143,0)</f>
        <v>0</v>
      </c>
      <c r="BJ143" s="18" t="s">
        <v>87</v>
      </c>
      <c r="BK143" s="155">
        <f>ROUND(I143*H143,2)</f>
        <v>0</v>
      </c>
      <c r="BL143" s="18" t="s">
        <v>100</v>
      </c>
      <c r="BM143" s="265" t="s">
        <v>247</v>
      </c>
    </row>
    <row r="144" s="2" customFormat="1" ht="16.5" customHeight="1">
      <c r="A144" s="41"/>
      <c r="B144" s="42"/>
      <c r="C144" s="317" t="s">
        <v>105</v>
      </c>
      <c r="D144" s="317" t="s">
        <v>587</v>
      </c>
      <c r="E144" s="318" t="s">
        <v>3575</v>
      </c>
      <c r="F144" s="319" t="s">
        <v>3576</v>
      </c>
      <c r="G144" s="320" t="s">
        <v>695</v>
      </c>
      <c r="H144" s="321">
        <v>2</v>
      </c>
      <c r="I144" s="322"/>
      <c r="J144" s="323">
        <f>ROUND(I144*H144,2)</f>
        <v>0</v>
      </c>
      <c r="K144" s="324"/>
      <c r="L144" s="325"/>
      <c r="M144" s="326" t="s">
        <v>1</v>
      </c>
      <c r="N144" s="327" t="s">
        <v>46</v>
      </c>
      <c r="O144" s="94"/>
      <c r="P144" s="263">
        <f>O144*H144</f>
        <v>0</v>
      </c>
      <c r="Q144" s="263">
        <v>0</v>
      </c>
      <c r="R144" s="263">
        <f>Q144*H144</f>
        <v>0</v>
      </c>
      <c r="S144" s="263">
        <v>0</v>
      </c>
      <c r="T144" s="264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65" t="s">
        <v>247</v>
      </c>
      <c r="AT144" s="265" t="s">
        <v>587</v>
      </c>
      <c r="AU144" s="265" t="s">
        <v>89</v>
      </c>
      <c r="AY144" s="18" t="s">
        <v>211</v>
      </c>
      <c r="BE144" s="155">
        <f>IF(N144="základní",J144,0)</f>
        <v>0</v>
      </c>
      <c r="BF144" s="155">
        <f>IF(N144="snížená",J144,0)</f>
        <v>0</v>
      </c>
      <c r="BG144" s="155">
        <f>IF(N144="zákl. přenesená",J144,0)</f>
        <v>0</v>
      </c>
      <c r="BH144" s="155">
        <f>IF(N144="sníž. přenesená",J144,0)</f>
        <v>0</v>
      </c>
      <c r="BI144" s="155">
        <f>IF(N144="nulová",J144,0)</f>
        <v>0</v>
      </c>
      <c r="BJ144" s="18" t="s">
        <v>87</v>
      </c>
      <c r="BK144" s="155">
        <f>ROUND(I144*H144,2)</f>
        <v>0</v>
      </c>
      <c r="BL144" s="18" t="s">
        <v>100</v>
      </c>
      <c r="BM144" s="265" t="s">
        <v>257</v>
      </c>
    </row>
    <row r="145" s="2" customFormat="1" ht="16.5" customHeight="1">
      <c r="A145" s="41"/>
      <c r="B145" s="42"/>
      <c r="C145" s="317" t="s">
        <v>232</v>
      </c>
      <c r="D145" s="317" t="s">
        <v>587</v>
      </c>
      <c r="E145" s="318" t="s">
        <v>3577</v>
      </c>
      <c r="F145" s="319" t="s">
        <v>3578</v>
      </c>
      <c r="G145" s="320" t="s">
        <v>695</v>
      </c>
      <c r="H145" s="321">
        <v>2</v>
      </c>
      <c r="I145" s="322"/>
      <c r="J145" s="323">
        <f>ROUND(I145*H145,2)</f>
        <v>0</v>
      </c>
      <c r="K145" s="324"/>
      <c r="L145" s="325"/>
      <c r="M145" s="326" t="s">
        <v>1</v>
      </c>
      <c r="N145" s="327" t="s">
        <v>46</v>
      </c>
      <c r="O145" s="94"/>
      <c r="P145" s="263">
        <f>O145*H145</f>
        <v>0</v>
      </c>
      <c r="Q145" s="263">
        <v>0</v>
      </c>
      <c r="R145" s="263">
        <f>Q145*H145</f>
        <v>0</v>
      </c>
      <c r="S145" s="263">
        <v>0</v>
      </c>
      <c r="T145" s="264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65" t="s">
        <v>247</v>
      </c>
      <c r="AT145" s="265" t="s">
        <v>587</v>
      </c>
      <c r="AU145" s="265" t="s">
        <v>89</v>
      </c>
      <c r="AY145" s="18" t="s">
        <v>211</v>
      </c>
      <c r="BE145" s="155">
        <f>IF(N145="základní",J145,0)</f>
        <v>0</v>
      </c>
      <c r="BF145" s="155">
        <f>IF(N145="snížená",J145,0)</f>
        <v>0</v>
      </c>
      <c r="BG145" s="155">
        <f>IF(N145="zákl. přenesená",J145,0)</f>
        <v>0</v>
      </c>
      <c r="BH145" s="155">
        <f>IF(N145="sníž. přenesená",J145,0)</f>
        <v>0</v>
      </c>
      <c r="BI145" s="155">
        <f>IF(N145="nulová",J145,0)</f>
        <v>0</v>
      </c>
      <c r="BJ145" s="18" t="s">
        <v>87</v>
      </c>
      <c r="BK145" s="155">
        <f>ROUND(I145*H145,2)</f>
        <v>0</v>
      </c>
      <c r="BL145" s="18" t="s">
        <v>100</v>
      </c>
      <c r="BM145" s="265" t="s">
        <v>490</v>
      </c>
    </row>
    <row r="146" s="2" customFormat="1" ht="16.5" customHeight="1">
      <c r="A146" s="41"/>
      <c r="B146" s="42"/>
      <c r="C146" s="317" t="s">
        <v>243</v>
      </c>
      <c r="D146" s="317" t="s">
        <v>587</v>
      </c>
      <c r="E146" s="318" t="s">
        <v>3579</v>
      </c>
      <c r="F146" s="319" t="s">
        <v>3580</v>
      </c>
      <c r="G146" s="320" t="s">
        <v>695</v>
      </c>
      <c r="H146" s="321">
        <v>2</v>
      </c>
      <c r="I146" s="322"/>
      <c r="J146" s="323">
        <f>ROUND(I146*H146,2)</f>
        <v>0</v>
      </c>
      <c r="K146" s="324"/>
      <c r="L146" s="325"/>
      <c r="M146" s="326" t="s">
        <v>1</v>
      </c>
      <c r="N146" s="327" t="s">
        <v>46</v>
      </c>
      <c r="O146" s="94"/>
      <c r="P146" s="263">
        <f>O146*H146</f>
        <v>0</v>
      </c>
      <c r="Q146" s="263">
        <v>0</v>
      </c>
      <c r="R146" s="263">
        <f>Q146*H146</f>
        <v>0</v>
      </c>
      <c r="S146" s="263">
        <v>0</v>
      </c>
      <c r="T146" s="264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65" t="s">
        <v>247</v>
      </c>
      <c r="AT146" s="265" t="s">
        <v>587</v>
      </c>
      <c r="AU146" s="265" t="s">
        <v>89</v>
      </c>
      <c r="AY146" s="18" t="s">
        <v>211</v>
      </c>
      <c r="BE146" s="155">
        <f>IF(N146="základní",J146,0)</f>
        <v>0</v>
      </c>
      <c r="BF146" s="155">
        <f>IF(N146="snížená",J146,0)</f>
        <v>0</v>
      </c>
      <c r="BG146" s="155">
        <f>IF(N146="zákl. přenesená",J146,0)</f>
        <v>0</v>
      </c>
      <c r="BH146" s="155">
        <f>IF(N146="sníž. přenesená",J146,0)</f>
        <v>0</v>
      </c>
      <c r="BI146" s="155">
        <f>IF(N146="nulová",J146,0)</f>
        <v>0</v>
      </c>
      <c r="BJ146" s="18" t="s">
        <v>87</v>
      </c>
      <c r="BK146" s="155">
        <f>ROUND(I146*H146,2)</f>
        <v>0</v>
      </c>
      <c r="BL146" s="18" t="s">
        <v>100</v>
      </c>
      <c r="BM146" s="265" t="s">
        <v>502</v>
      </c>
    </row>
    <row r="147" s="2" customFormat="1" ht="16.5" customHeight="1">
      <c r="A147" s="41"/>
      <c r="B147" s="42"/>
      <c r="C147" s="317" t="s">
        <v>247</v>
      </c>
      <c r="D147" s="317" t="s">
        <v>587</v>
      </c>
      <c r="E147" s="318" t="s">
        <v>3581</v>
      </c>
      <c r="F147" s="319" t="s">
        <v>3582</v>
      </c>
      <c r="G147" s="320" t="s">
        <v>695</v>
      </c>
      <c r="H147" s="321">
        <v>2</v>
      </c>
      <c r="I147" s="322"/>
      <c r="J147" s="323">
        <f>ROUND(I147*H147,2)</f>
        <v>0</v>
      </c>
      <c r="K147" s="324"/>
      <c r="L147" s="325"/>
      <c r="M147" s="326" t="s">
        <v>1</v>
      </c>
      <c r="N147" s="327" t="s">
        <v>46</v>
      </c>
      <c r="O147" s="94"/>
      <c r="P147" s="263">
        <f>O147*H147</f>
        <v>0</v>
      </c>
      <c r="Q147" s="263">
        <v>0</v>
      </c>
      <c r="R147" s="263">
        <f>Q147*H147</f>
        <v>0</v>
      </c>
      <c r="S147" s="263">
        <v>0</v>
      </c>
      <c r="T147" s="264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65" t="s">
        <v>247</v>
      </c>
      <c r="AT147" s="265" t="s">
        <v>587</v>
      </c>
      <c r="AU147" s="265" t="s">
        <v>89</v>
      </c>
      <c r="AY147" s="18" t="s">
        <v>211</v>
      </c>
      <c r="BE147" s="155">
        <f>IF(N147="základní",J147,0)</f>
        <v>0</v>
      </c>
      <c r="BF147" s="155">
        <f>IF(N147="snížená",J147,0)</f>
        <v>0</v>
      </c>
      <c r="BG147" s="155">
        <f>IF(N147="zákl. přenesená",J147,0)</f>
        <v>0</v>
      </c>
      <c r="BH147" s="155">
        <f>IF(N147="sníž. přenesená",J147,0)</f>
        <v>0</v>
      </c>
      <c r="BI147" s="155">
        <f>IF(N147="nulová",J147,0)</f>
        <v>0</v>
      </c>
      <c r="BJ147" s="18" t="s">
        <v>87</v>
      </c>
      <c r="BK147" s="155">
        <f>ROUND(I147*H147,2)</f>
        <v>0</v>
      </c>
      <c r="BL147" s="18" t="s">
        <v>100</v>
      </c>
      <c r="BM147" s="265" t="s">
        <v>526</v>
      </c>
    </row>
    <row r="148" s="2" customFormat="1" ht="16.5" customHeight="1">
      <c r="A148" s="41"/>
      <c r="B148" s="42"/>
      <c r="C148" s="317" t="s">
        <v>253</v>
      </c>
      <c r="D148" s="317" t="s">
        <v>587</v>
      </c>
      <c r="E148" s="318" t="s">
        <v>3583</v>
      </c>
      <c r="F148" s="319" t="s">
        <v>3584</v>
      </c>
      <c r="G148" s="320" t="s">
        <v>695</v>
      </c>
      <c r="H148" s="321">
        <v>2</v>
      </c>
      <c r="I148" s="322"/>
      <c r="J148" s="323">
        <f>ROUND(I148*H148,2)</f>
        <v>0</v>
      </c>
      <c r="K148" s="324"/>
      <c r="L148" s="325"/>
      <c r="M148" s="326" t="s">
        <v>1</v>
      </c>
      <c r="N148" s="327" t="s">
        <v>46</v>
      </c>
      <c r="O148" s="94"/>
      <c r="P148" s="263">
        <f>O148*H148</f>
        <v>0</v>
      </c>
      <c r="Q148" s="263">
        <v>0</v>
      </c>
      <c r="R148" s="263">
        <f>Q148*H148</f>
        <v>0</v>
      </c>
      <c r="S148" s="263">
        <v>0</v>
      </c>
      <c r="T148" s="264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65" t="s">
        <v>247</v>
      </c>
      <c r="AT148" s="265" t="s">
        <v>587</v>
      </c>
      <c r="AU148" s="265" t="s">
        <v>89</v>
      </c>
      <c r="AY148" s="18" t="s">
        <v>211</v>
      </c>
      <c r="BE148" s="155">
        <f>IF(N148="základní",J148,0)</f>
        <v>0</v>
      </c>
      <c r="BF148" s="155">
        <f>IF(N148="snížená",J148,0)</f>
        <v>0</v>
      </c>
      <c r="BG148" s="155">
        <f>IF(N148="zákl. přenesená",J148,0)</f>
        <v>0</v>
      </c>
      <c r="BH148" s="155">
        <f>IF(N148="sníž. přenesená",J148,0)</f>
        <v>0</v>
      </c>
      <c r="BI148" s="155">
        <f>IF(N148="nulová",J148,0)</f>
        <v>0</v>
      </c>
      <c r="BJ148" s="18" t="s">
        <v>87</v>
      </c>
      <c r="BK148" s="155">
        <f>ROUND(I148*H148,2)</f>
        <v>0</v>
      </c>
      <c r="BL148" s="18" t="s">
        <v>100</v>
      </c>
      <c r="BM148" s="265" t="s">
        <v>535</v>
      </c>
    </row>
    <row r="149" s="2" customFormat="1" ht="16.5" customHeight="1">
      <c r="A149" s="41"/>
      <c r="B149" s="42"/>
      <c r="C149" s="317" t="s">
        <v>257</v>
      </c>
      <c r="D149" s="317" t="s">
        <v>587</v>
      </c>
      <c r="E149" s="318" t="s">
        <v>3585</v>
      </c>
      <c r="F149" s="319" t="s">
        <v>3586</v>
      </c>
      <c r="G149" s="320" t="s">
        <v>695</v>
      </c>
      <c r="H149" s="321">
        <v>2</v>
      </c>
      <c r="I149" s="322"/>
      <c r="J149" s="323">
        <f>ROUND(I149*H149,2)</f>
        <v>0</v>
      </c>
      <c r="K149" s="324"/>
      <c r="L149" s="325"/>
      <c r="M149" s="326" t="s">
        <v>1</v>
      </c>
      <c r="N149" s="327" t="s">
        <v>46</v>
      </c>
      <c r="O149" s="94"/>
      <c r="P149" s="263">
        <f>O149*H149</f>
        <v>0</v>
      </c>
      <c r="Q149" s="263">
        <v>0</v>
      </c>
      <c r="R149" s="263">
        <f>Q149*H149</f>
        <v>0</v>
      </c>
      <c r="S149" s="263">
        <v>0</v>
      </c>
      <c r="T149" s="264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65" t="s">
        <v>247</v>
      </c>
      <c r="AT149" s="265" t="s">
        <v>587</v>
      </c>
      <c r="AU149" s="265" t="s">
        <v>89</v>
      </c>
      <c r="AY149" s="18" t="s">
        <v>211</v>
      </c>
      <c r="BE149" s="155">
        <f>IF(N149="základní",J149,0)</f>
        <v>0</v>
      </c>
      <c r="BF149" s="155">
        <f>IF(N149="snížená",J149,0)</f>
        <v>0</v>
      </c>
      <c r="BG149" s="155">
        <f>IF(N149="zákl. přenesená",J149,0)</f>
        <v>0</v>
      </c>
      <c r="BH149" s="155">
        <f>IF(N149="sníž. přenesená",J149,0)</f>
        <v>0</v>
      </c>
      <c r="BI149" s="155">
        <f>IF(N149="nulová",J149,0)</f>
        <v>0</v>
      </c>
      <c r="BJ149" s="18" t="s">
        <v>87</v>
      </c>
      <c r="BK149" s="155">
        <f>ROUND(I149*H149,2)</f>
        <v>0</v>
      </c>
      <c r="BL149" s="18" t="s">
        <v>100</v>
      </c>
      <c r="BM149" s="265" t="s">
        <v>551</v>
      </c>
    </row>
    <row r="150" s="2" customFormat="1" ht="16.5" customHeight="1">
      <c r="A150" s="41"/>
      <c r="B150" s="42"/>
      <c r="C150" s="317" t="s">
        <v>263</v>
      </c>
      <c r="D150" s="317" t="s">
        <v>587</v>
      </c>
      <c r="E150" s="318" t="s">
        <v>3587</v>
      </c>
      <c r="F150" s="319" t="s">
        <v>3588</v>
      </c>
      <c r="G150" s="320" t="s">
        <v>695</v>
      </c>
      <c r="H150" s="321">
        <v>2</v>
      </c>
      <c r="I150" s="322"/>
      <c r="J150" s="323">
        <f>ROUND(I150*H150,2)</f>
        <v>0</v>
      </c>
      <c r="K150" s="324"/>
      <c r="L150" s="325"/>
      <c r="M150" s="326" t="s">
        <v>1</v>
      </c>
      <c r="N150" s="327" t="s">
        <v>46</v>
      </c>
      <c r="O150" s="94"/>
      <c r="P150" s="263">
        <f>O150*H150</f>
        <v>0</v>
      </c>
      <c r="Q150" s="263">
        <v>0</v>
      </c>
      <c r="R150" s="263">
        <f>Q150*H150</f>
        <v>0</v>
      </c>
      <c r="S150" s="263">
        <v>0</v>
      </c>
      <c r="T150" s="264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65" t="s">
        <v>247</v>
      </c>
      <c r="AT150" s="265" t="s">
        <v>587</v>
      </c>
      <c r="AU150" s="265" t="s">
        <v>89</v>
      </c>
      <c r="AY150" s="18" t="s">
        <v>211</v>
      </c>
      <c r="BE150" s="155">
        <f>IF(N150="základní",J150,0)</f>
        <v>0</v>
      </c>
      <c r="BF150" s="155">
        <f>IF(N150="snížená",J150,0)</f>
        <v>0</v>
      </c>
      <c r="BG150" s="155">
        <f>IF(N150="zákl. přenesená",J150,0)</f>
        <v>0</v>
      </c>
      <c r="BH150" s="155">
        <f>IF(N150="sníž. přenesená",J150,0)</f>
        <v>0</v>
      </c>
      <c r="BI150" s="155">
        <f>IF(N150="nulová",J150,0)</f>
        <v>0</v>
      </c>
      <c r="BJ150" s="18" t="s">
        <v>87</v>
      </c>
      <c r="BK150" s="155">
        <f>ROUND(I150*H150,2)</f>
        <v>0</v>
      </c>
      <c r="BL150" s="18" t="s">
        <v>100</v>
      </c>
      <c r="BM150" s="265" t="s">
        <v>568</v>
      </c>
    </row>
    <row r="151" s="2" customFormat="1" ht="16.5" customHeight="1">
      <c r="A151" s="41"/>
      <c r="B151" s="42"/>
      <c r="C151" s="317" t="s">
        <v>490</v>
      </c>
      <c r="D151" s="317" t="s">
        <v>587</v>
      </c>
      <c r="E151" s="318" t="s">
        <v>3589</v>
      </c>
      <c r="F151" s="319" t="s">
        <v>3590</v>
      </c>
      <c r="G151" s="320" t="s">
        <v>695</v>
      </c>
      <c r="H151" s="321">
        <v>2</v>
      </c>
      <c r="I151" s="322"/>
      <c r="J151" s="323">
        <f>ROUND(I151*H151,2)</f>
        <v>0</v>
      </c>
      <c r="K151" s="324"/>
      <c r="L151" s="325"/>
      <c r="M151" s="326" t="s">
        <v>1</v>
      </c>
      <c r="N151" s="327" t="s">
        <v>46</v>
      </c>
      <c r="O151" s="94"/>
      <c r="P151" s="263">
        <f>O151*H151</f>
        <v>0</v>
      </c>
      <c r="Q151" s="263">
        <v>0</v>
      </c>
      <c r="R151" s="263">
        <f>Q151*H151</f>
        <v>0</v>
      </c>
      <c r="S151" s="263">
        <v>0</v>
      </c>
      <c r="T151" s="264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65" t="s">
        <v>247</v>
      </c>
      <c r="AT151" s="265" t="s">
        <v>587</v>
      </c>
      <c r="AU151" s="265" t="s">
        <v>89</v>
      </c>
      <c r="AY151" s="18" t="s">
        <v>211</v>
      </c>
      <c r="BE151" s="155">
        <f>IF(N151="základní",J151,0)</f>
        <v>0</v>
      </c>
      <c r="BF151" s="155">
        <f>IF(N151="snížená",J151,0)</f>
        <v>0</v>
      </c>
      <c r="BG151" s="155">
        <f>IF(N151="zákl. přenesená",J151,0)</f>
        <v>0</v>
      </c>
      <c r="BH151" s="155">
        <f>IF(N151="sníž. přenesená",J151,0)</f>
        <v>0</v>
      </c>
      <c r="BI151" s="155">
        <f>IF(N151="nulová",J151,0)</f>
        <v>0</v>
      </c>
      <c r="BJ151" s="18" t="s">
        <v>87</v>
      </c>
      <c r="BK151" s="155">
        <f>ROUND(I151*H151,2)</f>
        <v>0</v>
      </c>
      <c r="BL151" s="18" t="s">
        <v>100</v>
      </c>
      <c r="BM151" s="265" t="s">
        <v>579</v>
      </c>
    </row>
    <row r="152" s="2" customFormat="1" ht="24.15" customHeight="1">
      <c r="A152" s="41"/>
      <c r="B152" s="42"/>
      <c r="C152" s="317" t="s">
        <v>498</v>
      </c>
      <c r="D152" s="317" t="s">
        <v>587</v>
      </c>
      <c r="E152" s="318" t="s">
        <v>3591</v>
      </c>
      <c r="F152" s="319" t="s">
        <v>3592</v>
      </c>
      <c r="G152" s="320" t="s">
        <v>695</v>
      </c>
      <c r="H152" s="321">
        <v>1</v>
      </c>
      <c r="I152" s="322"/>
      <c r="J152" s="323">
        <f>ROUND(I152*H152,2)</f>
        <v>0</v>
      </c>
      <c r="K152" s="324"/>
      <c r="L152" s="325"/>
      <c r="M152" s="326" t="s">
        <v>1</v>
      </c>
      <c r="N152" s="327" t="s">
        <v>46</v>
      </c>
      <c r="O152" s="94"/>
      <c r="P152" s="263">
        <f>O152*H152</f>
        <v>0</v>
      </c>
      <c r="Q152" s="263">
        <v>0</v>
      </c>
      <c r="R152" s="263">
        <f>Q152*H152</f>
        <v>0</v>
      </c>
      <c r="S152" s="263">
        <v>0</v>
      </c>
      <c r="T152" s="264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65" t="s">
        <v>247</v>
      </c>
      <c r="AT152" s="265" t="s">
        <v>587</v>
      </c>
      <c r="AU152" s="265" t="s">
        <v>89</v>
      </c>
      <c r="AY152" s="18" t="s">
        <v>211</v>
      </c>
      <c r="BE152" s="155">
        <f>IF(N152="základní",J152,0)</f>
        <v>0</v>
      </c>
      <c r="BF152" s="155">
        <f>IF(N152="snížená",J152,0)</f>
        <v>0</v>
      </c>
      <c r="BG152" s="155">
        <f>IF(N152="zákl. přenesená",J152,0)</f>
        <v>0</v>
      </c>
      <c r="BH152" s="155">
        <f>IF(N152="sníž. přenesená",J152,0)</f>
        <v>0</v>
      </c>
      <c r="BI152" s="155">
        <f>IF(N152="nulová",J152,0)</f>
        <v>0</v>
      </c>
      <c r="BJ152" s="18" t="s">
        <v>87</v>
      </c>
      <c r="BK152" s="155">
        <f>ROUND(I152*H152,2)</f>
        <v>0</v>
      </c>
      <c r="BL152" s="18" t="s">
        <v>100</v>
      </c>
      <c r="BM152" s="265" t="s">
        <v>591</v>
      </c>
    </row>
    <row r="153" s="2" customFormat="1" ht="24.15" customHeight="1">
      <c r="A153" s="41"/>
      <c r="B153" s="42"/>
      <c r="C153" s="317" t="s">
        <v>502</v>
      </c>
      <c r="D153" s="317" t="s">
        <v>587</v>
      </c>
      <c r="E153" s="318" t="s">
        <v>3593</v>
      </c>
      <c r="F153" s="319" t="s">
        <v>3594</v>
      </c>
      <c r="G153" s="320" t="s">
        <v>695</v>
      </c>
      <c r="H153" s="321">
        <v>1</v>
      </c>
      <c r="I153" s="322"/>
      <c r="J153" s="323">
        <f>ROUND(I153*H153,2)</f>
        <v>0</v>
      </c>
      <c r="K153" s="324"/>
      <c r="L153" s="325"/>
      <c r="M153" s="326" t="s">
        <v>1</v>
      </c>
      <c r="N153" s="327" t="s">
        <v>46</v>
      </c>
      <c r="O153" s="94"/>
      <c r="P153" s="263">
        <f>O153*H153</f>
        <v>0</v>
      </c>
      <c r="Q153" s="263">
        <v>0</v>
      </c>
      <c r="R153" s="263">
        <f>Q153*H153</f>
        <v>0</v>
      </c>
      <c r="S153" s="263">
        <v>0</v>
      </c>
      <c r="T153" s="264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65" t="s">
        <v>247</v>
      </c>
      <c r="AT153" s="265" t="s">
        <v>587</v>
      </c>
      <c r="AU153" s="265" t="s">
        <v>89</v>
      </c>
      <c r="AY153" s="18" t="s">
        <v>211</v>
      </c>
      <c r="BE153" s="155">
        <f>IF(N153="základní",J153,0)</f>
        <v>0</v>
      </c>
      <c r="BF153" s="155">
        <f>IF(N153="snížená",J153,0)</f>
        <v>0</v>
      </c>
      <c r="BG153" s="155">
        <f>IF(N153="zákl. přenesená",J153,0)</f>
        <v>0</v>
      </c>
      <c r="BH153" s="155">
        <f>IF(N153="sníž. přenesená",J153,0)</f>
        <v>0</v>
      </c>
      <c r="BI153" s="155">
        <f>IF(N153="nulová",J153,0)</f>
        <v>0</v>
      </c>
      <c r="BJ153" s="18" t="s">
        <v>87</v>
      </c>
      <c r="BK153" s="155">
        <f>ROUND(I153*H153,2)</f>
        <v>0</v>
      </c>
      <c r="BL153" s="18" t="s">
        <v>100</v>
      </c>
      <c r="BM153" s="265" t="s">
        <v>608</v>
      </c>
    </row>
    <row r="154" s="2" customFormat="1" ht="24.15" customHeight="1">
      <c r="A154" s="41"/>
      <c r="B154" s="42"/>
      <c r="C154" s="317" t="s">
        <v>8</v>
      </c>
      <c r="D154" s="317" t="s">
        <v>587</v>
      </c>
      <c r="E154" s="318" t="s">
        <v>3595</v>
      </c>
      <c r="F154" s="319" t="s">
        <v>3596</v>
      </c>
      <c r="G154" s="320" t="s">
        <v>695</v>
      </c>
      <c r="H154" s="321">
        <v>1</v>
      </c>
      <c r="I154" s="322"/>
      <c r="J154" s="323">
        <f>ROUND(I154*H154,2)</f>
        <v>0</v>
      </c>
      <c r="K154" s="324"/>
      <c r="L154" s="325"/>
      <c r="M154" s="326" t="s">
        <v>1</v>
      </c>
      <c r="N154" s="327" t="s">
        <v>46</v>
      </c>
      <c r="O154" s="94"/>
      <c r="P154" s="263">
        <f>O154*H154</f>
        <v>0</v>
      </c>
      <c r="Q154" s="263">
        <v>0</v>
      </c>
      <c r="R154" s="263">
        <f>Q154*H154</f>
        <v>0</v>
      </c>
      <c r="S154" s="263">
        <v>0</v>
      </c>
      <c r="T154" s="264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65" t="s">
        <v>247</v>
      </c>
      <c r="AT154" s="265" t="s">
        <v>587</v>
      </c>
      <c r="AU154" s="265" t="s">
        <v>89</v>
      </c>
      <c r="AY154" s="18" t="s">
        <v>211</v>
      </c>
      <c r="BE154" s="155">
        <f>IF(N154="základní",J154,0)</f>
        <v>0</v>
      </c>
      <c r="BF154" s="155">
        <f>IF(N154="snížená",J154,0)</f>
        <v>0</v>
      </c>
      <c r="BG154" s="155">
        <f>IF(N154="zákl. přenesená",J154,0)</f>
        <v>0</v>
      </c>
      <c r="BH154" s="155">
        <f>IF(N154="sníž. přenesená",J154,0)</f>
        <v>0</v>
      </c>
      <c r="BI154" s="155">
        <f>IF(N154="nulová",J154,0)</f>
        <v>0</v>
      </c>
      <c r="BJ154" s="18" t="s">
        <v>87</v>
      </c>
      <c r="BK154" s="155">
        <f>ROUND(I154*H154,2)</f>
        <v>0</v>
      </c>
      <c r="BL154" s="18" t="s">
        <v>100</v>
      </c>
      <c r="BM154" s="265" t="s">
        <v>619</v>
      </c>
    </row>
    <row r="155" s="2" customFormat="1" ht="24.15" customHeight="1">
      <c r="A155" s="41"/>
      <c r="B155" s="42"/>
      <c r="C155" s="317" t="s">
        <v>526</v>
      </c>
      <c r="D155" s="317" t="s">
        <v>587</v>
      </c>
      <c r="E155" s="318" t="s">
        <v>3597</v>
      </c>
      <c r="F155" s="319" t="s">
        <v>3598</v>
      </c>
      <c r="G155" s="320" t="s">
        <v>695</v>
      </c>
      <c r="H155" s="321">
        <v>1</v>
      </c>
      <c r="I155" s="322"/>
      <c r="J155" s="323">
        <f>ROUND(I155*H155,2)</f>
        <v>0</v>
      </c>
      <c r="K155" s="324"/>
      <c r="L155" s="325"/>
      <c r="M155" s="326" t="s">
        <v>1</v>
      </c>
      <c r="N155" s="327" t="s">
        <v>46</v>
      </c>
      <c r="O155" s="94"/>
      <c r="P155" s="263">
        <f>O155*H155</f>
        <v>0</v>
      </c>
      <c r="Q155" s="263">
        <v>0</v>
      </c>
      <c r="R155" s="263">
        <f>Q155*H155</f>
        <v>0</v>
      </c>
      <c r="S155" s="263">
        <v>0</v>
      </c>
      <c r="T155" s="264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65" t="s">
        <v>247</v>
      </c>
      <c r="AT155" s="265" t="s">
        <v>587</v>
      </c>
      <c r="AU155" s="265" t="s">
        <v>89</v>
      </c>
      <c r="AY155" s="18" t="s">
        <v>211</v>
      </c>
      <c r="BE155" s="155">
        <f>IF(N155="základní",J155,0)</f>
        <v>0</v>
      </c>
      <c r="BF155" s="155">
        <f>IF(N155="snížená",J155,0)</f>
        <v>0</v>
      </c>
      <c r="BG155" s="155">
        <f>IF(N155="zákl. přenesená",J155,0)</f>
        <v>0</v>
      </c>
      <c r="BH155" s="155">
        <f>IF(N155="sníž. přenesená",J155,0)</f>
        <v>0</v>
      </c>
      <c r="BI155" s="155">
        <f>IF(N155="nulová",J155,0)</f>
        <v>0</v>
      </c>
      <c r="BJ155" s="18" t="s">
        <v>87</v>
      </c>
      <c r="BK155" s="155">
        <f>ROUND(I155*H155,2)</f>
        <v>0</v>
      </c>
      <c r="BL155" s="18" t="s">
        <v>100</v>
      </c>
      <c r="BM155" s="265" t="s">
        <v>632</v>
      </c>
    </row>
    <row r="156" s="2" customFormat="1" ht="16.5" customHeight="1">
      <c r="A156" s="41"/>
      <c r="B156" s="42"/>
      <c r="C156" s="317" t="s">
        <v>531</v>
      </c>
      <c r="D156" s="317" t="s">
        <v>587</v>
      </c>
      <c r="E156" s="318" t="s">
        <v>3599</v>
      </c>
      <c r="F156" s="319" t="s">
        <v>3590</v>
      </c>
      <c r="G156" s="320" t="s">
        <v>695</v>
      </c>
      <c r="H156" s="321">
        <v>5</v>
      </c>
      <c r="I156" s="322"/>
      <c r="J156" s="323">
        <f>ROUND(I156*H156,2)</f>
        <v>0</v>
      </c>
      <c r="K156" s="324"/>
      <c r="L156" s="325"/>
      <c r="M156" s="326" t="s">
        <v>1</v>
      </c>
      <c r="N156" s="327" t="s">
        <v>46</v>
      </c>
      <c r="O156" s="94"/>
      <c r="P156" s="263">
        <f>O156*H156</f>
        <v>0</v>
      </c>
      <c r="Q156" s="263">
        <v>0</v>
      </c>
      <c r="R156" s="263">
        <f>Q156*H156</f>
        <v>0</v>
      </c>
      <c r="S156" s="263">
        <v>0</v>
      </c>
      <c r="T156" s="264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65" t="s">
        <v>247</v>
      </c>
      <c r="AT156" s="265" t="s">
        <v>587</v>
      </c>
      <c r="AU156" s="265" t="s">
        <v>89</v>
      </c>
      <c r="AY156" s="18" t="s">
        <v>211</v>
      </c>
      <c r="BE156" s="155">
        <f>IF(N156="základní",J156,0)</f>
        <v>0</v>
      </c>
      <c r="BF156" s="155">
        <f>IF(N156="snížená",J156,0)</f>
        <v>0</v>
      </c>
      <c r="BG156" s="155">
        <f>IF(N156="zákl. přenesená",J156,0)</f>
        <v>0</v>
      </c>
      <c r="BH156" s="155">
        <f>IF(N156="sníž. přenesená",J156,0)</f>
        <v>0</v>
      </c>
      <c r="BI156" s="155">
        <f>IF(N156="nulová",J156,0)</f>
        <v>0</v>
      </c>
      <c r="BJ156" s="18" t="s">
        <v>87</v>
      </c>
      <c r="BK156" s="155">
        <f>ROUND(I156*H156,2)</f>
        <v>0</v>
      </c>
      <c r="BL156" s="18" t="s">
        <v>100</v>
      </c>
      <c r="BM156" s="265" t="s">
        <v>667</v>
      </c>
    </row>
    <row r="157" s="2" customFormat="1" ht="21.75" customHeight="1">
      <c r="A157" s="41"/>
      <c r="B157" s="42"/>
      <c r="C157" s="317" t="s">
        <v>535</v>
      </c>
      <c r="D157" s="317" t="s">
        <v>587</v>
      </c>
      <c r="E157" s="318" t="s">
        <v>3600</v>
      </c>
      <c r="F157" s="319" t="s">
        <v>3601</v>
      </c>
      <c r="G157" s="320" t="s">
        <v>695</v>
      </c>
      <c r="H157" s="321">
        <v>2</v>
      </c>
      <c r="I157" s="322"/>
      <c r="J157" s="323">
        <f>ROUND(I157*H157,2)</f>
        <v>0</v>
      </c>
      <c r="K157" s="324"/>
      <c r="L157" s="325"/>
      <c r="M157" s="326" t="s">
        <v>1</v>
      </c>
      <c r="N157" s="327" t="s">
        <v>46</v>
      </c>
      <c r="O157" s="94"/>
      <c r="P157" s="263">
        <f>O157*H157</f>
        <v>0</v>
      </c>
      <c r="Q157" s="263">
        <v>0</v>
      </c>
      <c r="R157" s="263">
        <f>Q157*H157</f>
        <v>0</v>
      </c>
      <c r="S157" s="263">
        <v>0</v>
      </c>
      <c r="T157" s="264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65" t="s">
        <v>247</v>
      </c>
      <c r="AT157" s="265" t="s">
        <v>587</v>
      </c>
      <c r="AU157" s="265" t="s">
        <v>89</v>
      </c>
      <c r="AY157" s="18" t="s">
        <v>211</v>
      </c>
      <c r="BE157" s="155">
        <f>IF(N157="základní",J157,0)</f>
        <v>0</v>
      </c>
      <c r="BF157" s="155">
        <f>IF(N157="snížená",J157,0)</f>
        <v>0</v>
      </c>
      <c r="BG157" s="155">
        <f>IF(N157="zákl. přenesená",J157,0)</f>
        <v>0</v>
      </c>
      <c r="BH157" s="155">
        <f>IF(N157="sníž. přenesená",J157,0)</f>
        <v>0</v>
      </c>
      <c r="BI157" s="155">
        <f>IF(N157="nulová",J157,0)</f>
        <v>0</v>
      </c>
      <c r="BJ157" s="18" t="s">
        <v>87</v>
      </c>
      <c r="BK157" s="155">
        <f>ROUND(I157*H157,2)</f>
        <v>0</v>
      </c>
      <c r="BL157" s="18" t="s">
        <v>100</v>
      </c>
      <c r="BM157" s="265" t="s">
        <v>678</v>
      </c>
    </row>
    <row r="158" s="2" customFormat="1" ht="16.5" customHeight="1">
      <c r="A158" s="41"/>
      <c r="B158" s="42"/>
      <c r="C158" s="317" t="s">
        <v>545</v>
      </c>
      <c r="D158" s="317" t="s">
        <v>587</v>
      </c>
      <c r="E158" s="318" t="s">
        <v>3602</v>
      </c>
      <c r="F158" s="319" t="s">
        <v>3603</v>
      </c>
      <c r="G158" s="320" t="s">
        <v>695</v>
      </c>
      <c r="H158" s="321">
        <v>1</v>
      </c>
      <c r="I158" s="322"/>
      <c r="J158" s="323">
        <f>ROUND(I158*H158,2)</f>
        <v>0</v>
      </c>
      <c r="K158" s="324"/>
      <c r="L158" s="325"/>
      <c r="M158" s="326" t="s">
        <v>1</v>
      </c>
      <c r="N158" s="327" t="s">
        <v>46</v>
      </c>
      <c r="O158" s="94"/>
      <c r="P158" s="263">
        <f>O158*H158</f>
        <v>0</v>
      </c>
      <c r="Q158" s="263">
        <v>0</v>
      </c>
      <c r="R158" s="263">
        <f>Q158*H158</f>
        <v>0</v>
      </c>
      <c r="S158" s="263">
        <v>0</v>
      </c>
      <c r="T158" s="264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65" t="s">
        <v>247</v>
      </c>
      <c r="AT158" s="265" t="s">
        <v>587</v>
      </c>
      <c r="AU158" s="265" t="s">
        <v>89</v>
      </c>
      <c r="AY158" s="18" t="s">
        <v>211</v>
      </c>
      <c r="BE158" s="155">
        <f>IF(N158="základní",J158,0)</f>
        <v>0</v>
      </c>
      <c r="BF158" s="155">
        <f>IF(N158="snížená",J158,0)</f>
        <v>0</v>
      </c>
      <c r="BG158" s="155">
        <f>IF(N158="zákl. přenesená",J158,0)</f>
        <v>0</v>
      </c>
      <c r="BH158" s="155">
        <f>IF(N158="sníž. přenesená",J158,0)</f>
        <v>0</v>
      </c>
      <c r="BI158" s="155">
        <f>IF(N158="nulová",J158,0)</f>
        <v>0</v>
      </c>
      <c r="BJ158" s="18" t="s">
        <v>87</v>
      </c>
      <c r="BK158" s="155">
        <f>ROUND(I158*H158,2)</f>
        <v>0</v>
      </c>
      <c r="BL158" s="18" t="s">
        <v>100</v>
      </c>
      <c r="BM158" s="265" t="s">
        <v>687</v>
      </c>
    </row>
    <row r="159" s="2" customFormat="1" ht="16.5" customHeight="1">
      <c r="A159" s="41"/>
      <c r="B159" s="42"/>
      <c r="C159" s="317" t="s">
        <v>551</v>
      </c>
      <c r="D159" s="317" t="s">
        <v>587</v>
      </c>
      <c r="E159" s="318" t="s">
        <v>3604</v>
      </c>
      <c r="F159" s="319" t="s">
        <v>3605</v>
      </c>
      <c r="G159" s="320" t="s">
        <v>695</v>
      </c>
      <c r="H159" s="321">
        <v>1</v>
      </c>
      <c r="I159" s="322"/>
      <c r="J159" s="323">
        <f>ROUND(I159*H159,2)</f>
        <v>0</v>
      </c>
      <c r="K159" s="324"/>
      <c r="L159" s="325"/>
      <c r="M159" s="326" t="s">
        <v>1</v>
      </c>
      <c r="N159" s="327" t="s">
        <v>46</v>
      </c>
      <c r="O159" s="94"/>
      <c r="P159" s="263">
        <f>O159*H159</f>
        <v>0</v>
      </c>
      <c r="Q159" s="263">
        <v>0</v>
      </c>
      <c r="R159" s="263">
        <f>Q159*H159</f>
        <v>0</v>
      </c>
      <c r="S159" s="263">
        <v>0</v>
      </c>
      <c r="T159" s="264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65" t="s">
        <v>247</v>
      </c>
      <c r="AT159" s="265" t="s">
        <v>587</v>
      </c>
      <c r="AU159" s="265" t="s">
        <v>89</v>
      </c>
      <c r="AY159" s="18" t="s">
        <v>211</v>
      </c>
      <c r="BE159" s="155">
        <f>IF(N159="základní",J159,0)</f>
        <v>0</v>
      </c>
      <c r="BF159" s="155">
        <f>IF(N159="snížená",J159,0)</f>
        <v>0</v>
      </c>
      <c r="BG159" s="155">
        <f>IF(N159="zákl. přenesená",J159,0)</f>
        <v>0</v>
      </c>
      <c r="BH159" s="155">
        <f>IF(N159="sníž. přenesená",J159,0)</f>
        <v>0</v>
      </c>
      <c r="BI159" s="155">
        <f>IF(N159="nulová",J159,0)</f>
        <v>0</v>
      </c>
      <c r="BJ159" s="18" t="s">
        <v>87</v>
      </c>
      <c r="BK159" s="155">
        <f>ROUND(I159*H159,2)</f>
        <v>0</v>
      </c>
      <c r="BL159" s="18" t="s">
        <v>100</v>
      </c>
      <c r="BM159" s="265" t="s">
        <v>698</v>
      </c>
    </row>
    <row r="160" s="2" customFormat="1" ht="21.75" customHeight="1">
      <c r="A160" s="41"/>
      <c r="B160" s="42"/>
      <c r="C160" s="317" t="s">
        <v>7</v>
      </c>
      <c r="D160" s="317" t="s">
        <v>587</v>
      </c>
      <c r="E160" s="318" t="s">
        <v>3606</v>
      </c>
      <c r="F160" s="319" t="s">
        <v>3607</v>
      </c>
      <c r="G160" s="320" t="s">
        <v>695</v>
      </c>
      <c r="H160" s="321">
        <v>1</v>
      </c>
      <c r="I160" s="322"/>
      <c r="J160" s="323">
        <f>ROUND(I160*H160,2)</f>
        <v>0</v>
      </c>
      <c r="K160" s="324"/>
      <c r="L160" s="325"/>
      <c r="M160" s="326" t="s">
        <v>1</v>
      </c>
      <c r="N160" s="327" t="s">
        <v>46</v>
      </c>
      <c r="O160" s="94"/>
      <c r="P160" s="263">
        <f>O160*H160</f>
        <v>0</v>
      </c>
      <c r="Q160" s="263">
        <v>0</v>
      </c>
      <c r="R160" s="263">
        <f>Q160*H160</f>
        <v>0</v>
      </c>
      <c r="S160" s="263">
        <v>0</v>
      </c>
      <c r="T160" s="264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65" t="s">
        <v>247</v>
      </c>
      <c r="AT160" s="265" t="s">
        <v>587</v>
      </c>
      <c r="AU160" s="265" t="s">
        <v>89</v>
      </c>
      <c r="AY160" s="18" t="s">
        <v>211</v>
      </c>
      <c r="BE160" s="155">
        <f>IF(N160="základní",J160,0)</f>
        <v>0</v>
      </c>
      <c r="BF160" s="155">
        <f>IF(N160="snížená",J160,0)</f>
        <v>0</v>
      </c>
      <c r="BG160" s="155">
        <f>IF(N160="zákl. přenesená",J160,0)</f>
        <v>0</v>
      </c>
      <c r="BH160" s="155">
        <f>IF(N160="sníž. přenesená",J160,0)</f>
        <v>0</v>
      </c>
      <c r="BI160" s="155">
        <f>IF(N160="nulová",J160,0)</f>
        <v>0</v>
      </c>
      <c r="BJ160" s="18" t="s">
        <v>87</v>
      </c>
      <c r="BK160" s="155">
        <f>ROUND(I160*H160,2)</f>
        <v>0</v>
      </c>
      <c r="BL160" s="18" t="s">
        <v>100</v>
      </c>
      <c r="BM160" s="265" t="s">
        <v>706</v>
      </c>
    </row>
    <row r="161" s="2" customFormat="1" ht="21.75" customHeight="1">
      <c r="A161" s="41"/>
      <c r="B161" s="42"/>
      <c r="C161" s="317" t="s">
        <v>568</v>
      </c>
      <c r="D161" s="317" t="s">
        <v>587</v>
      </c>
      <c r="E161" s="318" t="s">
        <v>3608</v>
      </c>
      <c r="F161" s="319" t="s">
        <v>3609</v>
      </c>
      <c r="G161" s="320" t="s">
        <v>695</v>
      </c>
      <c r="H161" s="321">
        <v>1</v>
      </c>
      <c r="I161" s="322"/>
      <c r="J161" s="323">
        <f>ROUND(I161*H161,2)</f>
        <v>0</v>
      </c>
      <c r="K161" s="324"/>
      <c r="L161" s="325"/>
      <c r="M161" s="326" t="s">
        <v>1</v>
      </c>
      <c r="N161" s="327" t="s">
        <v>46</v>
      </c>
      <c r="O161" s="94"/>
      <c r="P161" s="263">
        <f>O161*H161</f>
        <v>0</v>
      </c>
      <c r="Q161" s="263">
        <v>0</v>
      </c>
      <c r="R161" s="263">
        <f>Q161*H161</f>
        <v>0</v>
      </c>
      <c r="S161" s="263">
        <v>0</v>
      </c>
      <c r="T161" s="264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65" t="s">
        <v>247</v>
      </c>
      <c r="AT161" s="265" t="s">
        <v>587</v>
      </c>
      <c r="AU161" s="265" t="s">
        <v>89</v>
      </c>
      <c r="AY161" s="18" t="s">
        <v>211</v>
      </c>
      <c r="BE161" s="155">
        <f>IF(N161="základní",J161,0)</f>
        <v>0</v>
      </c>
      <c r="BF161" s="155">
        <f>IF(N161="snížená",J161,0)</f>
        <v>0</v>
      </c>
      <c r="BG161" s="155">
        <f>IF(N161="zákl. přenesená",J161,0)</f>
        <v>0</v>
      </c>
      <c r="BH161" s="155">
        <f>IF(N161="sníž. přenesená",J161,0)</f>
        <v>0</v>
      </c>
      <c r="BI161" s="155">
        <f>IF(N161="nulová",J161,0)</f>
        <v>0</v>
      </c>
      <c r="BJ161" s="18" t="s">
        <v>87</v>
      </c>
      <c r="BK161" s="155">
        <f>ROUND(I161*H161,2)</f>
        <v>0</v>
      </c>
      <c r="BL161" s="18" t="s">
        <v>100</v>
      </c>
      <c r="BM161" s="265" t="s">
        <v>716</v>
      </c>
    </row>
    <row r="162" s="2" customFormat="1" ht="16.5" customHeight="1">
      <c r="A162" s="41"/>
      <c r="B162" s="42"/>
      <c r="C162" s="317" t="s">
        <v>572</v>
      </c>
      <c r="D162" s="317" t="s">
        <v>587</v>
      </c>
      <c r="E162" s="318" t="s">
        <v>3610</v>
      </c>
      <c r="F162" s="319" t="s">
        <v>3611</v>
      </c>
      <c r="G162" s="320" t="s">
        <v>695</v>
      </c>
      <c r="H162" s="321">
        <v>1</v>
      </c>
      <c r="I162" s="322"/>
      <c r="J162" s="323">
        <f>ROUND(I162*H162,2)</f>
        <v>0</v>
      </c>
      <c r="K162" s="324"/>
      <c r="L162" s="325"/>
      <c r="M162" s="326" t="s">
        <v>1</v>
      </c>
      <c r="N162" s="327" t="s">
        <v>46</v>
      </c>
      <c r="O162" s="94"/>
      <c r="P162" s="263">
        <f>O162*H162</f>
        <v>0</v>
      </c>
      <c r="Q162" s="263">
        <v>0</v>
      </c>
      <c r="R162" s="263">
        <f>Q162*H162</f>
        <v>0</v>
      </c>
      <c r="S162" s="263">
        <v>0</v>
      </c>
      <c r="T162" s="264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65" t="s">
        <v>247</v>
      </c>
      <c r="AT162" s="265" t="s">
        <v>587</v>
      </c>
      <c r="AU162" s="265" t="s">
        <v>89</v>
      </c>
      <c r="AY162" s="18" t="s">
        <v>211</v>
      </c>
      <c r="BE162" s="155">
        <f>IF(N162="základní",J162,0)</f>
        <v>0</v>
      </c>
      <c r="BF162" s="155">
        <f>IF(N162="snížená",J162,0)</f>
        <v>0</v>
      </c>
      <c r="BG162" s="155">
        <f>IF(N162="zákl. přenesená",J162,0)</f>
        <v>0</v>
      </c>
      <c r="BH162" s="155">
        <f>IF(N162="sníž. přenesená",J162,0)</f>
        <v>0</v>
      </c>
      <c r="BI162" s="155">
        <f>IF(N162="nulová",J162,0)</f>
        <v>0</v>
      </c>
      <c r="BJ162" s="18" t="s">
        <v>87</v>
      </c>
      <c r="BK162" s="155">
        <f>ROUND(I162*H162,2)</f>
        <v>0</v>
      </c>
      <c r="BL162" s="18" t="s">
        <v>100</v>
      </c>
      <c r="BM162" s="265" t="s">
        <v>729</v>
      </c>
    </row>
    <row r="163" s="2" customFormat="1" ht="16.5" customHeight="1">
      <c r="A163" s="41"/>
      <c r="B163" s="42"/>
      <c r="C163" s="317" t="s">
        <v>579</v>
      </c>
      <c r="D163" s="317" t="s">
        <v>587</v>
      </c>
      <c r="E163" s="318" t="s">
        <v>3612</v>
      </c>
      <c r="F163" s="319" t="s">
        <v>3613</v>
      </c>
      <c r="G163" s="320" t="s">
        <v>695</v>
      </c>
      <c r="H163" s="321">
        <v>1</v>
      </c>
      <c r="I163" s="322"/>
      <c r="J163" s="323">
        <f>ROUND(I163*H163,2)</f>
        <v>0</v>
      </c>
      <c r="K163" s="324"/>
      <c r="L163" s="325"/>
      <c r="M163" s="326" t="s">
        <v>1</v>
      </c>
      <c r="N163" s="327" t="s">
        <v>46</v>
      </c>
      <c r="O163" s="94"/>
      <c r="P163" s="263">
        <f>O163*H163</f>
        <v>0</v>
      </c>
      <c r="Q163" s="263">
        <v>0</v>
      </c>
      <c r="R163" s="263">
        <f>Q163*H163</f>
        <v>0</v>
      </c>
      <c r="S163" s="263">
        <v>0</v>
      </c>
      <c r="T163" s="264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65" t="s">
        <v>247</v>
      </c>
      <c r="AT163" s="265" t="s">
        <v>587</v>
      </c>
      <c r="AU163" s="265" t="s">
        <v>89</v>
      </c>
      <c r="AY163" s="18" t="s">
        <v>211</v>
      </c>
      <c r="BE163" s="155">
        <f>IF(N163="základní",J163,0)</f>
        <v>0</v>
      </c>
      <c r="BF163" s="155">
        <f>IF(N163="snížená",J163,0)</f>
        <v>0</v>
      </c>
      <c r="BG163" s="155">
        <f>IF(N163="zákl. přenesená",J163,0)</f>
        <v>0</v>
      </c>
      <c r="BH163" s="155">
        <f>IF(N163="sníž. přenesená",J163,0)</f>
        <v>0</v>
      </c>
      <c r="BI163" s="155">
        <f>IF(N163="nulová",J163,0)</f>
        <v>0</v>
      </c>
      <c r="BJ163" s="18" t="s">
        <v>87</v>
      </c>
      <c r="BK163" s="155">
        <f>ROUND(I163*H163,2)</f>
        <v>0</v>
      </c>
      <c r="BL163" s="18" t="s">
        <v>100</v>
      </c>
      <c r="BM163" s="265" t="s">
        <v>747</v>
      </c>
    </row>
    <row r="164" s="2" customFormat="1" ht="16.5" customHeight="1">
      <c r="A164" s="41"/>
      <c r="B164" s="42"/>
      <c r="C164" s="317" t="s">
        <v>586</v>
      </c>
      <c r="D164" s="317" t="s">
        <v>587</v>
      </c>
      <c r="E164" s="318" t="s">
        <v>3614</v>
      </c>
      <c r="F164" s="319" t="s">
        <v>3615</v>
      </c>
      <c r="G164" s="320" t="s">
        <v>3616</v>
      </c>
      <c r="H164" s="321">
        <v>60</v>
      </c>
      <c r="I164" s="322"/>
      <c r="J164" s="323">
        <f>ROUND(I164*H164,2)</f>
        <v>0</v>
      </c>
      <c r="K164" s="324"/>
      <c r="L164" s="325"/>
      <c r="M164" s="326" t="s">
        <v>1</v>
      </c>
      <c r="N164" s="327" t="s">
        <v>46</v>
      </c>
      <c r="O164" s="94"/>
      <c r="P164" s="263">
        <f>O164*H164</f>
        <v>0</v>
      </c>
      <c r="Q164" s="263">
        <v>0</v>
      </c>
      <c r="R164" s="263">
        <f>Q164*H164</f>
        <v>0</v>
      </c>
      <c r="S164" s="263">
        <v>0</v>
      </c>
      <c r="T164" s="264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65" t="s">
        <v>247</v>
      </c>
      <c r="AT164" s="265" t="s">
        <v>587</v>
      </c>
      <c r="AU164" s="265" t="s">
        <v>89</v>
      </c>
      <c r="AY164" s="18" t="s">
        <v>211</v>
      </c>
      <c r="BE164" s="155">
        <f>IF(N164="základní",J164,0)</f>
        <v>0</v>
      </c>
      <c r="BF164" s="155">
        <f>IF(N164="snížená",J164,0)</f>
        <v>0</v>
      </c>
      <c r="BG164" s="155">
        <f>IF(N164="zákl. přenesená",J164,0)</f>
        <v>0</v>
      </c>
      <c r="BH164" s="155">
        <f>IF(N164="sníž. přenesená",J164,0)</f>
        <v>0</v>
      </c>
      <c r="BI164" s="155">
        <f>IF(N164="nulová",J164,0)</f>
        <v>0</v>
      </c>
      <c r="BJ164" s="18" t="s">
        <v>87</v>
      </c>
      <c r="BK164" s="155">
        <f>ROUND(I164*H164,2)</f>
        <v>0</v>
      </c>
      <c r="BL164" s="18" t="s">
        <v>100</v>
      </c>
      <c r="BM164" s="265" t="s">
        <v>756</v>
      </c>
    </row>
    <row r="165" s="2" customFormat="1" ht="16.5" customHeight="1">
      <c r="A165" s="41"/>
      <c r="B165" s="42"/>
      <c r="C165" s="317" t="s">
        <v>591</v>
      </c>
      <c r="D165" s="317" t="s">
        <v>587</v>
      </c>
      <c r="E165" s="318" t="s">
        <v>3617</v>
      </c>
      <c r="F165" s="319" t="s">
        <v>3618</v>
      </c>
      <c r="G165" s="320" t="s">
        <v>3616</v>
      </c>
      <c r="H165" s="321">
        <v>38</v>
      </c>
      <c r="I165" s="322"/>
      <c r="J165" s="323">
        <f>ROUND(I165*H165,2)</f>
        <v>0</v>
      </c>
      <c r="K165" s="324"/>
      <c r="L165" s="325"/>
      <c r="M165" s="326" t="s">
        <v>1</v>
      </c>
      <c r="N165" s="327" t="s">
        <v>46</v>
      </c>
      <c r="O165" s="94"/>
      <c r="P165" s="263">
        <f>O165*H165</f>
        <v>0</v>
      </c>
      <c r="Q165" s="263">
        <v>0</v>
      </c>
      <c r="R165" s="263">
        <f>Q165*H165</f>
        <v>0</v>
      </c>
      <c r="S165" s="263">
        <v>0</v>
      </c>
      <c r="T165" s="264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65" t="s">
        <v>247</v>
      </c>
      <c r="AT165" s="265" t="s">
        <v>587</v>
      </c>
      <c r="AU165" s="265" t="s">
        <v>89</v>
      </c>
      <c r="AY165" s="18" t="s">
        <v>211</v>
      </c>
      <c r="BE165" s="155">
        <f>IF(N165="základní",J165,0)</f>
        <v>0</v>
      </c>
      <c r="BF165" s="155">
        <f>IF(N165="snížená",J165,0)</f>
        <v>0</v>
      </c>
      <c r="BG165" s="155">
        <f>IF(N165="zákl. přenesená",J165,0)</f>
        <v>0</v>
      </c>
      <c r="BH165" s="155">
        <f>IF(N165="sníž. přenesená",J165,0)</f>
        <v>0</v>
      </c>
      <c r="BI165" s="155">
        <f>IF(N165="nulová",J165,0)</f>
        <v>0</v>
      </c>
      <c r="BJ165" s="18" t="s">
        <v>87</v>
      </c>
      <c r="BK165" s="155">
        <f>ROUND(I165*H165,2)</f>
        <v>0</v>
      </c>
      <c r="BL165" s="18" t="s">
        <v>100</v>
      </c>
      <c r="BM165" s="265" t="s">
        <v>767</v>
      </c>
    </row>
    <row r="166" s="2" customFormat="1" ht="16.5" customHeight="1">
      <c r="A166" s="41"/>
      <c r="B166" s="42"/>
      <c r="C166" s="317" t="s">
        <v>602</v>
      </c>
      <c r="D166" s="317" t="s">
        <v>587</v>
      </c>
      <c r="E166" s="318" t="s">
        <v>3619</v>
      </c>
      <c r="F166" s="319" t="s">
        <v>3620</v>
      </c>
      <c r="G166" s="320" t="s">
        <v>3616</v>
      </c>
      <c r="H166" s="321">
        <v>20</v>
      </c>
      <c r="I166" s="322"/>
      <c r="J166" s="323">
        <f>ROUND(I166*H166,2)</f>
        <v>0</v>
      </c>
      <c r="K166" s="324"/>
      <c r="L166" s="325"/>
      <c r="M166" s="326" t="s">
        <v>1</v>
      </c>
      <c r="N166" s="327" t="s">
        <v>46</v>
      </c>
      <c r="O166" s="94"/>
      <c r="P166" s="263">
        <f>O166*H166</f>
        <v>0</v>
      </c>
      <c r="Q166" s="263">
        <v>0</v>
      </c>
      <c r="R166" s="263">
        <f>Q166*H166</f>
        <v>0</v>
      </c>
      <c r="S166" s="263">
        <v>0</v>
      </c>
      <c r="T166" s="264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65" t="s">
        <v>247</v>
      </c>
      <c r="AT166" s="265" t="s">
        <v>587</v>
      </c>
      <c r="AU166" s="265" t="s">
        <v>89</v>
      </c>
      <c r="AY166" s="18" t="s">
        <v>211</v>
      </c>
      <c r="BE166" s="155">
        <f>IF(N166="základní",J166,0)</f>
        <v>0</v>
      </c>
      <c r="BF166" s="155">
        <f>IF(N166="snížená",J166,0)</f>
        <v>0</v>
      </c>
      <c r="BG166" s="155">
        <f>IF(N166="zákl. přenesená",J166,0)</f>
        <v>0</v>
      </c>
      <c r="BH166" s="155">
        <f>IF(N166="sníž. přenesená",J166,0)</f>
        <v>0</v>
      </c>
      <c r="BI166" s="155">
        <f>IF(N166="nulová",J166,0)</f>
        <v>0</v>
      </c>
      <c r="BJ166" s="18" t="s">
        <v>87</v>
      </c>
      <c r="BK166" s="155">
        <f>ROUND(I166*H166,2)</f>
        <v>0</v>
      </c>
      <c r="BL166" s="18" t="s">
        <v>100</v>
      </c>
      <c r="BM166" s="265" t="s">
        <v>786</v>
      </c>
    </row>
    <row r="167" s="2" customFormat="1" ht="16.5" customHeight="1">
      <c r="A167" s="41"/>
      <c r="B167" s="42"/>
      <c r="C167" s="317" t="s">
        <v>608</v>
      </c>
      <c r="D167" s="317" t="s">
        <v>587</v>
      </c>
      <c r="E167" s="318" t="s">
        <v>3621</v>
      </c>
      <c r="F167" s="319" t="s">
        <v>3622</v>
      </c>
      <c r="G167" s="320" t="s">
        <v>3616</v>
      </c>
      <c r="H167" s="321">
        <v>40</v>
      </c>
      <c r="I167" s="322"/>
      <c r="J167" s="323">
        <f>ROUND(I167*H167,2)</f>
        <v>0</v>
      </c>
      <c r="K167" s="324"/>
      <c r="L167" s="325"/>
      <c r="M167" s="326" t="s">
        <v>1</v>
      </c>
      <c r="N167" s="327" t="s">
        <v>46</v>
      </c>
      <c r="O167" s="94"/>
      <c r="P167" s="263">
        <f>O167*H167</f>
        <v>0</v>
      </c>
      <c r="Q167" s="263">
        <v>0</v>
      </c>
      <c r="R167" s="263">
        <f>Q167*H167</f>
        <v>0</v>
      </c>
      <c r="S167" s="263">
        <v>0</v>
      </c>
      <c r="T167" s="264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65" t="s">
        <v>247</v>
      </c>
      <c r="AT167" s="265" t="s">
        <v>587</v>
      </c>
      <c r="AU167" s="265" t="s">
        <v>89</v>
      </c>
      <c r="AY167" s="18" t="s">
        <v>211</v>
      </c>
      <c r="BE167" s="155">
        <f>IF(N167="základní",J167,0)</f>
        <v>0</v>
      </c>
      <c r="BF167" s="155">
        <f>IF(N167="snížená",J167,0)</f>
        <v>0</v>
      </c>
      <c r="BG167" s="155">
        <f>IF(N167="zákl. přenesená",J167,0)</f>
        <v>0</v>
      </c>
      <c r="BH167" s="155">
        <f>IF(N167="sníž. přenesená",J167,0)</f>
        <v>0</v>
      </c>
      <c r="BI167" s="155">
        <f>IF(N167="nulová",J167,0)</f>
        <v>0</v>
      </c>
      <c r="BJ167" s="18" t="s">
        <v>87</v>
      </c>
      <c r="BK167" s="155">
        <f>ROUND(I167*H167,2)</f>
        <v>0</v>
      </c>
      <c r="BL167" s="18" t="s">
        <v>100</v>
      </c>
      <c r="BM167" s="265" t="s">
        <v>795</v>
      </c>
    </row>
    <row r="168" s="2" customFormat="1" ht="16.5" customHeight="1">
      <c r="A168" s="41"/>
      <c r="B168" s="42"/>
      <c r="C168" s="317" t="s">
        <v>614</v>
      </c>
      <c r="D168" s="317" t="s">
        <v>587</v>
      </c>
      <c r="E168" s="318" t="s">
        <v>3623</v>
      </c>
      <c r="F168" s="319" t="s">
        <v>3624</v>
      </c>
      <c r="G168" s="320" t="s">
        <v>3616</v>
      </c>
      <c r="H168" s="321">
        <v>35</v>
      </c>
      <c r="I168" s="322"/>
      <c r="J168" s="323">
        <f>ROUND(I168*H168,2)</f>
        <v>0</v>
      </c>
      <c r="K168" s="324"/>
      <c r="L168" s="325"/>
      <c r="M168" s="326" t="s">
        <v>1</v>
      </c>
      <c r="N168" s="327" t="s">
        <v>46</v>
      </c>
      <c r="O168" s="94"/>
      <c r="P168" s="263">
        <f>O168*H168</f>
        <v>0</v>
      </c>
      <c r="Q168" s="263">
        <v>0</v>
      </c>
      <c r="R168" s="263">
        <f>Q168*H168</f>
        <v>0</v>
      </c>
      <c r="S168" s="263">
        <v>0</v>
      </c>
      <c r="T168" s="264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65" t="s">
        <v>247</v>
      </c>
      <c r="AT168" s="265" t="s">
        <v>587</v>
      </c>
      <c r="AU168" s="265" t="s">
        <v>89</v>
      </c>
      <c r="AY168" s="18" t="s">
        <v>211</v>
      </c>
      <c r="BE168" s="155">
        <f>IF(N168="základní",J168,0)</f>
        <v>0</v>
      </c>
      <c r="BF168" s="155">
        <f>IF(N168="snížená",J168,0)</f>
        <v>0</v>
      </c>
      <c r="BG168" s="155">
        <f>IF(N168="zákl. přenesená",J168,0)</f>
        <v>0</v>
      </c>
      <c r="BH168" s="155">
        <f>IF(N168="sníž. přenesená",J168,0)</f>
        <v>0</v>
      </c>
      <c r="BI168" s="155">
        <f>IF(N168="nulová",J168,0)</f>
        <v>0</v>
      </c>
      <c r="BJ168" s="18" t="s">
        <v>87</v>
      </c>
      <c r="BK168" s="155">
        <f>ROUND(I168*H168,2)</f>
        <v>0</v>
      </c>
      <c r="BL168" s="18" t="s">
        <v>100</v>
      </c>
      <c r="BM168" s="265" t="s">
        <v>804</v>
      </c>
    </row>
    <row r="169" s="2" customFormat="1" ht="16.5" customHeight="1">
      <c r="A169" s="41"/>
      <c r="B169" s="42"/>
      <c r="C169" s="317" t="s">
        <v>619</v>
      </c>
      <c r="D169" s="317" t="s">
        <v>587</v>
      </c>
      <c r="E169" s="318" t="s">
        <v>3625</v>
      </c>
      <c r="F169" s="319" t="s">
        <v>3626</v>
      </c>
      <c r="G169" s="320" t="s">
        <v>3616</v>
      </c>
      <c r="H169" s="321">
        <v>50</v>
      </c>
      <c r="I169" s="322"/>
      <c r="J169" s="323">
        <f>ROUND(I169*H169,2)</f>
        <v>0</v>
      </c>
      <c r="K169" s="324"/>
      <c r="L169" s="325"/>
      <c r="M169" s="326" t="s">
        <v>1</v>
      </c>
      <c r="N169" s="327" t="s">
        <v>46</v>
      </c>
      <c r="O169" s="94"/>
      <c r="P169" s="263">
        <f>O169*H169</f>
        <v>0</v>
      </c>
      <c r="Q169" s="263">
        <v>0</v>
      </c>
      <c r="R169" s="263">
        <f>Q169*H169</f>
        <v>0</v>
      </c>
      <c r="S169" s="263">
        <v>0</v>
      </c>
      <c r="T169" s="264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65" t="s">
        <v>247</v>
      </c>
      <c r="AT169" s="265" t="s">
        <v>587</v>
      </c>
      <c r="AU169" s="265" t="s">
        <v>89</v>
      </c>
      <c r="AY169" s="18" t="s">
        <v>211</v>
      </c>
      <c r="BE169" s="155">
        <f>IF(N169="základní",J169,0)</f>
        <v>0</v>
      </c>
      <c r="BF169" s="155">
        <f>IF(N169="snížená",J169,0)</f>
        <v>0</v>
      </c>
      <c r="BG169" s="155">
        <f>IF(N169="zákl. přenesená",J169,0)</f>
        <v>0</v>
      </c>
      <c r="BH169" s="155">
        <f>IF(N169="sníž. přenesená",J169,0)</f>
        <v>0</v>
      </c>
      <c r="BI169" s="155">
        <f>IF(N169="nulová",J169,0)</f>
        <v>0</v>
      </c>
      <c r="BJ169" s="18" t="s">
        <v>87</v>
      </c>
      <c r="BK169" s="155">
        <f>ROUND(I169*H169,2)</f>
        <v>0</v>
      </c>
      <c r="BL169" s="18" t="s">
        <v>100</v>
      </c>
      <c r="BM169" s="265" t="s">
        <v>819</v>
      </c>
    </row>
    <row r="170" s="2" customFormat="1" ht="16.5" customHeight="1">
      <c r="A170" s="41"/>
      <c r="B170" s="42"/>
      <c r="C170" s="317" t="s">
        <v>625</v>
      </c>
      <c r="D170" s="317" t="s">
        <v>587</v>
      </c>
      <c r="E170" s="318" t="s">
        <v>3627</v>
      </c>
      <c r="F170" s="319" t="s">
        <v>3628</v>
      </c>
      <c r="G170" s="320" t="s">
        <v>3616</v>
      </c>
      <c r="H170" s="321">
        <v>18</v>
      </c>
      <c r="I170" s="322"/>
      <c r="J170" s="323">
        <f>ROUND(I170*H170,2)</f>
        <v>0</v>
      </c>
      <c r="K170" s="324"/>
      <c r="L170" s="325"/>
      <c r="M170" s="326" t="s">
        <v>1</v>
      </c>
      <c r="N170" s="327" t="s">
        <v>46</v>
      </c>
      <c r="O170" s="94"/>
      <c r="P170" s="263">
        <f>O170*H170</f>
        <v>0</v>
      </c>
      <c r="Q170" s="263">
        <v>0</v>
      </c>
      <c r="R170" s="263">
        <f>Q170*H170</f>
        <v>0</v>
      </c>
      <c r="S170" s="263">
        <v>0</v>
      </c>
      <c r="T170" s="264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65" t="s">
        <v>247</v>
      </c>
      <c r="AT170" s="265" t="s">
        <v>587</v>
      </c>
      <c r="AU170" s="265" t="s">
        <v>89</v>
      </c>
      <c r="AY170" s="18" t="s">
        <v>211</v>
      </c>
      <c r="BE170" s="155">
        <f>IF(N170="základní",J170,0)</f>
        <v>0</v>
      </c>
      <c r="BF170" s="155">
        <f>IF(N170="snížená",J170,0)</f>
        <v>0</v>
      </c>
      <c r="BG170" s="155">
        <f>IF(N170="zákl. přenesená",J170,0)</f>
        <v>0</v>
      </c>
      <c r="BH170" s="155">
        <f>IF(N170="sníž. přenesená",J170,0)</f>
        <v>0</v>
      </c>
      <c r="BI170" s="155">
        <f>IF(N170="nulová",J170,0)</f>
        <v>0</v>
      </c>
      <c r="BJ170" s="18" t="s">
        <v>87</v>
      </c>
      <c r="BK170" s="155">
        <f>ROUND(I170*H170,2)</f>
        <v>0</v>
      </c>
      <c r="BL170" s="18" t="s">
        <v>100</v>
      </c>
      <c r="BM170" s="265" t="s">
        <v>828</v>
      </c>
    </row>
    <row r="171" s="2" customFormat="1" ht="16.5" customHeight="1">
      <c r="A171" s="41"/>
      <c r="B171" s="42"/>
      <c r="C171" s="317" t="s">
        <v>632</v>
      </c>
      <c r="D171" s="317" t="s">
        <v>587</v>
      </c>
      <c r="E171" s="318" t="s">
        <v>3629</v>
      </c>
      <c r="F171" s="319" t="s">
        <v>3630</v>
      </c>
      <c r="G171" s="320" t="s">
        <v>3616</v>
      </c>
      <c r="H171" s="321">
        <v>18</v>
      </c>
      <c r="I171" s="322"/>
      <c r="J171" s="323">
        <f>ROUND(I171*H171,2)</f>
        <v>0</v>
      </c>
      <c r="K171" s="324"/>
      <c r="L171" s="325"/>
      <c r="M171" s="326" t="s">
        <v>1</v>
      </c>
      <c r="N171" s="327" t="s">
        <v>46</v>
      </c>
      <c r="O171" s="94"/>
      <c r="P171" s="263">
        <f>O171*H171</f>
        <v>0</v>
      </c>
      <c r="Q171" s="263">
        <v>0</v>
      </c>
      <c r="R171" s="263">
        <f>Q171*H171</f>
        <v>0</v>
      </c>
      <c r="S171" s="263">
        <v>0</v>
      </c>
      <c r="T171" s="264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65" t="s">
        <v>247</v>
      </c>
      <c r="AT171" s="265" t="s">
        <v>587</v>
      </c>
      <c r="AU171" s="265" t="s">
        <v>89</v>
      </c>
      <c r="AY171" s="18" t="s">
        <v>211</v>
      </c>
      <c r="BE171" s="155">
        <f>IF(N171="základní",J171,0)</f>
        <v>0</v>
      </c>
      <c r="BF171" s="155">
        <f>IF(N171="snížená",J171,0)</f>
        <v>0</v>
      </c>
      <c r="BG171" s="155">
        <f>IF(N171="zákl. přenesená",J171,0)</f>
        <v>0</v>
      </c>
      <c r="BH171" s="155">
        <f>IF(N171="sníž. přenesená",J171,0)</f>
        <v>0</v>
      </c>
      <c r="BI171" s="155">
        <f>IF(N171="nulová",J171,0)</f>
        <v>0</v>
      </c>
      <c r="BJ171" s="18" t="s">
        <v>87</v>
      </c>
      <c r="BK171" s="155">
        <f>ROUND(I171*H171,2)</f>
        <v>0</v>
      </c>
      <c r="BL171" s="18" t="s">
        <v>100</v>
      </c>
      <c r="BM171" s="265" t="s">
        <v>842</v>
      </c>
    </row>
    <row r="172" s="2" customFormat="1" ht="16.5" customHeight="1">
      <c r="A172" s="41"/>
      <c r="B172" s="42"/>
      <c r="C172" s="317" t="s">
        <v>647</v>
      </c>
      <c r="D172" s="317" t="s">
        <v>587</v>
      </c>
      <c r="E172" s="318" t="s">
        <v>3631</v>
      </c>
      <c r="F172" s="319" t="s">
        <v>3632</v>
      </c>
      <c r="G172" s="320" t="s">
        <v>3616</v>
      </c>
      <c r="H172" s="321">
        <v>125</v>
      </c>
      <c r="I172" s="322"/>
      <c r="J172" s="323">
        <f>ROUND(I172*H172,2)</f>
        <v>0</v>
      </c>
      <c r="K172" s="324"/>
      <c r="L172" s="325"/>
      <c r="M172" s="326" t="s">
        <v>1</v>
      </c>
      <c r="N172" s="327" t="s">
        <v>46</v>
      </c>
      <c r="O172" s="94"/>
      <c r="P172" s="263">
        <f>O172*H172</f>
        <v>0</v>
      </c>
      <c r="Q172" s="263">
        <v>0</v>
      </c>
      <c r="R172" s="263">
        <f>Q172*H172</f>
        <v>0</v>
      </c>
      <c r="S172" s="263">
        <v>0</v>
      </c>
      <c r="T172" s="264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65" t="s">
        <v>247</v>
      </c>
      <c r="AT172" s="265" t="s">
        <v>587</v>
      </c>
      <c r="AU172" s="265" t="s">
        <v>89</v>
      </c>
      <c r="AY172" s="18" t="s">
        <v>211</v>
      </c>
      <c r="BE172" s="155">
        <f>IF(N172="základní",J172,0)</f>
        <v>0</v>
      </c>
      <c r="BF172" s="155">
        <f>IF(N172="snížená",J172,0)</f>
        <v>0</v>
      </c>
      <c r="BG172" s="155">
        <f>IF(N172="zákl. přenesená",J172,0)</f>
        <v>0</v>
      </c>
      <c r="BH172" s="155">
        <f>IF(N172="sníž. přenesená",J172,0)</f>
        <v>0</v>
      </c>
      <c r="BI172" s="155">
        <f>IF(N172="nulová",J172,0)</f>
        <v>0</v>
      </c>
      <c r="BJ172" s="18" t="s">
        <v>87</v>
      </c>
      <c r="BK172" s="155">
        <f>ROUND(I172*H172,2)</f>
        <v>0</v>
      </c>
      <c r="BL172" s="18" t="s">
        <v>100</v>
      </c>
      <c r="BM172" s="265" t="s">
        <v>851</v>
      </c>
    </row>
    <row r="173" s="2" customFormat="1" ht="16.5" customHeight="1">
      <c r="A173" s="41"/>
      <c r="B173" s="42"/>
      <c r="C173" s="317" t="s">
        <v>667</v>
      </c>
      <c r="D173" s="317" t="s">
        <v>587</v>
      </c>
      <c r="E173" s="318" t="s">
        <v>3633</v>
      </c>
      <c r="F173" s="319" t="s">
        <v>3634</v>
      </c>
      <c r="G173" s="320" t="s">
        <v>3616</v>
      </c>
      <c r="H173" s="321">
        <v>28</v>
      </c>
      <c r="I173" s="322"/>
      <c r="J173" s="323">
        <f>ROUND(I173*H173,2)</f>
        <v>0</v>
      </c>
      <c r="K173" s="324"/>
      <c r="L173" s="325"/>
      <c r="M173" s="326" t="s">
        <v>1</v>
      </c>
      <c r="N173" s="327" t="s">
        <v>46</v>
      </c>
      <c r="O173" s="94"/>
      <c r="P173" s="263">
        <f>O173*H173</f>
        <v>0</v>
      </c>
      <c r="Q173" s="263">
        <v>0</v>
      </c>
      <c r="R173" s="263">
        <f>Q173*H173</f>
        <v>0</v>
      </c>
      <c r="S173" s="263">
        <v>0</v>
      </c>
      <c r="T173" s="264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65" t="s">
        <v>247</v>
      </c>
      <c r="AT173" s="265" t="s">
        <v>587</v>
      </c>
      <c r="AU173" s="265" t="s">
        <v>89</v>
      </c>
      <c r="AY173" s="18" t="s">
        <v>211</v>
      </c>
      <c r="BE173" s="155">
        <f>IF(N173="základní",J173,0)</f>
        <v>0</v>
      </c>
      <c r="BF173" s="155">
        <f>IF(N173="snížená",J173,0)</f>
        <v>0</v>
      </c>
      <c r="BG173" s="155">
        <f>IF(N173="zákl. přenesená",J173,0)</f>
        <v>0</v>
      </c>
      <c r="BH173" s="155">
        <f>IF(N173="sníž. přenesená",J173,0)</f>
        <v>0</v>
      </c>
      <c r="BI173" s="155">
        <f>IF(N173="nulová",J173,0)</f>
        <v>0</v>
      </c>
      <c r="BJ173" s="18" t="s">
        <v>87</v>
      </c>
      <c r="BK173" s="155">
        <f>ROUND(I173*H173,2)</f>
        <v>0</v>
      </c>
      <c r="BL173" s="18" t="s">
        <v>100</v>
      </c>
      <c r="BM173" s="265" t="s">
        <v>859</v>
      </c>
    </row>
    <row r="174" s="2" customFormat="1" ht="24.15" customHeight="1">
      <c r="A174" s="41"/>
      <c r="B174" s="42"/>
      <c r="C174" s="317" t="s">
        <v>674</v>
      </c>
      <c r="D174" s="317" t="s">
        <v>587</v>
      </c>
      <c r="E174" s="318" t="s">
        <v>3635</v>
      </c>
      <c r="F174" s="319" t="s">
        <v>3636</v>
      </c>
      <c r="G174" s="320" t="s">
        <v>3616</v>
      </c>
      <c r="H174" s="321">
        <v>45</v>
      </c>
      <c r="I174" s="322"/>
      <c r="J174" s="323">
        <f>ROUND(I174*H174,2)</f>
        <v>0</v>
      </c>
      <c r="K174" s="324"/>
      <c r="L174" s="325"/>
      <c r="M174" s="326" t="s">
        <v>1</v>
      </c>
      <c r="N174" s="327" t="s">
        <v>46</v>
      </c>
      <c r="O174" s="94"/>
      <c r="P174" s="263">
        <f>O174*H174</f>
        <v>0</v>
      </c>
      <c r="Q174" s="263">
        <v>0</v>
      </c>
      <c r="R174" s="263">
        <f>Q174*H174</f>
        <v>0</v>
      </c>
      <c r="S174" s="263">
        <v>0</v>
      </c>
      <c r="T174" s="264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65" t="s">
        <v>247</v>
      </c>
      <c r="AT174" s="265" t="s">
        <v>587</v>
      </c>
      <c r="AU174" s="265" t="s">
        <v>89</v>
      </c>
      <c r="AY174" s="18" t="s">
        <v>211</v>
      </c>
      <c r="BE174" s="155">
        <f>IF(N174="základní",J174,0)</f>
        <v>0</v>
      </c>
      <c r="BF174" s="155">
        <f>IF(N174="snížená",J174,0)</f>
        <v>0</v>
      </c>
      <c r="BG174" s="155">
        <f>IF(N174="zákl. přenesená",J174,0)</f>
        <v>0</v>
      </c>
      <c r="BH174" s="155">
        <f>IF(N174="sníž. přenesená",J174,0)</f>
        <v>0</v>
      </c>
      <c r="BI174" s="155">
        <f>IF(N174="nulová",J174,0)</f>
        <v>0</v>
      </c>
      <c r="BJ174" s="18" t="s">
        <v>87</v>
      </c>
      <c r="BK174" s="155">
        <f>ROUND(I174*H174,2)</f>
        <v>0</v>
      </c>
      <c r="BL174" s="18" t="s">
        <v>100</v>
      </c>
      <c r="BM174" s="265" t="s">
        <v>869</v>
      </c>
    </row>
    <row r="175" s="2" customFormat="1" ht="24.15" customHeight="1">
      <c r="A175" s="41"/>
      <c r="B175" s="42"/>
      <c r="C175" s="317" t="s">
        <v>678</v>
      </c>
      <c r="D175" s="317" t="s">
        <v>587</v>
      </c>
      <c r="E175" s="318" t="s">
        <v>3637</v>
      </c>
      <c r="F175" s="319" t="s">
        <v>3638</v>
      </c>
      <c r="G175" s="320" t="s">
        <v>3616</v>
      </c>
      <c r="H175" s="321">
        <v>45</v>
      </c>
      <c r="I175" s="322"/>
      <c r="J175" s="323">
        <f>ROUND(I175*H175,2)</f>
        <v>0</v>
      </c>
      <c r="K175" s="324"/>
      <c r="L175" s="325"/>
      <c r="M175" s="326" t="s">
        <v>1</v>
      </c>
      <c r="N175" s="327" t="s">
        <v>46</v>
      </c>
      <c r="O175" s="94"/>
      <c r="P175" s="263">
        <f>O175*H175</f>
        <v>0</v>
      </c>
      <c r="Q175" s="263">
        <v>0</v>
      </c>
      <c r="R175" s="263">
        <f>Q175*H175</f>
        <v>0</v>
      </c>
      <c r="S175" s="263">
        <v>0</v>
      </c>
      <c r="T175" s="264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65" t="s">
        <v>247</v>
      </c>
      <c r="AT175" s="265" t="s">
        <v>587</v>
      </c>
      <c r="AU175" s="265" t="s">
        <v>89</v>
      </c>
      <c r="AY175" s="18" t="s">
        <v>211</v>
      </c>
      <c r="BE175" s="155">
        <f>IF(N175="základní",J175,0)</f>
        <v>0</v>
      </c>
      <c r="BF175" s="155">
        <f>IF(N175="snížená",J175,0)</f>
        <v>0</v>
      </c>
      <c r="BG175" s="155">
        <f>IF(N175="zákl. přenesená",J175,0)</f>
        <v>0</v>
      </c>
      <c r="BH175" s="155">
        <f>IF(N175="sníž. přenesená",J175,0)</f>
        <v>0</v>
      </c>
      <c r="BI175" s="155">
        <f>IF(N175="nulová",J175,0)</f>
        <v>0</v>
      </c>
      <c r="BJ175" s="18" t="s">
        <v>87</v>
      </c>
      <c r="BK175" s="155">
        <f>ROUND(I175*H175,2)</f>
        <v>0</v>
      </c>
      <c r="BL175" s="18" t="s">
        <v>100</v>
      </c>
      <c r="BM175" s="265" t="s">
        <v>879</v>
      </c>
    </row>
    <row r="176" s="2" customFormat="1" ht="16.5" customHeight="1">
      <c r="A176" s="41"/>
      <c r="B176" s="42"/>
      <c r="C176" s="317" t="s">
        <v>683</v>
      </c>
      <c r="D176" s="317" t="s">
        <v>587</v>
      </c>
      <c r="E176" s="318" t="s">
        <v>3639</v>
      </c>
      <c r="F176" s="319" t="s">
        <v>3640</v>
      </c>
      <c r="G176" s="320" t="s">
        <v>695</v>
      </c>
      <c r="H176" s="321">
        <v>2</v>
      </c>
      <c r="I176" s="322"/>
      <c r="J176" s="323">
        <f>ROUND(I176*H176,2)</f>
        <v>0</v>
      </c>
      <c r="K176" s="324"/>
      <c r="L176" s="325"/>
      <c r="M176" s="326" t="s">
        <v>1</v>
      </c>
      <c r="N176" s="327" t="s">
        <v>46</v>
      </c>
      <c r="O176" s="94"/>
      <c r="P176" s="263">
        <f>O176*H176</f>
        <v>0</v>
      </c>
      <c r="Q176" s="263">
        <v>0</v>
      </c>
      <c r="R176" s="263">
        <f>Q176*H176</f>
        <v>0</v>
      </c>
      <c r="S176" s="263">
        <v>0</v>
      </c>
      <c r="T176" s="264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65" t="s">
        <v>247</v>
      </c>
      <c r="AT176" s="265" t="s">
        <v>587</v>
      </c>
      <c r="AU176" s="265" t="s">
        <v>89</v>
      </c>
      <c r="AY176" s="18" t="s">
        <v>211</v>
      </c>
      <c r="BE176" s="155">
        <f>IF(N176="základní",J176,0)</f>
        <v>0</v>
      </c>
      <c r="BF176" s="155">
        <f>IF(N176="snížená",J176,0)</f>
        <v>0</v>
      </c>
      <c r="BG176" s="155">
        <f>IF(N176="zákl. přenesená",J176,0)</f>
        <v>0</v>
      </c>
      <c r="BH176" s="155">
        <f>IF(N176="sníž. přenesená",J176,0)</f>
        <v>0</v>
      </c>
      <c r="BI176" s="155">
        <f>IF(N176="nulová",J176,0)</f>
        <v>0</v>
      </c>
      <c r="BJ176" s="18" t="s">
        <v>87</v>
      </c>
      <c r="BK176" s="155">
        <f>ROUND(I176*H176,2)</f>
        <v>0</v>
      </c>
      <c r="BL176" s="18" t="s">
        <v>100</v>
      </c>
      <c r="BM176" s="265" t="s">
        <v>889</v>
      </c>
    </row>
    <row r="177" s="2" customFormat="1" ht="16.5" customHeight="1">
      <c r="A177" s="41"/>
      <c r="B177" s="42"/>
      <c r="C177" s="317" t="s">
        <v>687</v>
      </c>
      <c r="D177" s="317" t="s">
        <v>587</v>
      </c>
      <c r="E177" s="318" t="s">
        <v>3641</v>
      </c>
      <c r="F177" s="319" t="s">
        <v>3642</v>
      </c>
      <c r="G177" s="320" t="s">
        <v>695</v>
      </c>
      <c r="H177" s="321">
        <v>2</v>
      </c>
      <c r="I177" s="322"/>
      <c r="J177" s="323">
        <f>ROUND(I177*H177,2)</f>
        <v>0</v>
      </c>
      <c r="K177" s="324"/>
      <c r="L177" s="325"/>
      <c r="M177" s="326" t="s">
        <v>1</v>
      </c>
      <c r="N177" s="327" t="s">
        <v>46</v>
      </c>
      <c r="O177" s="94"/>
      <c r="P177" s="263">
        <f>O177*H177</f>
        <v>0</v>
      </c>
      <c r="Q177" s="263">
        <v>0</v>
      </c>
      <c r="R177" s="263">
        <f>Q177*H177</f>
        <v>0</v>
      </c>
      <c r="S177" s="263">
        <v>0</v>
      </c>
      <c r="T177" s="264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65" t="s">
        <v>247</v>
      </c>
      <c r="AT177" s="265" t="s">
        <v>587</v>
      </c>
      <c r="AU177" s="265" t="s">
        <v>89</v>
      </c>
      <c r="AY177" s="18" t="s">
        <v>211</v>
      </c>
      <c r="BE177" s="155">
        <f>IF(N177="základní",J177,0)</f>
        <v>0</v>
      </c>
      <c r="BF177" s="155">
        <f>IF(N177="snížená",J177,0)</f>
        <v>0</v>
      </c>
      <c r="BG177" s="155">
        <f>IF(N177="zákl. přenesená",J177,0)</f>
        <v>0</v>
      </c>
      <c r="BH177" s="155">
        <f>IF(N177="sníž. přenesená",J177,0)</f>
        <v>0</v>
      </c>
      <c r="BI177" s="155">
        <f>IF(N177="nulová",J177,0)</f>
        <v>0</v>
      </c>
      <c r="BJ177" s="18" t="s">
        <v>87</v>
      </c>
      <c r="BK177" s="155">
        <f>ROUND(I177*H177,2)</f>
        <v>0</v>
      </c>
      <c r="BL177" s="18" t="s">
        <v>100</v>
      </c>
      <c r="BM177" s="265" t="s">
        <v>904</v>
      </c>
    </row>
    <row r="178" s="2" customFormat="1" ht="16.5" customHeight="1">
      <c r="A178" s="41"/>
      <c r="B178" s="42"/>
      <c r="C178" s="317" t="s">
        <v>692</v>
      </c>
      <c r="D178" s="317" t="s">
        <v>587</v>
      </c>
      <c r="E178" s="318" t="s">
        <v>3643</v>
      </c>
      <c r="F178" s="319" t="s">
        <v>3644</v>
      </c>
      <c r="G178" s="320" t="s">
        <v>695</v>
      </c>
      <c r="H178" s="321">
        <v>4</v>
      </c>
      <c r="I178" s="322"/>
      <c r="J178" s="323">
        <f>ROUND(I178*H178,2)</f>
        <v>0</v>
      </c>
      <c r="K178" s="324"/>
      <c r="L178" s="325"/>
      <c r="M178" s="326" t="s">
        <v>1</v>
      </c>
      <c r="N178" s="327" t="s">
        <v>46</v>
      </c>
      <c r="O178" s="94"/>
      <c r="P178" s="263">
        <f>O178*H178</f>
        <v>0</v>
      </c>
      <c r="Q178" s="263">
        <v>0</v>
      </c>
      <c r="R178" s="263">
        <f>Q178*H178</f>
        <v>0</v>
      </c>
      <c r="S178" s="263">
        <v>0</v>
      </c>
      <c r="T178" s="264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65" t="s">
        <v>247</v>
      </c>
      <c r="AT178" s="265" t="s">
        <v>587</v>
      </c>
      <c r="AU178" s="265" t="s">
        <v>89</v>
      </c>
      <c r="AY178" s="18" t="s">
        <v>211</v>
      </c>
      <c r="BE178" s="155">
        <f>IF(N178="základní",J178,0)</f>
        <v>0</v>
      </c>
      <c r="BF178" s="155">
        <f>IF(N178="snížená",J178,0)</f>
        <v>0</v>
      </c>
      <c r="BG178" s="155">
        <f>IF(N178="zákl. přenesená",J178,0)</f>
        <v>0</v>
      </c>
      <c r="BH178" s="155">
        <f>IF(N178="sníž. přenesená",J178,0)</f>
        <v>0</v>
      </c>
      <c r="BI178" s="155">
        <f>IF(N178="nulová",J178,0)</f>
        <v>0</v>
      </c>
      <c r="BJ178" s="18" t="s">
        <v>87</v>
      </c>
      <c r="BK178" s="155">
        <f>ROUND(I178*H178,2)</f>
        <v>0</v>
      </c>
      <c r="BL178" s="18" t="s">
        <v>100</v>
      </c>
      <c r="BM178" s="265" t="s">
        <v>919</v>
      </c>
    </row>
    <row r="179" s="2" customFormat="1" ht="16.5" customHeight="1">
      <c r="A179" s="41"/>
      <c r="B179" s="42"/>
      <c r="C179" s="317" t="s">
        <v>698</v>
      </c>
      <c r="D179" s="317" t="s">
        <v>587</v>
      </c>
      <c r="E179" s="318" t="s">
        <v>3645</v>
      </c>
      <c r="F179" s="319" t="s">
        <v>3646</v>
      </c>
      <c r="G179" s="320" t="s">
        <v>695</v>
      </c>
      <c r="H179" s="321">
        <v>3</v>
      </c>
      <c r="I179" s="322"/>
      <c r="J179" s="323">
        <f>ROUND(I179*H179,2)</f>
        <v>0</v>
      </c>
      <c r="K179" s="324"/>
      <c r="L179" s="325"/>
      <c r="M179" s="326" t="s">
        <v>1</v>
      </c>
      <c r="N179" s="327" t="s">
        <v>46</v>
      </c>
      <c r="O179" s="94"/>
      <c r="P179" s="263">
        <f>O179*H179</f>
        <v>0</v>
      </c>
      <c r="Q179" s="263">
        <v>0</v>
      </c>
      <c r="R179" s="263">
        <f>Q179*H179</f>
        <v>0</v>
      </c>
      <c r="S179" s="263">
        <v>0</v>
      </c>
      <c r="T179" s="264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65" t="s">
        <v>247</v>
      </c>
      <c r="AT179" s="265" t="s">
        <v>587</v>
      </c>
      <c r="AU179" s="265" t="s">
        <v>89</v>
      </c>
      <c r="AY179" s="18" t="s">
        <v>211</v>
      </c>
      <c r="BE179" s="155">
        <f>IF(N179="základní",J179,0)</f>
        <v>0</v>
      </c>
      <c r="BF179" s="155">
        <f>IF(N179="snížená",J179,0)</f>
        <v>0</v>
      </c>
      <c r="BG179" s="155">
        <f>IF(N179="zákl. přenesená",J179,0)</f>
        <v>0</v>
      </c>
      <c r="BH179" s="155">
        <f>IF(N179="sníž. přenesená",J179,0)</f>
        <v>0</v>
      </c>
      <c r="BI179" s="155">
        <f>IF(N179="nulová",J179,0)</f>
        <v>0</v>
      </c>
      <c r="BJ179" s="18" t="s">
        <v>87</v>
      </c>
      <c r="BK179" s="155">
        <f>ROUND(I179*H179,2)</f>
        <v>0</v>
      </c>
      <c r="BL179" s="18" t="s">
        <v>100</v>
      </c>
      <c r="BM179" s="265" t="s">
        <v>930</v>
      </c>
    </row>
    <row r="180" s="2" customFormat="1" ht="16.5" customHeight="1">
      <c r="A180" s="41"/>
      <c r="B180" s="42"/>
      <c r="C180" s="317" t="s">
        <v>702</v>
      </c>
      <c r="D180" s="317" t="s">
        <v>587</v>
      </c>
      <c r="E180" s="318" t="s">
        <v>3647</v>
      </c>
      <c r="F180" s="319" t="s">
        <v>3648</v>
      </c>
      <c r="G180" s="320" t="s">
        <v>695</v>
      </c>
      <c r="H180" s="321">
        <v>8</v>
      </c>
      <c r="I180" s="322"/>
      <c r="J180" s="323">
        <f>ROUND(I180*H180,2)</f>
        <v>0</v>
      </c>
      <c r="K180" s="324"/>
      <c r="L180" s="325"/>
      <c r="M180" s="326" t="s">
        <v>1</v>
      </c>
      <c r="N180" s="327" t="s">
        <v>46</v>
      </c>
      <c r="O180" s="94"/>
      <c r="P180" s="263">
        <f>O180*H180</f>
        <v>0</v>
      </c>
      <c r="Q180" s="263">
        <v>0</v>
      </c>
      <c r="R180" s="263">
        <f>Q180*H180</f>
        <v>0</v>
      </c>
      <c r="S180" s="263">
        <v>0</v>
      </c>
      <c r="T180" s="264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65" t="s">
        <v>247</v>
      </c>
      <c r="AT180" s="265" t="s">
        <v>587</v>
      </c>
      <c r="AU180" s="265" t="s">
        <v>89</v>
      </c>
      <c r="AY180" s="18" t="s">
        <v>211</v>
      </c>
      <c r="BE180" s="155">
        <f>IF(N180="základní",J180,0)</f>
        <v>0</v>
      </c>
      <c r="BF180" s="155">
        <f>IF(N180="snížená",J180,0)</f>
        <v>0</v>
      </c>
      <c r="BG180" s="155">
        <f>IF(N180="zákl. přenesená",J180,0)</f>
        <v>0</v>
      </c>
      <c r="BH180" s="155">
        <f>IF(N180="sníž. přenesená",J180,0)</f>
        <v>0</v>
      </c>
      <c r="BI180" s="155">
        <f>IF(N180="nulová",J180,0)</f>
        <v>0</v>
      </c>
      <c r="BJ180" s="18" t="s">
        <v>87</v>
      </c>
      <c r="BK180" s="155">
        <f>ROUND(I180*H180,2)</f>
        <v>0</v>
      </c>
      <c r="BL180" s="18" t="s">
        <v>100</v>
      </c>
      <c r="BM180" s="265" t="s">
        <v>938</v>
      </c>
    </row>
    <row r="181" s="2" customFormat="1" ht="16.5" customHeight="1">
      <c r="A181" s="41"/>
      <c r="B181" s="42"/>
      <c r="C181" s="317" t="s">
        <v>706</v>
      </c>
      <c r="D181" s="317" t="s">
        <v>587</v>
      </c>
      <c r="E181" s="318" t="s">
        <v>3649</v>
      </c>
      <c r="F181" s="319" t="s">
        <v>3650</v>
      </c>
      <c r="G181" s="320" t="s">
        <v>695</v>
      </c>
      <c r="H181" s="321">
        <v>24</v>
      </c>
      <c r="I181" s="322"/>
      <c r="J181" s="323">
        <f>ROUND(I181*H181,2)</f>
        <v>0</v>
      </c>
      <c r="K181" s="324"/>
      <c r="L181" s="325"/>
      <c r="M181" s="326" t="s">
        <v>1</v>
      </c>
      <c r="N181" s="327" t="s">
        <v>46</v>
      </c>
      <c r="O181" s="94"/>
      <c r="P181" s="263">
        <f>O181*H181</f>
        <v>0</v>
      </c>
      <c r="Q181" s="263">
        <v>0</v>
      </c>
      <c r="R181" s="263">
        <f>Q181*H181</f>
        <v>0</v>
      </c>
      <c r="S181" s="263">
        <v>0</v>
      </c>
      <c r="T181" s="264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65" t="s">
        <v>247</v>
      </c>
      <c r="AT181" s="265" t="s">
        <v>587</v>
      </c>
      <c r="AU181" s="265" t="s">
        <v>89</v>
      </c>
      <c r="AY181" s="18" t="s">
        <v>211</v>
      </c>
      <c r="BE181" s="155">
        <f>IF(N181="základní",J181,0)</f>
        <v>0</v>
      </c>
      <c r="BF181" s="155">
        <f>IF(N181="snížená",J181,0)</f>
        <v>0</v>
      </c>
      <c r="BG181" s="155">
        <f>IF(N181="zákl. přenesená",J181,0)</f>
        <v>0</v>
      </c>
      <c r="BH181" s="155">
        <f>IF(N181="sníž. přenesená",J181,0)</f>
        <v>0</v>
      </c>
      <c r="BI181" s="155">
        <f>IF(N181="nulová",J181,0)</f>
        <v>0</v>
      </c>
      <c r="BJ181" s="18" t="s">
        <v>87</v>
      </c>
      <c r="BK181" s="155">
        <f>ROUND(I181*H181,2)</f>
        <v>0</v>
      </c>
      <c r="BL181" s="18" t="s">
        <v>100</v>
      </c>
      <c r="BM181" s="265" t="s">
        <v>951</v>
      </c>
    </row>
    <row r="182" s="2" customFormat="1" ht="16.5" customHeight="1">
      <c r="A182" s="41"/>
      <c r="B182" s="42"/>
      <c r="C182" s="317" t="s">
        <v>711</v>
      </c>
      <c r="D182" s="317" t="s">
        <v>587</v>
      </c>
      <c r="E182" s="318" t="s">
        <v>3651</v>
      </c>
      <c r="F182" s="319" t="s">
        <v>3652</v>
      </c>
      <c r="G182" s="320" t="s">
        <v>695</v>
      </c>
      <c r="H182" s="321">
        <v>4</v>
      </c>
      <c r="I182" s="322"/>
      <c r="J182" s="323">
        <f>ROUND(I182*H182,2)</f>
        <v>0</v>
      </c>
      <c r="K182" s="324"/>
      <c r="L182" s="325"/>
      <c r="M182" s="326" t="s">
        <v>1</v>
      </c>
      <c r="N182" s="327" t="s">
        <v>46</v>
      </c>
      <c r="O182" s="94"/>
      <c r="P182" s="263">
        <f>O182*H182</f>
        <v>0</v>
      </c>
      <c r="Q182" s="263">
        <v>0</v>
      </c>
      <c r="R182" s="263">
        <f>Q182*H182</f>
        <v>0</v>
      </c>
      <c r="S182" s="263">
        <v>0</v>
      </c>
      <c r="T182" s="264">
        <f>S182*H182</f>
        <v>0</v>
      </c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R182" s="265" t="s">
        <v>247</v>
      </c>
      <c r="AT182" s="265" t="s">
        <v>587</v>
      </c>
      <c r="AU182" s="265" t="s">
        <v>89</v>
      </c>
      <c r="AY182" s="18" t="s">
        <v>211</v>
      </c>
      <c r="BE182" s="155">
        <f>IF(N182="základní",J182,0)</f>
        <v>0</v>
      </c>
      <c r="BF182" s="155">
        <f>IF(N182="snížená",J182,0)</f>
        <v>0</v>
      </c>
      <c r="BG182" s="155">
        <f>IF(N182="zákl. přenesená",J182,0)</f>
        <v>0</v>
      </c>
      <c r="BH182" s="155">
        <f>IF(N182="sníž. přenesená",J182,0)</f>
        <v>0</v>
      </c>
      <c r="BI182" s="155">
        <f>IF(N182="nulová",J182,0)</f>
        <v>0</v>
      </c>
      <c r="BJ182" s="18" t="s">
        <v>87</v>
      </c>
      <c r="BK182" s="155">
        <f>ROUND(I182*H182,2)</f>
        <v>0</v>
      </c>
      <c r="BL182" s="18" t="s">
        <v>100</v>
      </c>
      <c r="BM182" s="265" t="s">
        <v>966</v>
      </c>
    </row>
    <row r="183" s="2" customFormat="1" ht="16.5" customHeight="1">
      <c r="A183" s="41"/>
      <c r="B183" s="42"/>
      <c r="C183" s="317" t="s">
        <v>716</v>
      </c>
      <c r="D183" s="317" t="s">
        <v>587</v>
      </c>
      <c r="E183" s="318" t="s">
        <v>3653</v>
      </c>
      <c r="F183" s="319" t="s">
        <v>3654</v>
      </c>
      <c r="G183" s="320" t="s">
        <v>695</v>
      </c>
      <c r="H183" s="321">
        <v>2</v>
      </c>
      <c r="I183" s="322"/>
      <c r="J183" s="323">
        <f>ROUND(I183*H183,2)</f>
        <v>0</v>
      </c>
      <c r="K183" s="324"/>
      <c r="L183" s="325"/>
      <c r="M183" s="326" t="s">
        <v>1</v>
      </c>
      <c r="N183" s="327" t="s">
        <v>46</v>
      </c>
      <c r="O183" s="94"/>
      <c r="P183" s="263">
        <f>O183*H183</f>
        <v>0</v>
      </c>
      <c r="Q183" s="263">
        <v>0</v>
      </c>
      <c r="R183" s="263">
        <f>Q183*H183</f>
        <v>0</v>
      </c>
      <c r="S183" s="263">
        <v>0</v>
      </c>
      <c r="T183" s="264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65" t="s">
        <v>247</v>
      </c>
      <c r="AT183" s="265" t="s">
        <v>587</v>
      </c>
      <c r="AU183" s="265" t="s">
        <v>89</v>
      </c>
      <c r="AY183" s="18" t="s">
        <v>211</v>
      </c>
      <c r="BE183" s="155">
        <f>IF(N183="základní",J183,0)</f>
        <v>0</v>
      </c>
      <c r="BF183" s="155">
        <f>IF(N183="snížená",J183,0)</f>
        <v>0</v>
      </c>
      <c r="BG183" s="155">
        <f>IF(N183="zákl. přenesená",J183,0)</f>
        <v>0</v>
      </c>
      <c r="BH183" s="155">
        <f>IF(N183="sníž. přenesená",J183,0)</f>
        <v>0</v>
      </c>
      <c r="BI183" s="155">
        <f>IF(N183="nulová",J183,0)</f>
        <v>0</v>
      </c>
      <c r="BJ183" s="18" t="s">
        <v>87</v>
      </c>
      <c r="BK183" s="155">
        <f>ROUND(I183*H183,2)</f>
        <v>0</v>
      </c>
      <c r="BL183" s="18" t="s">
        <v>100</v>
      </c>
      <c r="BM183" s="265" t="s">
        <v>977</v>
      </c>
    </row>
    <row r="184" s="2" customFormat="1" ht="16.5" customHeight="1">
      <c r="A184" s="41"/>
      <c r="B184" s="42"/>
      <c r="C184" s="317" t="s">
        <v>725</v>
      </c>
      <c r="D184" s="317" t="s">
        <v>587</v>
      </c>
      <c r="E184" s="318" t="s">
        <v>3655</v>
      </c>
      <c r="F184" s="319" t="s">
        <v>3656</v>
      </c>
      <c r="G184" s="320" t="s">
        <v>695</v>
      </c>
      <c r="H184" s="321">
        <v>2</v>
      </c>
      <c r="I184" s="322"/>
      <c r="J184" s="323">
        <f>ROUND(I184*H184,2)</f>
        <v>0</v>
      </c>
      <c r="K184" s="324"/>
      <c r="L184" s="325"/>
      <c r="M184" s="326" t="s">
        <v>1</v>
      </c>
      <c r="N184" s="327" t="s">
        <v>46</v>
      </c>
      <c r="O184" s="94"/>
      <c r="P184" s="263">
        <f>O184*H184</f>
        <v>0</v>
      </c>
      <c r="Q184" s="263">
        <v>0</v>
      </c>
      <c r="R184" s="263">
        <f>Q184*H184</f>
        <v>0</v>
      </c>
      <c r="S184" s="263">
        <v>0</v>
      </c>
      <c r="T184" s="264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65" t="s">
        <v>247</v>
      </c>
      <c r="AT184" s="265" t="s">
        <v>587</v>
      </c>
      <c r="AU184" s="265" t="s">
        <v>89</v>
      </c>
      <c r="AY184" s="18" t="s">
        <v>211</v>
      </c>
      <c r="BE184" s="155">
        <f>IF(N184="základní",J184,0)</f>
        <v>0</v>
      </c>
      <c r="BF184" s="155">
        <f>IF(N184="snížená",J184,0)</f>
        <v>0</v>
      </c>
      <c r="BG184" s="155">
        <f>IF(N184="zákl. přenesená",J184,0)</f>
        <v>0</v>
      </c>
      <c r="BH184" s="155">
        <f>IF(N184="sníž. přenesená",J184,0)</f>
        <v>0</v>
      </c>
      <c r="BI184" s="155">
        <f>IF(N184="nulová",J184,0)</f>
        <v>0</v>
      </c>
      <c r="BJ184" s="18" t="s">
        <v>87</v>
      </c>
      <c r="BK184" s="155">
        <f>ROUND(I184*H184,2)</f>
        <v>0</v>
      </c>
      <c r="BL184" s="18" t="s">
        <v>100</v>
      </c>
      <c r="BM184" s="265" t="s">
        <v>986</v>
      </c>
    </row>
    <row r="185" s="2" customFormat="1" ht="16.5" customHeight="1">
      <c r="A185" s="41"/>
      <c r="B185" s="42"/>
      <c r="C185" s="317" t="s">
        <v>729</v>
      </c>
      <c r="D185" s="317" t="s">
        <v>587</v>
      </c>
      <c r="E185" s="318" t="s">
        <v>3657</v>
      </c>
      <c r="F185" s="319" t="s">
        <v>3658</v>
      </c>
      <c r="G185" s="320" t="s">
        <v>695</v>
      </c>
      <c r="H185" s="321">
        <v>2</v>
      </c>
      <c r="I185" s="322"/>
      <c r="J185" s="323">
        <f>ROUND(I185*H185,2)</f>
        <v>0</v>
      </c>
      <c r="K185" s="324"/>
      <c r="L185" s="325"/>
      <c r="M185" s="326" t="s">
        <v>1</v>
      </c>
      <c r="N185" s="327" t="s">
        <v>46</v>
      </c>
      <c r="O185" s="94"/>
      <c r="P185" s="263">
        <f>O185*H185</f>
        <v>0</v>
      </c>
      <c r="Q185" s="263">
        <v>0</v>
      </c>
      <c r="R185" s="263">
        <f>Q185*H185</f>
        <v>0</v>
      </c>
      <c r="S185" s="263">
        <v>0</v>
      </c>
      <c r="T185" s="264">
        <f>S185*H185</f>
        <v>0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265" t="s">
        <v>247</v>
      </c>
      <c r="AT185" s="265" t="s">
        <v>587</v>
      </c>
      <c r="AU185" s="265" t="s">
        <v>89</v>
      </c>
      <c r="AY185" s="18" t="s">
        <v>211</v>
      </c>
      <c r="BE185" s="155">
        <f>IF(N185="základní",J185,0)</f>
        <v>0</v>
      </c>
      <c r="BF185" s="155">
        <f>IF(N185="snížená",J185,0)</f>
        <v>0</v>
      </c>
      <c r="BG185" s="155">
        <f>IF(N185="zákl. přenesená",J185,0)</f>
        <v>0</v>
      </c>
      <c r="BH185" s="155">
        <f>IF(N185="sníž. přenesená",J185,0)</f>
        <v>0</v>
      </c>
      <c r="BI185" s="155">
        <f>IF(N185="nulová",J185,0)</f>
        <v>0</v>
      </c>
      <c r="BJ185" s="18" t="s">
        <v>87</v>
      </c>
      <c r="BK185" s="155">
        <f>ROUND(I185*H185,2)</f>
        <v>0</v>
      </c>
      <c r="BL185" s="18" t="s">
        <v>100</v>
      </c>
      <c r="BM185" s="265" t="s">
        <v>1000</v>
      </c>
    </row>
    <row r="186" s="2" customFormat="1" ht="16.5" customHeight="1">
      <c r="A186" s="41"/>
      <c r="B186" s="42"/>
      <c r="C186" s="317" t="s">
        <v>733</v>
      </c>
      <c r="D186" s="317" t="s">
        <v>587</v>
      </c>
      <c r="E186" s="318" t="s">
        <v>3659</v>
      </c>
      <c r="F186" s="319" t="s">
        <v>3660</v>
      </c>
      <c r="G186" s="320" t="s">
        <v>695</v>
      </c>
      <c r="H186" s="321">
        <v>3</v>
      </c>
      <c r="I186" s="322"/>
      <c r="J186" s="323">
        <f>ROUND(I186*H186,2)</f>
        <v>0</v>
      </c>
      <c r="K186" s="324"/>
      <c r="L186" s="325"/>
      <c r="M186" s="326" t="s">
        <v>1</v>
      </c>
      <c r="N186" s="327" t="s">
        <v>46</v>
      </c>
      <c r="O186" s="94"/>
      <c r="P186" s="263">
        <f>O186*H186</f>
        <v>0</v>
      </c>
      <c r="Q186" s="263">
        <v>0</v>
      </c>
      <c r="R186" s="263">
        <f>Q186*H186</f>
        <v>0</v>
      </c>
      <c r="S186" s="263">
        <v>0</v>
      </c>
      <c r="T186" s="264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65" t="s">
        <v>247</v>
      </c>
      <c r="AT186" s="265" t="s">
        <v>587</v>
      </c>
      <c r="AU186" s="265" t="s">
        <v>89</v>
      </c>
      <c r="AY186" s="18" t="s">
        <v>211</v>
      </c>
      <c r="BE186" s="155">
        <f>IF(N186="základní",J186,0)</f>
        <v>0</v>
      </c>
      <c r="BF186" s="155">
        <f>IF(N186="snížená",J186,0)</f>
        <v>0</v>
      </c>
      <c r="BG186" s="155">
        <f>IF(N186="zákl. přenesená",J186,0)</f>
        <v>0</v>
      </c>
      <c r="BH186" s="155">
        <f>IF(N186="sníž. přenesená",J186,0)</f>
        <v>0</v>
      </c>
      <c r="BI186" s="155">
        <f>IF(N186="nulová",J186,0)</f>
        <v>0</v>
      </c>
      <c r="BJ186" s="18" t="s">
        <v>87</v>
      </c>
      <c r="BK186" s="155">
        <f>ROUND(I186*H186,2)</f>
        <v>0</v>
      </c>
      <c r="BL186" s="18" t="s">
        <v>100</v>
      </c>
      <c r="BM186" s="265" t="s">
        <v>1014</v>
      </c>
    </row>
    <row r="187" s="2" customFormat="1" ht="16.5" customHeight="1">
      <c r="A187" s="41"/>
      <c r="B187" s="42"/>
      <c r="C187" s="317" t="s">
        <v>747</v>
      </c>
      <c r="D187" s="317" t="s">
        <v>587</v>
      </c>
      <c r="E187" s="318" t="s">
        <v>3661</v>
      </c>
      <c r="F187" s="319" t="s">
        <v>3662</v>
      </c>
      <c r="G187" s="320" t="s">
        <v>695</v>
      </c>
      <c r="H187" s="321">
        <v>1</v>
      </c>
      <c r="I187" s="322"/>
      <c r="J187" s="323">
        <f>ROUND(I187*H187,2)</f>
        <v>0</v>
      </c>
      <c r="K187" s="324"/>
      <c r="L187" s="325"/>
      <c r="M187" s="326" t="s">
        <v>1</v>
      </c>
      <c r="N187" s="327" t="s">
        <v>46</v>
      </c>
      <c r="O187" s="94"/>
      <c r="P187" s="263">
        <f>O187*H187</f>
        <v>0</v>
      </c>
      <c r="Q187" s="263">
        <v>0</v>
      </c>
      <c r="R187" s="263">
        <f>Q187*H187</f>
        <v>0</v>
      </c>
      <c r="S187" s="263">
        <v>0</v>
      </c>
      <c r="T187" s="264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65" t="s">
        <v>247</v>
      </c>
      <c r="AT187" s="265" t="s">
        <v>587</v>
      </c>
      <c r="AU187" s="265" t="s">
        <v>89</v>
      </c>
      <c r="AY187" s="18" t="s">
        <v>211</v>
      </c>
      <c r="BE187" s="155">
        <f>IF(N187="základní",J187,0)</f>
        <v>0</v>
      </c>
      <c r="BF187" s="155">
        <f>IF(N187="snížená",J187,0)</f>
        <v>0</v>
      </c>
      <c r="BG187" s="155">
        <f>IF(N187="zákl. přenesená",J187,0)</f>
        <v>0</v>
      </c>
      <c r="BH187" s="155">
        <f>IF(N187="sníž. přenesená",J187,0)</f>
        <v>0</v>
      </c>
      <c r="BI187" s="155">
        <f>IF(N187="nulová",J187,0)</f>
        <v>0</v>
      </c>
      <c r="BJ187" s="18" t="s">
        <v>87</v>
      </c>
      <c r="BK187" s="155">
        <f>ROUND(I187*H187,2)</f>
        <v>0</v>
      </c>
      <c r="BL187" s="18" t="s">
        <v>100</v>
      </c>
      <c r="BM187" s="265" t="s">
        <v>1024</v>
      </c>
    </row>
    <row r="188" s="2" customFormat="1" ht="16.5" customHeight="1">
      <c r="A188" s="41"/>
      <c r="B188" s="42"/>
      <c r="C188" s="317" t="s">
        <v>752</v>
      </c>
      <c r="D188" s="317" t="s">
        <v>587</v>
      </c>
      <c r="E188" s="318" t="s">
        <v>3663</v>
      </c>
      <c r="F188" s="319" t="s">
        <v>3664</v>
      </c>
      <c r="G188" s="320" t="s">
        <v>695</v>
      </c>
      <c r="H188" s="321">
        <v>1</v>
      </c>
      <c r="I188" s="322"/>
      <c r="J188" s="323">
        <f>ROUND(I188*H188,2)</f>
        <v>0</v>
      </c>
      <c r="K188" s="324"/>
      <c r="L188" s="325"/>
      <c r="M188" s="326" t="s">
        <v>1</v>
      </c>
      <c r="N188" s="327" t="s">
        <v>46</v>
      </c>
      <c r="O188" s="94"/>
      <c r="P188" s="263">
        <f>O188*H188</f>
        <v>0</v>
      </c>
      <c r="Q188" s="263">
        <v>0</v>
      </c>
      <c r="R188" s="263">
        <f>Q188*H188</f>
        <v>0</v>
      </c>
      <c r="S188" s="263">
        <v>0</v>
      </c>
      <c r="T188" s="264">
        <f>S188*H188</f>
        <v>0</v>
      </c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R188" s="265" t="s">
        <v>247</v>
      </c>
      <c r="AT188" s="265" t="s">
        <v>587</v>
      </c>
      <c r="AU188" s="265" t="s">
        <v>89</v>
      </c>
      <c r="AY188" s="18" t="s">
        <v>211</v>
      </c>
      <c r="BE188" s="155">
        <f>IF(N188="základní",J188,0)</f>
        <v>0</v>
      </c>
      <c r="BF188" s="155">
        <f>IF(N188="snížená",J188,0)</f>
        <v>0</v>
      </c>
      <c r="BG188" s="155">
        <f>IF(N188="zákl. přenesená",J188,0)</f>
        <v>0</v>
      </c>
      <c r="BH188" s="155">
        <f>IF(N188="sníž. přenesená",J188,0)</f>
        <v>0</v>
      </c>
      <c r="BI188" s="155">
        <f>IF(N188="nulová",J188,0)</f>
        <v>0</v>
      </c>
      <c r="BJ188" s="18" t="s">
        <v>87</v>
      </c>
      <c r="BK188" s="155">
        <f>ROUND(I188*H188,2)</f>
        <v>0</v>
      </c>
      <c r="BL188" s="18" t="s">
        <v>100</v>
      </c>
      <c r="BM188" s="265" t="s">
        <v>1036</v>
      </c>
    </row>
    <row r="189" s="2" customFormat="1" ht="16.5" customHeight="1">
      <c r="A189" s="41"/>
      <c r="B189" s="42"/>
      <c r="C189" s="317" t="s">
        <v>756</v>
      </c>
      <c r="D189" s="317" t="s">
        <v>587</v>
      </c>
      <c r="E189" s="318" t="s">
        <v>3665</v>
      </c>
      <c r="F189" s="319" t="s">
        <v>3666</v>
      </c>
      <c r="G189" s="320" t="s">
        <v>695</v>
      </c>
      <c r="H189" s="321">
        <v>3</v>
      </c>
      <c r="I189" s="322"/>
      <c r="J189" s="323">
        <f>ROUND(I189*H189,2)</f>
        <v>0</v>
      </c>
      <c r="K189" s="324"/>
      <c r="L189" s="325"/>
      <c r="M189" s="326" t="s">
        <v>1</v>
      </c>
      <c r="N189" s="327" t="s">
        <v>46</v>
      </c>
      <c r="O189" s="94"/>
      <c r="P189" s="263">
        <f>O189*H189</f>
        <v>0</v>
      </c>
      <c r="Q189" s="263">
        <v>0</v>
      </c>
      <c r="R189" s="263">
        <f>Q189*H189</f>
        <v>0</v>
      </c>
      <c r="S189" s="263">
        <v>0</v>
      </c>
      <c r="T189" s="264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65" t="s">
        <v>247</v>
      </c>
      <c r="AT189" s="265" t="s">
        <v>587</v>
      </c>
      <c r="AU189" s="265" t="s">
        <v>89</v>
      </c>
      <c r="AY189" s="18" t="s">
        <v>211</v>
      </c>
      <c r="BE189" s="155">
        <f>IF(N189="základní",J189,0)</f>
        <v>0</v>
      </c>
      <c r="BF189" s="155">
        <f>IF(N189="snížená",J189,0)</f>
        <v>0</v>
      </c>
      <c r="BG189" s="155">
        <f>IF(N189="zákl. přenesená",J189,0)</f>
        <v>0</v>
      </c>
      <c r="BH189" s="155">
        <f>IF(N189="sníž. přenesená",J189,0)</f>
        <v>0</v>
      </c>
      <c r="BI189" s="155">
        <f>IF(N189="nulová",J189,0)</f>
        <v>0</v>
      </c>
      <c r="BJ189" s="18" t="s">
        <v>87</v>
      </c>
      <c r="BK189" s="155">
        <f>ROUND(I189*H189,2)</f>
        <v>0</v>
      </c>
      <c r="BL189" s="18" t="s">
        <v>100</v>
      </c>
      <c r="BM189" s="265" t="s">
        <v>1045</v>
      </c>
    </row>
    <row r="190" s="2" customFormat="1" ht="16.5" customHeight="1">
      <c r="A190" s="41"/>
      <c r="B190" s="42"/>
      <c r="C190" s="317" t="s">
        <v>761</v>
      </c>
      <c r="D190" s="317" t="s">
        <v>587</v>
      </c>
      <c r="E190" s="318" t="s">
        <v>3667</v>
      </c>
      <c r="F190" s="319" t="s">
        <v>3668</v>
      </c>
      <c r="G190" s="320" t="s">
        <v>695</v>
      </c>
      <c r="H190" s="321">
        <v>1</v>
      </c>
      <c r="I190" s="322"/>
      <c r="J190" s="323">
        <f>ROUND(I190*H190,2)</f>
        <v>0</v>
      </c>
      <c r="K190" s="324"/>
      <c r="L190" s="325"/>
      <c r="M190" s="326" t="s">
        <v>1</v>
      </c>
      <c r="N190" s="327" t="s">
        <v>46</v>
      </c>
      <c r="O190" s="94"/>
      <c r="P190" s="263">
        <f>O190*H190</f>
        <v>0</v>
      </c>
      <c r="Q190" s="263">
        <v>0</v>
      </c>
      <c r="R190" s="263">
        <f>Q190*H190</f>
        <v>0</v>
      </c>
      <c r="S190" s="263">
        <v>0</v>
      </c>
      <c r="T190" s="264">
        <f>S190*H190</f>
        <v>0</v>
      </c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R190" s="265" t="s">
        <v>247</v>
      </c>
      <c r="AT190" s="265" t="s">
        <v>587</v>
      </c>
      <c r="AU190" s="265" t="s">
        <v>89</v>
      </c>
      <c r="AY190" s="18" t="s">
        <v>211</v>
      </c>
      <c r="BE190" s="155">
        <f>IF(N190="základní",J190,0)</f>
        <v>0</v>
      </c>
      <c r="BF190" s="155">
        <f>IF(N190="snížená",J190,0)</f>
        <v>0</v>
      </c>
      <c r="BG190" s="155">
        <f>IF(N190="zákl. přenesená",J190,0)</f>
        <v>0</v>
      </c>
      <c r="BH190" s="155">
        <f>IF(N190="sníž. přenesená",J190,0)</f>
        <v>0</v>
      </c>
      <c r="BI190" s="155">
        <f>IF(N190="nulová",J190,0)</f>
        <v>0</v>
      </c>
      <c r="BJ190" s="18" t="s">
        <v>87</v>
      </c>
      <c r="BK190" s="155">
        <f>ROUND(I190*H190,2)</f>
        <v>0</v>
      </c>
      <c r="BL190" s="18" t="s">
        <v>100</v>
      </c>
      <c r="BM190" s="265" t="s">
        <v>1054</v>
      </c>
    </row>
    <row r="191" s="2" customFormat="1" ht="16.5" customHeight="1">
      <c r="A191" s="41"/>
      <c r="B191" s="42"/>
      <c r="C191" s="317" t="s">
        <v>767</v>
      </c>
      <c r="D191" s="317" t="s">
        <v>587</v>
      </c>
      <c r="E191" s="318" t="s">
        <v>3669</v>
      </c>
      <c r="F191" s="319" t="s">
        <v>3670</v>
      </c>
      <c r="G191" s="320" t="s">
        <v>695</v>
      </c>
      <c r="H191" s="321">
        <v>2</v>
      </c>
      <c r="I191" s="322"/>
      <c r="J191" s="323">
        <f>ROUND(I191*H191,2)</f>
        <v>0</v>
      </c>
      <c r="K191" s="324"/>
      <c r="L191" s="325"/>
      <c r="M191" s="326" t="s">
        <v>1</v>
      </c>
      <c r="N191" s="327" t="s">
        <v>46</v>
      </c>
      <c r="O191" s="94"/>
      <c r="P191" s="263">
        <f>O191*H191</f>
        <v>0</v>
      </c>
      <c r="Q191" s="263">
        <v>0</v>
      </c>
      <c r="R191" s="263">
        <f>Q191*H191</f>
        <v>0</v>
      </c>
      <c r="S191" s="263">
        <v>0</v>
      </c>
      <c r="T191" s="264">
        <f>S191*H191</f>
        <v>0</v>
      </c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R191" s="265" t="s">
        <v>247</v>
      </c>
      <c r="AT191" s="265" t="s">
        <v>587</v>
      </c>
      <c r="AU191" s="265" t="s">
        <v>89</v>
      </c>
      <c r="AY191" s="18" t="s">
        <v>211</v>
      </c>
      <c r="BE191" s="155">
        <f>IF(N191="základní",J191,0)</f>
        <v>0</v>
      </c>
      <c r="BF191" s="155">
        <f>IF(N191="snížená",J191,0)</f>
        <v>0</v>
      </c>
      <c r="BG191" s="155">
        <f>IF(N191="zákl. přenesená",J191,0)</f>
        <v>0</v>
      </c>
      <c r="BH191" s="155">
        <f>IF(N191="sníž. přenesená",J191,0)</f>
        <v>0</v>
      </c>
      <c r="BI191" s="155">
        <f>IF(N191="nulová",J191,0)</f>
        <v>0</v>
      </c>
      <c r="BJ191" s="18" t="s">
        <v>87</v>
      </c>
      <c r="BK191" s="155">
        <f>ROUND(I191*H191,2)</f>
        <v>0</v>
      </c>
      <c r="BL191" s="18" t="s">
        <v>100</v>
      </c>
      <c r="BM191" s="265" t="s">
        <v>1062</v>
      </c>
    </row>
    <row r="192" s="2" customFormat="1" ht="16.5" customHeight="1">
      <c r="A192" s="41"/>
      <c r="B192" s="42"/>
      <c r="C192" s="317" t="s">
        <v>781</v>
      </c>
      <c r="D192" s="317" t="s">
        <v>587</v>
      </c>
      <c r="E192" s="318" t="s">
        <v>3671</v>
      </c>
      <c r="F192" s="319" t="s">
        <v>3672</v>
      </c>
      <c r="G192" s="320" t="s">
        <v>695</v>
      </c>
      <c r="H192" s="321">
        <v>2</v>
      </c>
      <c r="I192" s="322"/>
      <c r="J192" s="323">
        <f>ROUND(I192*H192,2)</f>
        <v>0</v>
      </c>
      <c r="K192" s="324"/>
      <c r="L192" s="325"/>
      <c r="M192" s="326" t="s">
        <v>1</v>
      </c>
      <c r="N192" s="327" t="s">
        <v>46</v>
      </c>
      <c r="O192" s="94"/>
      <c r="P192" s="263">
        <f>O192*H192</f>
        <v>0</v>
      </c>
      <c r="Q192" s="263">
        <v>0</v>
      </c>
      <c r="R192" s="263">
        <f>Q192*H192</f>
        <v>0</v>
      </c>
      <c r="S192" s="263">
        <v>0</v>
      </c>
      <c r="T192" s="264">
        <f>S192*H192</f>
        <v>0</v>
      </c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R192" s="265" t="s">
        <v>247</v>
      </c>
      <c r="AT192" s="265" t="s">
        <v>587</v>
      </c>
      <c r="AU192" s="265" t="s">
        <v>89</v>
      </c>
      <c r="AY192" s="18" t="s">
        <v>211</v>
      </c>
      <c r="BE192" s="155">
        <f>IF(N192="základní",J192,0)</f>
        <v>0</v>
      </c>
      <c r="BF192" s="155">
        <f>IF(N192="snížená",J192,0)</f>
        <v>0</v>
      </c>
      <c r="BG192" s="155">
        <f>IF(N192="zákl. přenesená",J192,0)</f>
        <v>0</v>
      </c>
      <c r="BH192" s="155">
        <f>IF(N192="sníž. přenesená",J192,0)</f>
        <v>0</v>
      </c>
      <c r="BI192" s="155">
        <f>IF(N192="nulová",J192,0)</f>
        <v>0</v>
      </c>
      <c r="BJ192" s="18" t="s">
        <v>87</v>
      </c>
      <c r="BK192" s="155">
        <f>ROUND(I192*H192,2)</f>
        <v>0</v>
      </c>
      <c r="BL192" s="18" t="s">
        <v>100</v>
      </c>
      <c r="BM192" s="265" t="s">
        <v>1073</v>
      </c>
    </row>
    <row r="193" s="2" customFormat="1" ht="16.5" customHeight="1">
      <c r="A193" s="41"/>
      <c r="B193" s="42"/>
      <c r="C193" s="317" t="s">
        <v>786</v>
      </c>
      <c r="D193" s="317" t="s">
        <v>587</v>
      </c>
      <c r="E193" s="318" t="s">
        <v>3673</v>
      </c>
      <c r="F193" s="319" t="s">
        <v>3674</v>
      </c>
      <c r="G193" s="320" t="s">
        <v>695</v>
      </c>
      <c r="H193" s="321">
        <v>4</v>
      </c>
      <c r="I193" s="322"/>
      <c r="J193" s="323">
        <f>ROUND(I193*H193,2)</f>
        <v>0</v>
      </c>
      <c r="K193" s="324"/>
      <c r="L193" s="325"/>
      <c r="M193" s="326" t="s">
        <v>1</v>
      </c>
      <c r="N193" s="327" t="s">
        <v>46</v>
      </c>
      <c r="O193" s="94"/>
      <c r="P193" s="263">
        <f>O193*H193</f>
        <v>0</v>
      </c>
      <c r="Q193" s="263">
        <v>0</v>
      </c>
      <c r="R193" s="263">
        <f>Q193*H193</f>
        <v>0</v>
      </c>
      <c r="S193" s="263">
        <v>0</v>
      </c>
      <c r="T193" s="264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65" t="s">
        <v>247</v>
      </c>
      <c r="AT193" s="265" t="s">
        <v>587</v>
      </c>
      <c r="AU193" s="265" t="s">
        <v>89</v>
      </c>
      <c r="AY193" s="18" t="s">
        <v>211</v>
      </c>
      <c r="BE193" s="155">
        <f>IF(N193="základní",J193,0)</f>
        <v>0</v>
      </c>
      <c r="BF193" s="155">
        <f>IF(N193="snížená",J193,0)</f>
        <v>0</v>
      </c>
      <c r="BG193" s="155">
        <f>IF(N193="zákl. přenesená",J193,0)</f>
        <v>0</v>
      </c>
      <c r="BH193" s="155">
        <f>IF(N193="sníž. přenesená",J193,0)</f>
        <v>0</v>
      </c>
      <c r="BI193" s="155">
        <f>IF(N193="nulová",J193,0)</f>
        <v>0</v>
      </c>
      <c r="BJ193" s="18" t="s">
        <v>87</v>
      </c>
      <c r="BK193" s="155">
        <f>ROUND(I193*H193,2)</f>
        <v>0</v>
      </c>
      <c r="BL193" s="18" t="s">
        <v>100</v>
      </c>
      <c r="BM193" s="265" t="s">
        <v>1091</v>
      </c>
    </row>
    <row r="194" s="2" customFormat="1" ht="16.5" customHeight="1">
      <c r="A194" s="41"/>
      <c r="B194" s="42"/>
      <c r="C194" s="317" t="s">
        <v>790</v>
      </c>
      <c r="D194" s="317" t="s">
        <v>587</v>
      </c>
      <c r="E194" s="318" t="s">
        <v>3675</v>
      </c>
      <c r="F194" s="319" t="s">
        <v>3676</v>
      </c>
      <c r="G194" s="320" t="s">
        <v>695</v>
      </c>
      <c r="H194" s="321">
        <v>2</v>
      </c>
      <c r="I194" s="322"/>
      <c r="J194" s="323">
        <f>ROUND(I194*H194,2)</f>
        <v>0</v>
      </c>
      <c r="K194" s="324"/>
      <c r="L194" s="325"/>
      <c r="M194" s="326" t="s">
        <v>1</v>
      </c>
      <c r="N194" s="327" t="s">
        <v>46</v>
      </c>
      <c r="O194" s="94"/>
      <c r="P194" s="263">
        <f>O194*H194</f>
        <v>0</v>
      </c>
      <c r="Q194" s="263">
        <v>0</v>
      </c>
      <c r="R194" s="263">
        <f>Q194*H194</f>
        <v>0</v>
      </c>
      <c r="S194" s="263">
        <v>0</v>
      </c>
      <c r="T194" s="264">
        <f>S194*H194</f>
        <v>0</v>
      </c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R194" s="265" t="s">
        <v>247</v>
      </c>
      <c r="AT194" s="265" t="s">
        <v>587</v>
      </c>
      <c r="AU194" s="265" t="s">
        <v>89</v>
      </c>
      <c r="AY194" s="18" t="s">
        <v>211</v>
      </c>
      <c r="BE194" s="155">
        <f>IF(N194="základní",J194,0)</f>
        <v>0</v>
      </c>
      <c r="BF194" s="155">
        <f>IF(N194="snížená",J194,0)</f>
        <v>0</v>
      </c>
      <c r="BG194" s="155">
        <f>IF(N194="zákl. přenesená",J194,0)</f>
        <v>0</v>
      </c>
      <c r="BH194" s="155">
        <f>IF(N194="sníž. přenesená",J194,0)</f>
        <v>0</v>
      </c>
      <c r="BI194" s="155">
        <f>IF(N194="nulová",J194,0)</f>
        <v>0</v>
      </c>
      <c r="BJ194" s="18" t="s">
        <v>87</v>
      </c>
      <c r="BK194" s="155">
        <f>ROUND(I194*H194,2)</f>
        <v>0</v>
      </c>
      <c r="BL194" s="18" t="s">
        <v>100</v>
      </c>
      <c r="BM194" s="265" t="s">
        <v>1106</v>
      </c>
    </row>
    <row r="195" s="2" customFormat="1" ht="16.5" customHeight="1">
      <c r="A195" s="41"/>
      <c r="B195" s="42"/>
      <c r="C195" s="317" t="s">
        <v>795</v>
      </c>
      <c r="D195" s="317" t="s">
        <v>587</v>
      </c>
      <c r="E195" s="318" t="s">
        <v>3677</v>
      </c>
      <c r="F195" s="319" t="s">
        <v>3678</v>
      </c>
      <c r="G195" s="320" t="s">
        <v>695</v>
      </c>
      <c r="H195" s="321">
        <v>1</v>
      </c>
      <c r="I195" s="322"/>
      <c r="J195" s="323">
        <f>ROUND(I195*H195,2)</f>
        <v>0</v>
      </c>
      <c r="K195" s="324"/>
      <c r="L195" s="325"/>
      <c r="M195" s="326" t="s">
        <v>1</v>
      </c>
      <c r="N195" s="327" t="s">
        <v>46</v>
      </c>
      <c r="O195" s="94"/>
      <c r="P195" s="263">
        <f>O195*H195</f>
        <v>0</v>
      </c>
      <c r="Q195" s="263">
        <v>0</v>
      </c>
      <c r="R195" s="263">
        <f>Q195*H195</f>
        <v>0</v>
      </c>
      <c r="S195" s="263">
        <v>0</v>
      </c>
      <c r="T195" s="264">
        <f>S195*H195</f>
        <v>0</v>
      </c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R195" s="265" t="s">
        <v>247</v>
      </c>
      <c r="AT195" s="265" t="s">
        <v>587</v>
      </c>
      <c r="AU195" s="265" t="s">
        <v>89</v>
      </c>
      <c r="AY195" s="18" t="s">
        <v>211</v>
      </c>
      <c r="BE195" s="155">
        <f>IF(N195="základní",J195,0)</f>
        <v>0</v>
      </c>
      <c r="BF195" s="155">
        <f>IF(N195="snížená",J195,0)</f>
        <v>0</v>
      </c>
      <c r="BG195" s="155">
        <f>IF(N195="zákl. přenesená",J195,0)</f>
        <v>0</v>
      </c>
      <c r="BH195" s="155">
        <f>IF(N195="sníž. přenesená",J195,0)</f>
        <v>0</v>
      </c>
      <c r="BI195" s="155">
        <f>IF(N195="nulová",J195,0)</f>
        <v>0</v>
      </c>
      <c r="BJ195" s="18" t="s">
        <v>87</v>
      </c>
      <c r="BK195" s="155">
        <f>ROUND(I195*H195,2)</f>
        <v>0</v>
      </c>
      <c r="BL195" s="18" t="s">
        <v>100</v>
      </c>
      <c r="BM195" s="265" t="s">
        <v>1114</v>
      </c>
    </row>
    <row r="196" s="2" customFormat="1" ht="16.5" customHeight="1">
      <c r="A196" s="41"/>
      <c r="B196" s="42"/>
      <c r="C196" s="317" t="s">
        <v>799</v>
      </c>
      <c r="D196" s="317" t="s">
        <v>587</v>
      </c>
      <c r="E196" s="318" t="s">
        <v>3679</v>
      </c>
      <c r="F196" s="319" t="s">
        <v>3680</v>
      </c>
      <c r="G196" s="320" t="s">
        <v>695</v>
      </c>
      <c r="H196" s="321">
        <v>1</v>
      </c>
      <c r="I196" s="322"/>
      <c r="J196" s="323">
        <f>ROUND(I196*H196,2)</f>
        <v>0</v>
      </c>
      <c r="K196" s="324"/>
      <c r="L196" s="325"/>
      <c r="M196" s="326" t="s">
        <v>1</v>
      </c>
      <c r="N196" s="327" t="s">
        <v>46</v>
      </c>
      <c r="O196" s="94"/>
      <c r="P196" s="263">
        <f>O196*H196</f>
        <v>0</v>
      </c>
      <c r="Q196" s="263">
        <v>0</v>
      </c>
      <c r="R196" s="263">
        <f>Q196*H196</f>
        <v>0</v>
      </c>
      <c r="S196" s="263">
        <v>0</v>
      </c>
      <c r="T196" s="264">
        <f>S196*H196</f>
        <v>0</v>
      </c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R196" s="265" t="s">
        <v>247</v>
      </c>
      <c r="AT196" s="265" t="s">
        <v>587</v>
      </c>
      <c r="AU196" s="265" t="s">
        <v>89</v>
      </c>
      <c r="AY196" s="18" t="s">
        <v>211</v>
      </c>
      <c r="BE196" s="155">
        <f>IF(N196="základní",J196,0)</f>
        <v>0</v>
      </c>
      <c r="BF196" s="155">
        <f>IF(N196="snížená",J196,0)</f>
        <v>0</v>
      </c>
      <c r="BG196" s="155">
        <f>IF(N196="zákl. přenesená",J196,0)</f>
        <v>0</v>
      </c>
      <c r="BH196" s="155">
        <f>IF(N196="sníž. přenesená",J196,0)</f>
        <v>0</v>
      </c>
      <c r="BI196" s="155">
        <f>IF(N196="nulová",J196,0)</f>
        <v>0</v>
      </c>
      <c r="BJ196" s="18" t="s">
        <v>87</v>
      </c>
      <c r="BK196" s="155">
        <f>ROUND(I196*H196,2)</f>
        <v>0</v>
      </c>
      <c r="BL196" s="18" t="s">
        <v>100</v>
      </c>
      <c r="BM196" s="265" t="s">
        <v>1125</v>
      </c>
    </row>
    <row r="197" s="2" customFormat="1" ht="16.5" customHeight="1">
      <c r="A197" s="41"/>
      <c r="B197" s="42"/>
      <c r="C197" s="317" t="s">
        <v>804</v>
      </c>
      <c r="D197" s="317" t="s">
        <v>587</v>
      </c>
      <c r="E197" s="318" t="s">
        <v>3681</v>
      </c>
      <c r="F197" s="319" t="s">
        <v>3682</v>
      </c>
      <c r="G197" s="320" t="s">
        <v>695</v>
      </c>
      <c r="H197" s="321">
        <v>2</v>
      </c>
      <c r="I197" s="322"/>
      <c r="J197" s="323">
        <f>ROUND(I197*H197,2)</f>
        <v>0</v>
      </c>
      <c r="K197" s="324"/>
      <c r="L197" s="325"/>
      <c r="M197" s="326" t="s">
        <v>1</v>
      </c>
      <c r="N197" s="327" t="s">
        <v>46</v>
      </c>
      <c r="O197" s="94"/>
      <c r="P197" s="263">
        <f>O197*H197</f>
        <v>0</v>
      </c>
      <c r="Q197" s="263">
        <v>0</v>
      </c>
      <c r="R197" s="263">
        <f>Q197*H197</f>
        <v>0</v>
      </c>
      <c r="S197" s="263">
        <v>0</v>
      </c>
      <c r="T197" s="264">
        <f>S197*H197</f>
        <v>0</v>
      </c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R197" s="265" t="s">
        <v>247</v>
      </c>
      <c r="AT197" s="265" t="s">
        <v>587</v>
      </c>
      <c r="AU197" s="265" t="s">
        <v>89</v>
      </c>
      <c r="AY197" s="18" t="s">
        <v>211</v>
      </c>
      <c r="BE197" s="155">
        <f>IF(N197="základní",J197,0)</f>
        <v>0</v>
      </c>
      <c r="BF197" s="155">
        <f>IF(N197="snížená",J197,0)</f>
        <v>0</v>
      </c>
      <c r="BG197" s="155">
        <f>IF(N197="zákl. přenesená",J197,0)</f>
        <v>0</v>
      </c>
      <c r="BH197" s="155">
        <f>IF(N197="sníž. přenesená",J197,0)</f>
        <v>0</v>
      </c>
      <c r="BI197" s="155">
        <f>IF(N197="nulová",J197,0)</f>
        <v>0</v>
      </c>
      <c r="BJ197" s="18" t="s">
        <v>87</v>
      </c>
      <c r="BK197" s="155">
        <f>ROUND(I197*H197,2)</f>
        <v>0</v>
      </c>
      <c r="BL197" s="18" t="s">
        <v>100</v>
      </c>
      <c r="BM197" s="265" t="s">
        <v>1133</v>
      </c>
    </row>
    <row r="198" s="2" customFormat="1" ht="16.5" customHeight="1">
      <c r="A198" s="41"/>
      <c r="B198" s="42"/>
      <c r="C198" s="317" t="s">
        <v>811</v>
      </c>
      <c r="D198" s="317" t="s">
        <v>587</v>
      </c>
      <c r="E198" s="318" t="s">
        <v>3683</v>
      </c>
      <c r="F198" s="319" t="s">
        <v>3684</v>
      </c>
      <c r="G198" s="320" t="s">
        <v>695</v>
      </c>
      <c r="H198" s="321">
        <v>2</v>
      </c>
      <c r="I198" s="322"/>
      <c r="J198" s="323">
        <f>ROUND(I198*H198,2)</f>
        <v>0</v>
      </c>
      <c r="K198" s="324"/>
      <c r="L198" s="325"/>
      <c r="M198" s="326" t="s">
        <v>1</v>
      </c>
      <c r="N198" s="327" t="s">
        <v>46</v>
      </c>
      <c r="O198" s="94"/>
      <c r="P198" s="263">
        <f>O198*H198</f>
        <v>0</v>
      </c>
      <c r="Q198" s="263">
        <v>0</v>
      </c>
      <c r="R198" s="263">
        <f>Q198*H198</f>
        <v>0</v>
      </c>
      <c r="S198" s="263">
        <v>0</v>
      </c>
      <c r="T198" s="264">
        <f>S198*H198</f>
        <v>0</v>
      </c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R198" s="265" t="s">
        <v>247</v>
      </c>
      <c r="AT198" s="265" t="s">
        <v>587</v>
      </c>
      <c r="AU198" s="265" t="s">
        <v>89</v>
      </c>
      <c r="AY198" s="18" t="s">
        <v>211</v>
      </c>
      <c r="BE198" s="155">
        <f>IF(N198="základní",J198,0)</f>
        <v>0</v>
      </c>
      <c r="BF198" s="155">
        <f>IF(N198="snížená",J198,0)</f>
        <v>0</v>
      </c>
      <c r="BG198" s="155">
        <f>IF(N198="zákl. přenesená",J198,0)</f>
        <v>0</v>
      </c>
      <c r="BH198" s="155">
        <f>IF(N198="sníž. přenesená",J198,0)</f>
        <v>0</v>
      </c>
      <c r="BI198" s="155">
        <f>IF(N198="nulová",J198,0)</f>
        <v>0</v>
      </c>
      <c r="BJ198" s="18" t="s">
        <v>87</v>
      </c>
      <c r="BK198" s="155">
        <f>ROUND(I198*H198,2)</f>
        <v>0</v>
      </c>
      <c r="BL198" s="18" t="s">
        <v>100</v>
      </c>
      <c r="BM198" s="265" t="s">
        <v>1145</v>
      </c>
    </row>
    <row r="199" s="2" customFormat="1" ht="16.5" customHeight="1">
      <c r="A199" s="41"/>
      <c r="B199" s="42"/>
      <c r="C199" s="317" t="s">
        <v>819</v>
      </c>
      <c r="D199" s="317" t="s">
        <v>587</v>
      </c>
      <c r="E199" s="318" t="s">
        <v>3685</v>
      </c>
      <c r="F199" s="319" t="s">
        <v>3686</v>
      </c>
      <c r="G199" s="320" t="s">
        <v>695</v>
      </c>
      <c r="H199" s="321">
        <v>12</v>
      </c>
      <c r="I199" s="322"/>
      <c r="J199" s="323">
        <f>ROUND(I199*H199,2)</f>
        <v>0</v>
      </c>
      <c r="K199" s="324"/>
      <c r="L199" s="325"/>
      <c r="M199" s="326" t="s">
        <v>1</v>
      </c>
      <c r="N199" s="327" t="s">
        <v>46</v>
      </c>
      <c r="O199" s="94"/>
      <c r="P199" s="263">
        <f>O199*H199</f>
        <v>0</v>
      </c>
      <c r="Q199" s="263">
        <v>0</v>
      </c>
      <c r="R199" s="263">
        <f>Q199*H199</f>
        <v>0</v>
      </c>
      <c r="S199" s="263">
        <v>0</v>
      </c>
      <c r="T199" s="264">
        <f>S199*H199</f>
        <v>0</v>
      </c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R199" s="265" t="s">
        <v>247</v>
      </c>
      <c r="AT199" s="265" t="s">
        <v>587</v>
      </c>
      <c r="AU199" s="265" t="s">
        <v>89</v>
      </c>
      <c r="AY199" s="18" t="s">
        <v>211</v>
      </c>
      <c r="BE199" s="155">
        <f>IF(N199="základní",J199,0)</f>
        <v>0</v>
      </c>
      <c r="BF199" s="155">
        <f>IF(N199="snížená",J199,0)</f>
        <v>0</v>
      </c>
      <c r="BG199" s="155">
        <f>IF(N199="zákl. přenesená",J199,0)</f>
        <v>0</v>
      </c>
      <c r="BH199" s="155">
        <f>IF(N199="sníž. přenesená",J199,0)</f>
        <v>0</v>
      </c>
      <c r="BI199" s="155">
        <f>IF(N199="nulová",J199,0)</f>
        <v>0</v>
      </c>
      <c r="BJ199" s="18" t="s">
        <v>87</v>
      </c>
      <c r="BK199" s="155">
        <f>ROUND(I199*H199,2)</f>
        <v>0</v>
      </c>
      <c r="BL199" s="18" t="s">
        <v>100</v>
      </c>
      <c r="BM199" s="265" t="s">
        <v>1155</v>
      </c>
    </row>
    <row r="200" s="2" customFormat="1" ht="16.5" customHeight="1">
      <c r="A200" s="41"/>
      <c r="B200" s="42"/>
      <c r="C200" s="317" t="s">
        <v>823</v>
      </c>
      <c r="D200" s="317" t="s">
        <v>587</v>
      </c>
      <c r="E200" s="318" t="s">
        <v>3687</v>
      </c>
      <c r="F200" s="319" t="s">
        <v>3688</v>
      </c>
      <c r="G200" s="320" t="s">
        <v>695</v>
      </c>
      <c r="H200" s="321">
        <v>1</v>
      </c>
      <c r="I200" s="322"/>
      <c r="J200" s="323">
        <f>ROUND(I200*H200,2)</f>
        <v>0</v>
      </c>
      <c r="K200" s="324"/>
      <c r="L200" s="325"/>
      <c r="M200" s="326" t="s">
        <v>1</v>
      </c>
      <c r="N200" s="327" t="s">
        <v>46</v>
      </c>
      <c r="O200" s="94"/>
      <c r="P200" s="263">
        <f>O200*H200</f>
        <v>0</v>
      </c>
      <c r="Q200" s="263">
        <v>0</v>
      </c>
      <c r="R200" s="263">
        <f>Q200*H200</f>
        <v>0</v>
      </c>
      <c r="S200" s="263">
        <v>0</v>
      </c>
      <c r="T200" s="264">
        <f>S200*H200</f>
        <v>0</v>
      </c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R200" s="265" t="s">
        <v>247</v>
      </c>
      <c r="AT200" s="265" t="s">
        <v>587</v>
      </c>
      <c r="AU200" s="265" t="s">
        <v>89</v>
      </c>
      <c r="AY200" s="18" t="s">
        <v>211</v>
      </c>
      <c r="BE200" s="155">
        <f>IF(N200="základní",J200,0)</f>
        <v>0</v>
      </c>
      <c r="BF200" s="155">
        <f>IF(N200="snížená",J200,0)</f>
        <v>0</v>
      </c>
      <c r="BG200" s="155">
        <f>IF(N200="zákl. přenesená",J200,0)</f>
        <v>0</v>
      </c>
      <c r="BH200" s="155">
        <f>IF(N200="sníž. přenesená",J200,0)</f>
        <v>0</v>
      </c>
      <c r="BI200" s="155">
        <f>IF(N200="nulová",J200,0)</f>
        <v>0</v>
      </c>
      <c r="BJ200" s="18" t="s">
        <v>87</v>
      </c>
      <c r="BK200" s="155">
        <f>ROUND(I200*H200,2)</f>
        <v>0</v>
      </c>
      <c r="BL200" s="18" t="s">
        <v>100</v>
      </c>
      <c r="BM200" s="265" t="s">
        <v>1166</v>
      </c>
    </row>
    <row r="201" s="2" customFormat="1" ht="16.5" customHeight="1">
      <c r="A201" s="41"/>
      <c r="B201" s="42"/>
      <c r="C201" s="317" t="s">
        <v>828</v>
      </c>
      <c r="D201" s="317" t="s">
        <v>587</v>
      </c>
      <c r="E201" s="318" t="s">
        <v>3689</v>
      </c>
      <c r="F201" s="319" t="s">
        <v>3690</v>
      </c>
      <c r="G201" s="320" t="s">
        <v>695</v>
      </c>
      <c r="H201" s="321">
        <v>2</v>
      </c>
      <c r="I201" s="322"/>
      <c r="J201" s="323">
        <f>ROUND(I201*H201,2)</f>
        <v>0</v>
      </c>
      <c r="K201" s="324"/>
      <c r="L201" s="325"/>
      <c r="M201" s="326" t="s">
        <v>1</v>
      </c>
      <c r="N201" s="327" t="s">
        <v>46</v>
      </c>
      <c r="O201" s="94"/>
      <c r="P201" s="263">
        <f>O201*H201</f>
        <v>0</v>
      </c>
      <c r="Q201" s="263">
        <v>0</v>
      </c>
      <c r="R201" s="263">
        <f>Q201*H201</f>
        <v>0</v>
      </c>
      <c r="S201" s="263">
        <v>0</v>
      </c>
      <c r="T201" s="264">
        <f>S201*H201</f>
        <v>0</v>
      </c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R201" s="265" t="s">
        <v>247</v>
      </c>
      <c r="AT201" s="265" t="s">
        <v>587</v>
      </c>
      <c r="AU201" s="265" t="s">
        <v>89</v>
      </c>
      <c r="AY201" s="18" t="s">
        <v>211</v>
      </c>
      <c r="BE201" s="155">
        <f>IF(N201="základní",J201,0)</f>
        <v>0</v>
      </c>
      <c r="BF201" s="155">
        <f>IF(N201="snížená",J201,0)</f>
        <v>0</v>
      </c>
      <c r="BG201" s="155">
        <f>IF(N201="zákl. přenesená",J201,0)</f>
        <v>0</v>
      </c>
      <c r="BH201" s="155">
        <f>IF(N201="sníž. přenesená",J201,0)</f>
        <v>0</v>
      </c>
      <c r="BI201" s="155">
        <f>IF(N201="nulová",J201,0)</f>
        <v>0</v>
      </c>
      <c r="BJ201" s="18" t="s">
        <v>87</v>
      </c>
      <c r="BK201" s="155">
        <f>ROUND(I201*H201,2)</f>
        <v>0</v>
      </c>
      <c r="BL201" s="18" t="s">
        <v>100</v>
      </c>
      <c r="BM201" s="265" t="s">
        <v>1176</v>
      </c>
    </row>
    <row r="202" s="2" customFormat="1" ht="16.5" customHeight="1">
      <c r="A202" s="41"/>
      <c r="B202" s="42"/>
      <c r="C202" s="317" t="s">
        <v>837</v>
      </c>
      <c r="D202" s="317" t="s">
        <v>587</v>
      </c>
      <c r="E202" s="318" t="s">
        <v>3691</v>
      </c>
      <c r="F202" s="319" t="s">
        <v>3692</v>
      </c>
      <c r="G202" s="320" t="s">
        <v>695</v>
      </c>
      <c r="H202" s="321">
        <v>1</v>
      </c>
      <c r="I202" s="322"/>
      <c r="J202" s="323">
        <f>ROUND(I202*H202,2)</f>
        <v>0</v>
      </c>
      <c r="K202" s="324"/>
      <c r="L202" s="325"/>
      <c r="M202" s="326" t="s">
        <v>1</v>
      </c>
      <c r="N202" s="327" t="s">
        <v>46</v>
      </c>
      <c r="O202" s="94"/>
      <c r="P202" s="263">
        <f>O202*H202</f>
        <v>0</v>
      </c>
      <c r="Q202" s="263">
        <v>0</v>
      </c>
      <c r="R202" s="263">
        <f>Q202*H202</f>
        <v>0</v>
      </c>
      <c r="S202" s="263">
        <v>0</v>
      </c>
      <c r="T202" s="264">
        <f>S202*H202</f>
        <v>0</v>
      </c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R202" s="265" t="s">
        <v>247</v>
      </c>
      <c r="AT202" s="265" t="s">
        <v>587</v>
      </c>
      <c r="AU202" s="265" t="s">
        <v>89</v>
      </c>
      <c r="AY202" s="18" t="s">
        <v>211</v>
      </c>
      <c r="BE202" s="155">
        <f>IF(N202="základní",J202,0)</f>
        <v>0</v>
      </c>
      <c r="BF202" s="155">
        <f>IF(N202="snížená",J202,0)</f>
        <v>0</v>
      </c>
      <c r="BG202" s="155">
        <f>IF(N202="zákl. přenesená",J202,0)</f>
        <v>0</v>
      </c>
      <c r="BH202" s="155">
        <f>IF(N202="sníž. přenesená",J202,0)</f>
        <v>0</v>
      </c>
      <c r="BI202" s="155">
        <f>IF(N202="nulová",J202,0)</f>
        <v>0</v>
      </c>
      <c r="BJ202" s="18" t="s">
        <v>87</v>
      </c>
      <c r="BK202" s="155">
        <f>ROUND(I202*H202,2)</f>
        <v>0</v>
      </c>
      <c r="BL202" s="18" t="s">
        <v>100</v>
      </c>
      <c r="BM202" s="265" t="s">
        <v>1186</v>
      </c>
    </row>
    <row r="203" s="2" customFormat="1" ht="16.5" customHeight="1">
      <c r="A203" s="41"/>
      <c r="B203" s="42"/>
      <c r="C203" s="317" t="s">
        <v>842</v>
      </c>
      <c r="D203" s="317" t="s">
        <v>587</v>
      </c>
      <c r="E203" s="318" t="s">
        <v>3693</v>
      </c>
      <c r="F203" s="319" t="s">
        <v>3694</v>
      </c>
      <c r="G203" s="320" t="s">
        <v>695</v>
      </c>
      <c r="H203" s="321">
        <v>5</v>
      </c>
      <c r="I203" s="322"/>
      <c r="J203" s="323">
        <f>ROUND(I203*H203,2)</f>
        <v>0</v>
      </c>
      <c r="K203" s="324"/>
      <c r="L203" s="325"/>
      <c r="M203" s="326" t="s">
        <v>1</v>
      </c>
      <c r="N203" s="327" t="s">
        <v>46</v>
      </c>
      <c r="O203" s="94"/>
      <c r="P203" s="263">
        <f>O203*H203</f>
        <v>0</v>
      </c>
      <c r="Q203" s="263">
        <v>0</v>
      </c>
      <c r="R203" s="263">
        <f>Q203*H203</f>
        <v>0</v>
      </c>
      <c r="S203" s="263">
        <v>0</v>
      </c>
      <c r="T203" s="264">
        <f>S203*H203</f>
        <v>0</v>
      </c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R203" s="265" t="s">
        <v>247</v>
      </c>
      <c r="AT203" s="265" t="s">
        <v>587</v>
      </c>
      <c r="AU203" s="265" t="s">
        <v>89</v>
      </c>
      <c r="AY203" s="18" t="s">
        <v>211</v>
      </c>
      <c r="BE203" s="155">
        <f>IF(N203="základní",J203,0)</f>
        <v>0</v>
      </c>
      <c r="BF203" s="155">
        <f>IF(N203="snížená",J203,0)</f>
        <v>0</v>
      </c>
      <c r="BG203" s="155">
        <f>IF(N203="zákl. přenesená",J203,0)</f>
        <v>0</v>
      </c>
      <c r="BH203" s="155">
        <f>IF(N203="sníž. přenesená",J203,0)</f>
        <v>0</v>
      </c>
      <c r="BI203" s="155">
        <f>IF(N203="nulová",J203,0)</f>
        <v>0</v>
      </c>
      <c r="BJ203" s="18" t="s">
        <v>87</v>
      </c>
      <c r="BK203" s="155">
        <f>ROUND(I203*H203,2)</f>
        <v>0</v>
      </c>
      <c r="BL203" s="18" t="s">
        <v>100</v>
      </c>
      <c r="BM203" s="265" t="s">
        <v>1195</v>
      </c>
    </row>
    <row r="204" s="2" customFormat="1" ht="16.5" customHeight="1">
      <c r="A204" s="41"/>
      <c r="B204" s="42"/>
      <c r="C204" s="317" t="s">
        <v>847</v>
      </c>
      <c r="D204" s="317" t="s">
        <v>587</v>
      </c>
      <c r="E204" s="318" t="s">
        <v>3695</v>
      </c>
      <c r="F204" s="319" t="s">
        <v>3696</v>
      </c>
      <c r="G204" s="320" t="s">
        <v>695</v>
      </c>
      <c r="H204" s="321">
        <v>1</v>
      </c>
      <c r="I204" s="322"/>
      <c r="J204" s="323">
        <f>ROUND(I204*H204,2)</f>
        <v>0</v>
      </c>
      <c r="K204" s="324"/>
      <c r="L204" s="325"/>
      <c r="M204" s="326" t="s">
        <v>1</v>
      </c>
      <c r="N204" s="327" t="s">
        <v>46</v>
      </c>
      <c r="O204" s="94"/>
      <c r="P204" s="263">
        <f>O204*H204</f>
        <v>0</v>
      </c>
      <c r="Q204" s="263">
        <v>0</v>
      </c>
      <c r="R204" s="263">
        <f>Q204*H204</f>
        <v>0</v>
      </c>
      <c r="S204" s="263">
        <v>0</v>
      </c>
      <c r="T204" s="264">
        <f>S204*H204</f>
        <v>0</v>
      </c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R204" s="265" t="s">
        <v>247</v>
      </c>
      <c r="AT204" s="265" t="s">
        <v>587</v>
      </c>
      <c r="AU204" s="265" t="s">
        <v>89</v>
      </c>
      <c r="AY204" s="18" t="s">
        <v>211</v>
      </c>
      <c r="BE204" s="155">
        <f>IF(N204="základní",J204,0)</f>
        <v>0</v>
      </c>
      <c r="BF204" s="155">
        <f>IF(N204="snížená",J204,0)</f>
        <v>0</v>
      </c>
      <c r="BG204" s="155">
        <f>IF(N204="zákl. přenesená",J204,0)</f>
        <v>0</v>
      </c>
      <c r="BH204" s="155">
        <f>IF(N204="sníž. přenesená",J204,0)</f>
        <v>0</v>
      </c>
      <c r="BI204" s="155">
        <f>IF(N204="nulová",J204,0)</f>
        <v>0</v>
      </c>
      <c r="BJ204" s="18" t="s">
        <v>87</v>
      </c>
      <c r="BK204" s="155">
        <f>ROUND(I204*H204,2)</f>
        <v>0</v>
      </c>
      <c r="BL204" s="18" t="s">
        <v>100</v>
      </c>
      <c r="BM204" s="265" t="s">
        <v>1204</v>
      </c>
    </row>
    <row r="205" s="2" customFormat="1" ht="16.5" customHeight="1">
      <c r="A205" s="41"/>
      <c r="B205" s="42"/>
      <c r="C205" s="317" t="s">
        <v>851</v>
      </c>
      <c r="D205" s="317" t="s">
        <v>587</v>
      </c>
      <c r="E205" s="318" t="s">
        <v>3697</v>
      </c>
      <c r="F205" s="319" t="s">
        <v>3698</v>
      </c>
      <c r="G205" s="320" t="s">
        <v>695</v>
      </c>
      <c r="H205" s="321">
        <v>12</v>
      </c>
      <c r="I205" s="322"/>
      <c r="J205" s="323">
        <f>ROUND(I205*H205,2)</f>
        <v>0</v>
      </c>
      <c r="K205" s="324"/>
      <c r="L205" s="325"/>
      <c r="M205" s="326" t="s">
        <v>1</v>
      </c>
      <c r="N205" s="327" t="s">
        <v>46</v>
      </c>
      <c r="O205" s="94"/>
      <c r="P205" s="263">
        <f>O205*H205</f>
        <v>0</v>
      </c>
      <c r="Q205" s="263">
        <v>0</v>
      </c>
      <c r="R205" s="263">
        <f>Q205*H205</f>
        <v>0</v>
      </c>
      <c r="S205" s="263">
        <v>0</v>
      </c>
      <c r="T205" s="264">
        <f>S205*H205</f>
        <v>0</v>
      </c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R205" s="265" t="s">
        <v>247</v>
      </c>
      <c r="AT205" s="265" t="s">
        <v>587</v>
      </c>
      <c r="AU205" s="265" t="s">
        <v>89</v>
      </c>
      <c r="AY205" s="18" t="s">
        <v>211</v>
      </c>
      <c r="BE205" s="155">
        <f>IF(N205="základní",J205,0)</f>
        <v>0</v>
      </c>
      <c r="BF205" s="155">
        <f>IF(N205="snížená",J205,0)</f>
        <v>0</v>
      </c>
      <c r="BG205" s="155">
        <f>IF(N205="zákl. přenesená",J205,0)</f>
        <v>0</v>
      </c>
      <c r="BH205" s="155">
        <f>IF(N205="sníž. přenesená",J205,0)</f>
        <v>0</v>
      </c>
      <c r="BI205" s="155">
        <f>IF(N205="nulová",J205,0)</f>
        <v>0</v>
      </c>
      <c r="BJ205" s="18" t="s">
        <v>87</v>
      </c>
      <c r="BK205" s="155">
        <f>ROUND(I205*H205,2)</f>
        <v>0</v>
      </c>
      <c r="BL205" s="18" t="s">
        <v>100</v>
      </c>
      <c r="BM205" s="265" t="s">
        <v>1215</v>
      </c>
    </row>
    <row r="206" s="2" customFormat="1" ht="16.5" customHeight="1">
      <c r="A206" s="41"/>
      <c r="B206" s="42"/>
      <c r="C206" s="317" t="s">
        <v>855</v>
      </c>
      <c r="D206" s="317" t="s">
        <v>587</v>
      </c>
      <c r="E206" s="318" t="s">
        <v>3699</v>
      </c>
      <c r="F206" s="319" t="s">
        <v>3700</v>
      </c>
      <c r="G206" s="320" t="s">
        <v>695</v>
      </c>
      <c r="H206" s="321">
        <v>10</v>
      </c>
      <c r="I206" s="322"/>
      <c r="J206" s="323">
        <f>ROUND(I206*H206,2)</f>
        <v>0</v>
      </c>
      <c r="K206" s="324"/>
      <c r="L206" s="325"/>
      <c r="M206" s="326" t="s">
        <v>1</v>
      </c>
      <c r="N206" s="327" t="s">
        <v>46</v>
      </c>
      <c r="O206" s="94"/>
      <c r="P206" s="263">
        <f>O206*H206</f>
        <v>0</v>
      </c>
      <c r="Q206" s="263">
        <v>0</v>
      </c>
      <c r="R206" s="263">
        <f>Q206*H206</f>
        <v>0</v>
      </c>
      <c r="S206" s="263">
        <v>0</v>
      </c>
      <c r="T206" s="264">
        <f>S206*H206</f>
        <v>0</v>
      </c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R206" s="265" t="s">
        <v>247</v>
      </c>
      <c r="AT206" s="265" t="s">
        <v>587</v>
      </c>
      <c r="AU206" s="265" t="s">
        <v>89</v>
      </c>
      <c r="AY206" s="18" t="s">
        <v>211</v>
      </c>
      <c r="BE206" s="155">
        <f>IF(N206="základní",J206,0)</f>
        <v>0</v>
      </c>
      <c r="BF206" s="155">
        <f>IF(N206="snížená",J206,0)</f>
        <v>0</v>
      </c>
      <c r="BG206" s="155">
        <f>IF(N206="zákl. přenesená",J206,0)</f>
        <v>0</v>
      </c>
      <c r="BH206" s="155">
        <f>IF(N206="sníž. přenesená",J206,0)</f>
        <v>0</v>
      </c>
      <c r="BI206" s="155">
        <f>IF(N206="nulová",J206,0)</f>
        <v>0</v>
      </c>
      <c r="BJ206" s="18" t="s">
        <v>87</v>
      </c>
      <c r="BK206" s="155">
        <f>ROUND(I206*H206,2)</f>
        <v>0</v>
      </c>
      <c r="BL206" s="18" t="s">
        <v>100</v>
      </c>
      <c r="BM206" s="265" t="s">
        <v>1225</v>
      </c>
    </row>
    <row r="207" s="2" customFormat="1" ht="16.5" customHeight="1">
      <c r="A207" s="41"/>
      <c r="B207" s="42"/>
      <c r="C207" s="317" t="s">
        <v>859</v>
      </c>
      <c r="D207" s="317" t="s">
        <v>587</v>
      </c>
      <c r="E207" s="318" t="s">
        <v>3701</v>
      </c>
      <c r="F207" s="319" t="s">
        <v>3702</v>
      </c>
      <c r="G207" s="320" t="s">
        <v>695</v>
      </c>
      <c r="H207" s="321">
        <v>12</v>
      </c>
      <c r="I207" s="322"/>
      <c r="J207" s="323">
        <f>ROUND(I207*H207,2)</f>
        <v>0</v>
      </c>
      <c r="K207" s="324"/>
      <c r="L207" s="325"/>
      <c r="M207" s="326" t="s">
        <v>1</v>
      </c>
      <c r="N207" s="327" t="s">
        <v>46</v>
      </c>
      <c r="O207" s="94"/>
      <c r="P207" s="263">
        <f>O207*H207</f>
        <v>0</v>
      </c>
      <c r="Q207" s="263">
        <v>0</v>
      </c>
      <c r="R207" s="263">
        <f>Q207*H207</f>
        <v>0</v>
      </c>
      <c r="S207" s="263">
        <v>0</v>
      </c>
      <c r="T207" s="264">
        <f>S207*H207</f>
        <v>0</v>
      </c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R207" s="265" t="s">
        <v>247</v>
      </c>
      <c r="AT207" s="265" t="s">
        <v>587</v>
      </c>
      <c r="AU207" s="265" t="s">
        <v>89</v>
      </c>
      <c r="AY207" s="18" t="s">
        <v>211</v>
      </c>
      <c r="BE207" s="155">
        <f>IF(N207="základní",J207,0)</f>
        <v>0</v>
      </c>
      <c r="BF207" s="155">
        <f>IF(N207="snížená",J207,0)</f>
        <v>0</v>
      </c>
      <c r="BG207" s="155">
        <f>IF(N207="zákl. přenesená",J207,0)</f>
        <v>0</v>
      </c>
      <c r="BH207" s="155">
        <f>IF(N207="sníž. přenesená",J207,0)</f>
        <v>0</v>
      </c>
      <c r="BI207" s="155">
        <f>IF(N207="nulová",J207,0)</f>
        <v>0</v>
      </c>
      <c r="BJ207" s="18" t="s">
        <v>87</v>
      </c>
      <c r="BK207" s="155">
        <f>ROUND(I207*H207,2)</f>
        <v>0</v>
      </c>
      <c r="BL207" s="18" t="s">
        <v>100</v>
      </c>
      <c r="BM207" s="265" t="s">
        <v>1235</v>
      </c>
    </row>
    <row r="208" s="2" customFormat="1" ht="16.5" customHeight="1">
      <c r="A208" s="41"/>
      <c r="B208" s="42"/>
      <c r="C208" s="317" t="s">
        <v>865</v>
      </c>
      <c r="D208" s="317" t="s">
        <v>587</v>
      </c>
      <c r="E208" s="318" t="s">
        <v>3703</v>
      </c>
      <c r="F208" s="319" t="s">
        <v>3700</v>
      </c>
      <c r="G208" s="320" t="s">
        <v>695</v>
      </c>
      <c r="H208" s="321">
        <v>2</v>
      </c>
      <c r="I208" s="322"/>
      <c r="J208" s="323">
        <f>ROUND(I208*H208,2)</f>
        <v>0</v>
      </c>
      <c r="K208" s="324"/>
      <c r="L208" s="325"/>
      <c r="M208" s="326" t="s">
        <v>1</v>
      </c>
      <c r="N208" s="327" t="s">
        <v>46</v>
      </c>
      <c r="O208" s="94"/>
      <c r="P208" s="263">
        <f>O208*H208</f>
        <v>0</v>
      </c>
      <c r="Q208" s="263">
        <v>0</v>
      </c>
      <c r="R208" s="263">
        <f>Q208*H208</f>
        <v>0</v>
      </c>
      <c r="S208" s="263">
        <v>0</v>
      </c>
      <c r="T208" s="264">
        <f>S208*H208</f>
        <v>0</v>
      </c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R208" s="265" t="s">
        <v>247</v>
      </c>
      <c r="AT208" s="265" t="s">
        <v>587</v>
      </c>
      <c r="AU208" s="265" t="s">
        <v>89</v>
      </c>
      <c r="AY208" s="18" t="s">
        <v>211</v>
      </c>
      <c r="BE208" s="155">
        <f>IF(N208="základní",J208,0)</f>
        <v>0</v>
      </c>
      <c r="BF208" s="155">
        <f>IF(N208="snížená",J208,0)</f>
        <v>0</v>
      </c>
      <c r="BG208" s="155">
        <f>IF(N208="zákl. přenesená",J208,0)</f>
        <v>0</v>
      </c>
      <c r="BH208" s="155">
        <f>IF(N208="sníž. přenesená",J208,0)</f>
        <v>0</v>
      </c>
      <c r="BI208" s="155">
        <f>IF(N208="nulová",J208,0)</f>
        <v>0</v>
      </c>
      <c r="BJ208" s="18" t="s">
        <v>87</v>
      </c>
      <c r="BK208" s="155">
        <f>ROUND(I208*H208,2)</f>
        <v>0</v>
      </c>
      <c r="BL208" s="18" t="s">
        <v>100</v>
      </c>
      <c r="BM208" s="265" t="s">
        <v>1243</v>
      </c>
    </row>
    <row r="209" s="2" customFormat="1" ht="21.75" customHeight="1">
      <c r="A209" s="41"/>
      <c r="B209" s="42"/>
      <c r="C209" s="317" t="s">
        <v>869</v>
      </c>
      <c r="D209" s="317" t="s">
        <v>587</v>
      </c>
      <c r="E209" s="318" t="s">
        <v>3704</v>
      </c>
      <c r="F209" s="319" t="s">
        <v>3705</v>
      </c>
      <c r="G209" s="320" t="s">
        <v>695</v>
      </c>
      <c r="H209" s="321">
        <v>1</v>
      </c>
      <c r="I209" s="322"/>
      <c r="J209" s="323">
        <f>ROUND(I209*H209,2)</f>
        <v>0</v>
      </c>
      <c r="K209" s="324"/>
      <c r="L209" s="325"/>
      <c r="M209" s="326" t="s">
        <v>1</v>
      </c>
      <c r="N209" s="327" t="s">
        <v>46</v>
      </c>
      <c r="O209" s="94"/>
      <c r="P209" s="263">
        <f>O209*H209</f>
        <v>0</v>
      </c>
      <c r="Q209" s="263">
        <v>0</v>
      </c>
      <c r="R209" s="263">
        <f>Q209*H209</f>
        <v>0</v>
      </c>
      <c r="S209" s="263">
        <v>0</v>
      </c>
      <c r="T209" s="264">
        <f>S209*H209</f>
        <v>0</v>
      </c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R209" s="265" t="s">
        <v>247</v>
      </c>
      <c r="AT209" s="265" t="s">
        <v>587</v>
      </c>
      <c r="AU209" s="265" t="s">
        <v>89</v>
      </c>
      <c r="AY209" s="18" t="s">
        <v>211</v>
      </c>
      <c r="BE209" s="155">
        <f>IF(N209="základní",J209,0)</f>
        <v>0</v>
      </c>
      <c r="BF209" s="155">
        <f>IF(N209="snížená",J209,0)</f>
        <v>0</v>
      </c>
      <c r="BG209" s="155">
        <f>IF(N209="zákl. přenesená",J209,0)</f>
        <v>0</v>
      </c>
      <c r="BH209" s="155">
        <f>IF(N209="sníž. přenesená",J209,0)</f>
        <v>0</v>
      </c>
      <c r="BI209" s="155">
        <f>IF(N209="nulová",J209,0)</f>
        <v>0</v>
      </c>
      <c r="BJ209" s="18" t="s">
        <v>87</v>
      </c>
      <c r="BK209" s="155">
        <f>ROUND(I209*H209,2)</f>
        <v>0</v>
      </c>
      <c r="BL209" s="18" t="s">
        <v>100</v>
      </c>
      <c r="BM209" s="265" t="s">
        <v>1253</v>
      </c>
    </row>
    <row r="210" s="2" customFormat="1" ht="21.75" customHeight="1">
      <c r="A210" s="41"/>
      <c r="B210" s="42"/>
      <c r="C210" s="317" t="s">
        <v>876</v>
      </c>
      <c r="D210" s="317" t="s">
        <v>587</v>
      </c>
      <c r="E210" s="318" t="s">
        <v>3706</v>
      </c>
      <c r="F210" s="319" t="s">
        <v>3707</v>
      </c>
      <c r="G210" s="320" t="s">
        <v>695</v>
      </c>
      <c r="H210" s="321">
        <v>1</v>
      </c>
      <c r="I210" s="322"/>
      <c r="J210" s="323">
        <f>ROUND(I210*H210,2)</f>
        <v>0</v>
      </c>
      <c r="K210" s="324"/>
      <c r="L210" s="325"/>
      <c r="M210" s="326" t="s">
        <v>1</v>
      </c>
      <c r="N210" s="327" t="s">
        <v>46</v>
      </c>
      <c r="O210" s="94"/>
      <c r="P210" s="263">
        <f>O210*H210</f>
        <v>0</v>
      </c>
      <c r="Q210" s="263">
        <v>0</v>
      </c>
      <c r="R210" s="263">
        <f>Q210*H210</f>
        <v>0</v>
      </c>
      <c r="S210" s="263">
        <v>0</v>
      </c>
      <c r="T210" s="264">
        <f>S210*H210</f>
        <v>0</v>
      </c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R210" s="265" t="s">
        <v>247</v>
      </c>
      <c r="AT210" s="265" t="s">
        <v>587</v>
      </c>
      <c r="AU210" s="265" t="s">
        <v>89</v>
      </c>
      <c r="AY210" s="18" t="s">
        <v>211</v>
      </c>
      <c r="BE210" s="155">
        <f>IF(N210="základní",J210,0)</f>
        <v>0</v>
      </c>
      <c r="BF210" s="155">
        <f>IF(N210="snížená",J210,0)</f>
        <v>0</v>
      </c>
      <c r="BG210" s="155">
        <f>IF(N210="zákl. přenesená",J210,0)</f>
        <v>0</v>
      </c>
      <c r="BH210" s="155">
        <f>IF(N210="sníž. přenesená",J210,0)</f>
        <v>0</v>
      </c>
      <c r="BI210" s="155">
        <f>IF(N210="nulová",J210,0)</f>
        <v>0</v>
      </c>
      <c r="BJ210" s="18" t="s">
        <v>87</v>
      </c>
      <c r="BK210" s="155">
        <f>ROUND(I210*H210,2)</f>
        <v>0</v>
      </c>
      <c r="BL210" s="18" t="s">
        <v>100</v>
      </c>
      <c r="BM210" s="265" t="s">
        <v>1261</v>
      </c>
    </row>
    <row r="211" s="2" customFormat="1" ht="21.75" customHeight="1">
      <c r="A211" s="41"/>
      <c r="B211" s="42"/>
      <c r="C211" s="317" t="s">
        <v>879</v>
      </c>
      <c r="D211" s="317" t="s">
        <v>587</v>
      </c>
      <c r="E211" s="318" t="s">
        <v>3708</v>
      </c>
      <c r="F211" s="319" t="s">
        <v>3709</v>
      </c>
      <c r="G211" s="320" t="s">
        <v>695</v>
      </c>
      <c r="H211" s="321">
        <v>24</v>
      </c>
      <c r="I211" s="322"/>
      <c r="J211" s="323">
        <f>ROUND(I211*H211,2)</f>
        <v>0</v>
      </c>
      <c r="K211" s="324"/>
      <c r="L211" s="325"/>
      <c r="M211" s="326" t="s">
        <v>1</v>
      </c>
      <c r="N211" s="327" t="s">
        <v>46</v>
      </c>
      <c r="O211" s="94"/>
      <c r="P211" s="263">
        <f>O211*H211</f>
        <v>0</v>
      </c>
      <c r="Q211" s="263">
        <v>0</v>
      </c>
      <c r="R211" s="263">
        <f>Q211*H211</f>
        <v>0</v>
      </c>
      <c r="S211" s="263">
        <v>0</v>
      </c>
      <c r="T211" s="264">
        <f>S211*H211</f>
        <v>0</v>
      </c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R211" s="265" t="s">
        <v>247</v>
      </c>
      <c r="AT211" s="265" t="s">
        <v>587</v>
      </c>
      <c r="AU211" s="265" t="s">
        <v>89</v>
      </c>
      <c r="AY211" s="18" t="s">
        <v>211</v>
      </c>
      <c r="BE211" s="155">
        <f>IF(N211="základní",J211,0)</f>
        <v>0</v>
      </c>
      <c r="BF211" s="155">
        <f>IF(N211="snížená",J211,0)</f>
        <v>0</v>
      </c>
      <c r="BG211" s="155">
        <f>IF(N211="zákl. přenesená",J211,0)</f>
        <v>0</v>
      </c>
      <c r="BH211" s="155">
        <f>IF(N211="sníž. přenesená",J211,0)</f>
        <v>0</v>
      </c>
      <c r="BI211" s="155">
        <f>IF(N211="nulová",J211,0)</f>
        <v>0</v>
      </c>
      <c r="BJ211" s="18" t="s">
        <v>87</v>
      </c>
      <c r="BK211" s="155">
        <f>ROUND(I211*H211,2)</f>
        <v>0</v>
      </c>
      <c r="BL211" s="18" t="s">
        <v>100</v>
      </c>
      <c r="BM211" s="265" t="s">
        <v>1269</v>
      </c>
    </row>
    <row r="212" s="2" customFormat="1" ht="21.75" customHeight="1">
      <c r="A212" s="41"/>
      <c r="B212" s="42"/>
      <c r="C212" s="317" t="s">
        <v>884</v>
      </c>
      <c r="D212" s="317" t="s">
        <v>587</v>
      </c>
      <c r="E212" s="318" t="s">
        <v>3710</v>
      </c>
      <c r="F212" s="319" t="s">
        <v>3711</v>
      </c>
      <c r="G212" s="320" t="s">
        <v>695</v>
      </c>
      <c r="H212" s="321">
        <v>4</v>
      </c>
      <c r="I212" s="322"/>
      <c r="J212" s="323">
        <f>ROUND(I212*H212,2)</f>
        <v>0</v>
      </c>
      <c r="K212" s="324"/>
      <c r="L212" s="325"/>
      <c r="M212" s="326" t="s">
        <v>1</v>
      </c>
      <c r="N212" s="327" t="s">
        <v>46</v>
      </c>
      <c r="O212" s="94"/>
      <c r="P212" s="263">
        <f>O212*H212</f>
        <v>0</v>
      </c>
      <c r="Q212" s="263">
        <v>0</v>
      </c>
      <c r="R212" s="263">
        <f>Q212*H212</f>
        <v>0</v>
      </c>
      <c r="S212" s="263">
        <v>0</v>
      </c>
      <c r="T212" s="264">
        <f>S212*H212</f>
        <v>0</v>
      </c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R212" s="265" t="s">
        <v>247</v>
      </c>
      <c r="AT212" s="265" t="s">
        <v>587</v>
      </c>
      <c r="AU212" s="265" t="s">
        <v>89</v>
      </c>
      <c r="AY212" s="18" t="s">
        <v>211</v>
      </c>
      <c r="BE212" s="155">
        <f>IF(N212="základní",J212,0)</f>
        <v>0</v>
      </c>
      <c r="BF212" s="155">
        <f>IF(N212="snížená",J212,0)</f>
        <v>0</v>
      </c>
      <c r="BG212" s="155">
        <f>IF(N212="zákl. přenesená",J212,0)</f>
        <v>0</v>
      </c>
      <c r="BH212" s="155">
        <f>IF(N212="sníž. přenesená",J212,0)</f>
        <v>0</v>
      </c>
      <c r="BI212" s="155">
        <f>IF(N212="nulová",J212,0)</f>
        <v>0</v>
      </c>
      <c r="BJ212" s="18" t="s">
        <v>87</v>
      </c>
      <c r="BK212" s="155">
        <f>ROUND(I212*H212,2)</f>
        <v>0</v>
      </c>
      <c r="BL212" s="18" t="s">
        <v>100</v>
      </c>
      <c r="BM212" s="265" t="s">
        <v>1278</v>
      </c>
    </row>
    <row r="213" s="2" customFormat="1" ht="16.5" customHeight="1">
      <c r="A213" s="41"/>
      <c r="B213" s="42"/>
      <c r="C213" s="317" t="s">
        <v>889</v>
      </c>
      <c r="D213" s="317" t="s">
        <v>587</v>
      </c>
      <c r="E213" s="318" t="s">
        <v>3712</v>
      </c>
      <c r="F213" s="319" t="s">
        <v>3713</v>
      </c>
      <c r="G213" s="320" t="s">
        <v>695</v>
      </c>
      <c r="H213" s="321">
        <v>20</v>
      </c>
      <c r="I213" s="322"/>
      <c r="J213" s="323">
        <f>ROUND(I213*H213,2)</f>
        <v>0</v>
      </c>
      <c r="K213" s="324"/>
      <c r="L213" s="325"/>
      <c r="M213" s="326" t="s">
        <v>1</v>
      </c>
      <c r="N213" s="327" t="s">
        <v>46</v>
      </c>
      <c r="O213" s="94"/>
      <c r="P213" s="263">
        <f>O213*H213</f>
        <v>0</v>
      </c>
      <c r="Q213" s="263">
        <v>0</v>
      </c>
      <c r="R213" s="263">
        <f>Q213*H213</f>
        <v>0</v>
      </c>
      <c r="S213" s="263">
        <v>0</v>
      </c>
      <c r="T213" s="264">
        <f>S213*H213</f>
        <v>0</v>
      </c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R213" s="265" t="s">
        <v>247</v>
      </c>
      <c r="AT213" s="265" t="s">
        <v>587</v>
      </c>
      <c r="AU213" s="265" t="s">
        <v>89</v>
      </c>
      <c r="AY213" s="18" t="s">
        <v>211</v>
      </c>
      <c r="BE213" s="155">
        <f>IF(N213="základní",J213,0)</f>
        <v>0</v>
      </c>
      <c r="BF213" s="155">
        <f>IF(N213="snížená",J213,0)</f>
        <v>0</v>
      </c>
      <c r="BG213" s="155">
        <f>IF(N213="zákl. přenesená",J213,0)</f>
        <v>0</v>
      </c>
      <c r="BH213" s="155">
        <f>IF(N213="sníž. přenesená",J213,0)</f>
        <v>0</v>
      </c>
      <c r="BI213" s="155">
        <f>IF(N213="nulová",J213,0)</f>
        <v>0</v>
      </c>
      <c r="BJ213" s="18" t="s">
        <v>87</v>
      </c>
      <c r="BK213" s="155">
        <f>ROUND(I213*H213,2)</f>
        <v>0</v>
      </c>
      <c r="BL213" s="18" t="s">
        <v>100</v>
      </c>
      <c r="BM213" s="265" t="s">
        <v>1286</v>
      </c>
    </row>
    <row r="214" s="2" customFormat="1" ht="16.5" customHeight="1">
      <c r="A214" s="41"/>
      <c r="B214" s="42"/>
      <c r="C214" s="317" t="s">
        <v>896</v>
      </c>
      <c r="D214" s="317" t="s">
        <v>587</v>
      </c>
      <c r="E214" s="318" t="s">
        <v>3714</v>
      </c>
      <c r="F214" s="319" t="s">
        <v>3715</v>
      </c>
      <c r="G214" s="320" t="s">
        <v>695</v>
      </c>
      <c r="H214" s="321">
        <v>25</v>
      </c>
      <c r="I214" s="322"/>
      <c r="J214" s="323">
        <f>ROUND(I214*H214,2)</f>
        <v>0</v>
      </c>
      <c r="K214" s="324"/>
      <c r="L214" s="325"/>
      <c r="M214" s="326" t="s">
        <v>1</v>
      </c>
      <c r="N214" s="327" t="s">
        <v>46</v>
      </c>
      <c r="O214" s="94"/>
      <c r="P214" s="263">
        <f>O214*H214</f>
        <v>0</v>
      </c>
      <c r="Q214" s="263">
        <v>0</v>
      </c>
      <c r="R214" s="263">
        <f>Q214*H214</f>
        <v>0</v>
      </c>
      <c r="S214" s="263">
        <v>0</v>
      </c>
      <c r="T214" s="264">
        <f>S214*H214</f>
        <v>0</v>
      </c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R214" s="265" t="s">
        <v>247</v>
      </c>
      <c r="AT214" s="265" t="s">
        <v>587</v>
      </c>
      <c r="AU214" s="265" t="s">
        <v>89</v>
      </c>
      <c r="AY214" s="18" t="s">
        <v>211</v>
      </c>
      <c r="BE214" s="155">
        <f>IF(N214="základní",J214,0)</f>
        <v>0</v>
      </c>
      <c r="BF214" s="155">
        <f>IF(N214="snížená",J214,0)</f>
        <v>0</v>
      </c>
      <c r="BG214" s="155">
        <f>IF(N214="zákl. přenesená",J214,0)</f>
        <v>0</v>
      </c>
      <c r="BH214" s="155">
        <f>IF(N214="sníž. přenesená",J214,0)</f>
        <v>0</v>
      </c>
      <c r="BI214" s="155">
        <f>IF(N214="nulová",J214,0)</f>
        <v>0</v>
      </c>
      <c r="BJ214" s="18" t="s">
        <v>87</v>
      </c>
      <c r="BK214" s="155">
        <f>ROUND(I214*H214,2)</f>
        <v>0</v>
      </c>
      <c r="BL214" s="18" t="s">
        <v>100</v>
      </c>
      <c r="BM214" s="265" t="s">
        <v>1299</v>
      </c>
    </row>
    <row r="215" s="2" customFormat="1" ht="21.75" customHeight="1">
      <c r="A215" s="41"/>
      <c r="B215" s="42"/>
      <c r="C215" s="317" t="s">
        <v>904</v>
      </c>
      <c r="D215" s="317" t="s">
        <v>587</v>
      </c>
      <c r="E215" s="318" t="s">
        <v>3716</v>
      </c>
      <c r="F215" s="319" t="s">
        <v>3717</v>
      </c>
      <c r="G215" s="320" t="s">
        <v>695</v>
      </c>
      <c r="H215" s="321">
        <v>10</v>
      </c>
      <c r="I215" s="322"/>
      <c r="J215" s="323">
        <f>ROUND(I215*H215,2)</f>
        <v>0</v>
      </c>
      <c r="K215" s="324"/>
      <c r="L215" s="325"/>
      <c r="M215" s="326" t="s">
        <v>1</v>
      </c>
      <c r="N215" s="327" t="s">
        <v>46</v>
      </c>
      <c r="O215" s="94"/>
      <c r="P215" s="263">
        <f>O215*H215</f>
        <v>0</v>
      </c>
      <c r="Q215" s="263">
        <v>0</v>
      </c>
      <c r="R215" s="263">
        <f>Q215*H215</f>
        <v>0</v>
      </c>
      <c r="S215" s="263">
        <v>0</v>
      </c>
      <c r="T215" s="264">
        <f>S215*H215</f>
        <v>0</v>
      </c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R215" s="265" t="s">
        <v>247</v>
      </c>
      <c r="AT215" s="265" t="s">
        <v>587</v>
      </c>
      <c r="AU215" s="265" t="s">
        <v>89</v>
      </c>
      <c r="AY215" s="18" t="s">
        <v>211</v>
      </c>
      <c r="BE215" s="155">
        <f>IF(N215="základní",J215,0)</f>
        <v>0</v>
      </c>
      <c r="BF215" s="155">
        <f>IF(N215="snížená",J215,0)</f>
        <v>0</v>
      </c>
      <c r="BG215" s="155">
        <f>IF(N215="zákl. přenesená",J215,0)</f>
        <v>0</v>
      </c>
      <c r="BH215" s="155">
        <f>IF(N215="sníž. přenesená",J215,0)</f>
        <v>0</v>
      </c>
      <c r="BI215" s="155">
        <f>IF(N215="nulová",J215,0)</f>
        <v>0</v>
      </c>
      <c r="BJ215" s="18" t="s">
        <v>87</v>
      </c>
      <c r="BK215" s="155">
        <f>ROUND(I215*H215,2)</f>
        <v>0</v>
      </c>
      <c r="BL215" s="18" t="s">
        <v>100</v>
      </c>
      <c r="BM215" s="265" t="s">
        <v>1311</v>
      </c>
    </row>
    <row r="216" s="2" customFormat="1" ht="16.5" customHeight="1">
      <c r="A216" s="41"/>
      <c r="B216" s="42"/>
      <c r="C216" s="317" t="s">
        <v>914</v>
      </c>
      <c r="D216" s="317" t="s">
        <v>587</v>
      </c>
      <c r="E216" s="318" t="s">
        <v>3718</v>
      </c>
      <c r="F216" s="319" t="s">
        <v>3719</v>
      </c>
      <c r="G216" s="320" t="s">
        <v>695</v>
      </c>
      <c r="H216" s="321">
        <v>50</v>
      </c>
      <c r="I216" s="322"/>
      <c r="J216" s="323">
        <f>ROUND(I216*H216,2)</f>
        <v>0</v>
      </c>
      <c r="K216" s="324"/>
      <c r="L216" s="325"/>
      <c r="M216" s="326" t="s">
        <v>1</v>
      </c>
      <c r="N216" s="327" t="s">
        <v>46</v>
      </c>
      <c r="O216" s="94"/>
      <c r="P216" s="263">
        <f>O216*H216</f>
        <v>0</v>
      </c>
      <c r="Q216" s="263">
        <v>0</v>
      </c>
      <c r="R216" s="263">
        <f>Q216*H216</f>
        <v>0</v>
      </c>
      <c r="S216" s="263">
        <v>0</v>
      </c>
      <c r="T216" s="264">
        <f>S216*H216</f>
        <v>0</v>
      </c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R216" s="265" t="s">
        <v>247</v>
      </c>
      <c r="AT216" s="265" t="s">
        <v>587</v>
      </c>
      <c r="AU216" s="265" t="s">
        <v>89</v>
      </c>
      <c r="AY216" s="18" t="s">
        <v>211</v>
      </c>
      <c r="BE216" s="155">
        <f>IF(N216="základní",J216,0)</f>
        <v>0</v>
      </c>
      <c r="BF216" s="155">
        <f>IF(N216="snížená",J216,0)</f>
        <v>0</v>
      </c>
      <c r="BG216" s="155">
        <f>IF(N216="zákl. přenesená",J216,0)</f>
        <v>0</v>
      </c>
      <c r="BH216" s="155">
        <f>IF(N216="sníž. přenesená",J216,0)</f>
        <v>0</v>
      </c>
      <c r="BI216" s="155">
        <f>IF(N216="nulová",J216,0)</f>
        <v>0</v>
      </c>
      <c r="BJ216" s="18" t="s">
        <v>87</v>
      </c>
      <c r="BK216" s="155">
        <f>ROUND(I216*H216,2)</f>
        <v>0</v>
      </c>
      <c r="BL216" s="18" t="s">
        <v>100</v>
      </c>
      <c r="BM216" s="265" t="s">
        <v>1323</v>
      </c>
    </row>
    <row r="217" s="2" customFormat="1" ht="16.5" customHeight="1">
      <c r="A217" s="41"/>
      <c r="B217" s="42"/>
      <c r="C217" s="317" t="s">
        <v>919</v>
      </c>
      <c r="D217" s="317" t="s">
        <v>587</v>
      </c>
      <c r="E217" s="318" t="s">
        <v>3720</v>
      </c>
      <c r="F217" s="319" t="s">
        <v>3721</v>
      </c>
      <c r="G217" s="320" t="s">
        <v>695</v>
      </c>
      <c r="H217" s="321">
        <v>10</v>
      </c>
      <c r="I217" s="322"/>
      <c r="J217" s="323">
        <f>ROUND(I217*H217,2)</f>
        <v>0</v>
      </c>
      <c r="K217" s="324"/>
      <c r="L217" s="325"/>
      <c r="M217" s="326" t="s">
        <v>1</v>
      </c>
      <c r="N217" s="327" t="s">
        <v>46</v>
      </c>
      <c r="O217" s="94"/>
      <c r="P217" s="263">
        <f>O217*H217</f>
        <v>0</v>
      </c>
      <c r="Q217" s="263">
        <v>0</v>
      </c>
      <c r="R217" s="263">
        <f>Q217*H217</f>
        <v>0</v>
      </c>
      <c r="S217" s="263">
        <v>0</v>
      </c>
      <c r="T217" s="264">
        <f>S217*H217</f>
        <v>0</v>
      </c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R217" s="265" t="s">
        <v>247</v>
      </c>
      <c r="AT217" s="265" t="s">
        <v>587</v>
      </c>
      <c r="AU217" s="265" t="s">
        <v>89</v>
      </c>
      <c r="AY217" s="18" t="s">
        <v>211</v>
      </c>
      <c r="BE217" s="155">
        <f>IF(N217="základní",J217,0)</f>
        <v>0</v>
      </c>
      <c r="BF217" s="155">
        <f>IF(N217="snížená",J217,0)</f>
        <v>0</v>
      </c>
      <c r="BG217" s="155">
        <f>IF(N217="zákl. přenesená",J217,0)</f>
        <v>0</v>
      </c>
      <c r="BH217" s="155">
        <f>IF(N217="sníž. přenesená",J217,0)</f>
        <v>0</v>
      </c>
      <c r="BI217" s="155">
        <f>IF(N217="nulová",J217,0)</f>
        <v>0</v>
      </c>
      <c r="BJ217" s="18" t="s">
        <v>87</v>
      </c>
      <c r="BK217" s="155">
        <f>ROUND(I217*H217,2)</f>
        <v>0</v>
      </c>
      <c r="BL217" s="18" t="s">
        <v>100</v>
      </c>
      <c r="BM217" s="265" t="s">
        <v>1336</v>
      </c>
    </row>
    <row r="218" s="2" customFormat="1" ht="16.5" customHeight="1">
      <c r="A218" s="41"/>
      <c r="B218" s="42"/>
      <c r="C218" s="317" t="s">
        <v>924</v>
      </c>
      <c r="D218" s="317" t="s">
        <v>587</v>
      </c>
      <c r="E218" s="318" t="s">
        <v>3722</v>
      </c>
      <c r="F218" s="319" t="s">
        <v>3723</v>
      </c>
      <c r="G218" s="320" t="s">
        <v>695</v>
      </c>
      <c r="H218" s="321">
        <v>15</v>
      </c>
      <c r="I218" s="322"/>
      <c r="J218" s="323">
        <f>ROUND(I218*H218,2)</f>
        <v>0</v>
      </c>
      <c r="K218" s="324"/>
      <c r="L218" s="325"/>
      <c r="M218" s="326" t="s">
        <v>1</v>
      </c>
      <c r="N218" s="327" t="s">
        <v>46</v>
      </c>
      <c r="O218" s="94"/>
      <c r="P218" s="263">
        <f>O218*H218</f>
        <v>0</v>
      </c>
      <c r="Q218" s="263">
        <v>0</v>
      </c>
      <c r="R218" s="263">
        <f>Q218*H218</f>
        <v>0</v>
      </c>
      <c r="S218" s="263">
        <v>0</v>
      </c>
      <c r="T218" s="264">
        <f>S218*H218</f>
        <v>0</v>
      </c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R218" s="265" t="s">
        <v>247</v>
      </c>
      <c r="AT218" s="265" t="s">
        <v>587</v>
      </c>
      <c r="AU218" s="265" t="s">
        <v>89</v>
      </c>
      <c r="AY218" s="18" t="s">
        <v>211</v>
      </c>
      <c r="BE218" s="155">
        <f>IF(N218="základní",J218,0)</f>
        <v>0</v>
      </c>
      <c r="BF218" s="155">
        <f>IF(N218="snížená",J218,0)</f>
        <v>0</v>
      </c>
      <c r="BG218" s="155">
        <f>IF(N218="zákl. přenesená",J218,0)</f>
        <v>0</v>
      </c>
      <c r="BH218" s="155">
        <f>IF(N218="sníž. přenesená",J218,0)</f>
        <v>0</v>
      </c>
      <c r="BI218" s="155">
        <f>IF(N218="nulová",J218,0)</f>
        <v>0</v>
      </c>
      <c r="BJ218" s="18" t="s">
        <v>87</v>
      </c>
      <c r="BK218" s="155">
        <f>ROUND(I218*H218,2)</f>
        <v>0</v>
      </c>
      <c r="BL218" s="18" t="s">
        <v>100</v>
      </c>
      <c r="BM218" s="265" t="s">
        <v>1346</v>
      </c>
    </row>
    <row r="219" s="2" customFormat="1" ht="16.5" customHeight="1">
      <c r="A219" s="41"/>
      <c r="B219" s="42"/>
      <c r="C219" s="317" t="s">
        <v>930</v>
      </c>
      <c r="D219" s="317" t="s">
        <v>587</v>
      </c>
      <c r="E219" s="318" t="s">
        <v>3724</v>
      </c>
      <c r="F219" s="319" t="s">
        <v>3725</v>
      </c>
      <c r="G219" s="320" t="s">
        <v>695</v>
      </c>
      <c r="H219" s="321">
        <v>50</v>
      </c>
      <c r="I219" s="322"/>
      <c r="J219" s="323">
        <f>ROUND(I219*H219,2)</f>
        <v>0</v>
      </c>
      <c r="K219" s="324"/>
      <c r="L219" s="325"/>
      <c r="M219" s="326" t="s">
        <v>1</v>
      </c>
      <c r="N219" s="327" t="s">
        <v>46</v>
      </c>
      <c r="O219" s="94"/>
      <c r="P219" s="263">
        <f>O219*H219</f>
        <v>0</v>
      </c>
      <c r="Q219" s="263">
        <v>0</v>
      </c>
      <c r="R219" s="263">
        <f>Q219*H219</f>
        <v>0</v>
      </c>
      <c r="S219" s="263">
        <v>0</v>
      </c>
      <c r="T219" s="264">
        <f>S219*H219</f>
        <v>0</v>
      </c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R219" s="265" t="s">
        <v>247</v>
      </c>
      <c r="AT219" s="265" t="s">
        <v>587</v>
      </c>
      <c r="AU219" s="265" t="s">
        <v>89</v>
      </c>
      <c r="AY219" s="18" t="s">
        <v>211</v>
      </c>
      <c r="BE219" s="155">
        <f>IF(N219="základní",J219,0)</f>
        <v>0</v>
      </c>
      <c r="BF219" s="155">
        <f>IF(N219="snížená",J219,0)</f>
        <v>0</v>
      </c>
      <c r="BG219" s="155">
        <f>IF(N219="zákl. přenesená",J219,0)</f>
        <v>0</v>
      </c>
      <c r="BH219" s="155">
        <f>IF(N219="sníž. přenesená",J219,0)</f>
        <v>0</v>
      </c>
      <c r="BI219" s="155">
        <f>IF(N219="nulová",J219,0)</f>
        <v>0</v>
      </c>
      <c r="BJ219" s="18" t="s">
        <v>87</v>
      </c>
      <c r="BK219" s="155">
        <f>ROUND(I219*H219,2)</f>
        <v>0</v>
      </c>
      <c r="BL219" s="18" t="s">
        <v>100</v>
      </c>
      <c r="BM219" s="265" t="s">
        <v>1355</v>
      </c>
    </row>
    <row r="220" s="2" customFormat="1" ht="16.5" customHeight="1">
      <c r="A220" s="41"/>
      <c r="B220" s="42"/>
      <c r="C220" s="317" t="s">
        <v>934</v>
      </c>
      <c r="D220" s="317" t="s">
        <v>587</v>
      </c>
      <c r="E220" s="318" t="s">
        <v>3726</v>
      </c>
      <c r="F220" s="319" t="s">
        <v>3727</v>
      </c>
      <c r="G220" s="320" t="s">
        <v>695</v>
      </c>
      <c r="H220" s="321">
        <v>5</v>
      </c>
      <c r="I220" s="322"/>
      <c r="J220" s="323">
        <f>ROUND(I220*H220,2)</f>
        <v>0</v>
      </c>
      <c r="K220" s="324"/>
      <c r="L220" s="325"/>
      <c r="M220" s="326" t="s">
        <v>1</v>
      </c>
      <c r="N220" s="327" t="s">
        <v>46</v>
      </c>
      <c r="O220" s="94"/>
      <c r="P220" s="263">
        <f>O220*H220</f>
        <v>0</v>
      </c>
      <c r="Q220" s="263">
        <v>0</v>
      </c>
      <c r="R220" s="263">
        <f>Q220*H220</f>
        <v>0</v>
      </c>
      <c r="S220" s="263">
        <v>0</v>
      </c>
      <c r="T220" s="264">
        <f>S220*H220</f>
        <v>0</v>
      </c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R220" s="265" t="s">
        <v>247</v>
      </c>
      <c r="AT220" s="265" t="s">
        <v>587</v>
      </c>
      <c r="AU220" s="265" t="s">
        <v>89</v>
      </c>
      <c r="AY220" s="18" t="s">
        <v>211</v>
      </c>
      <c r="BE220" s="155">
        <f>IF(N220="základní",J220,0)</f>
        <v>0</v>
      </c>
      <c r="BF220" s="155">
        <f>IF(N220="snížená",J220,0)</f>
        <v>0</v>
      </c>
      <c r="BG220" s="155">
        <f>IF(N220="zákl. přenesená",J220,0)</f>
        <v>0</v>
      </c>
      <c r="BH220" s="155">
        <f>IF(N220="sníž. přenesená",J220,0)</f>
        <v>0</v>
      </c>
      <c r="BI220" s="155">
        <f>IF(N220="nulová",J220,0)</f>
        <v>0</v>
      </c>
      <c r="BJ220" s="18" t="s">
        <v>87</v>
      </c>
      <c r="BK220" s="155">
        <f>ROUND(I220*H220,2)</f>
        <v>0</v>
      </c>
      <c r="BL220" s="18" t="s">
        <v>100</v>
      </c>
      <c r="BM220" s="265" t="s">
        <v>1369</v>
      </c>
    </row>
    <row r="221" s="2" customFormat="1" ht="16.5" customHeight="1">
      <c r="A221" s="41"/>
      <c r="B221" s="42"/>
      <c r="C221" s="317" t="s">
        <v>938</v>
      </c>
      <c r="D221" s="317" t="s">
        <v>587</v>
      </c>
      <c r="E221" s="318" t="s">
        <v>3728</v>
      </c>
      <c r="F221" s="319" t="s">
        <v>3729</v>
      </c>
      <c r="G221" s="320" t="s">
        <v>695</v>
      </c>
      <c r="H221" s="321">
        <v>8</v>
      </c>
      <c r="I221" s="322"/>
      <c r="J221" s="323">
        <f>ROUND(I221*H221,2)</f>
        <v>0</v>
      </c>
      <c r="K221" s="324"/>
      <c r="L221" s="325"/>
      <c r="M221" s="326" t="s">
        <v>1</v>
      </c>
      <c r="N221" s="327" t="s">
        <v>46</v>
      </c>
      <c r="O221" s="94"/>
      <c r="P221" s="263">
        <f>O221*H221</f>
        <v>0</v>
      </c>
      <c r="Q221" s="263">
        <v>0</v>
      </c>
      <c r="R221" s="263">
        <f>Q221*H221</f>
        <v>0</v>
      </c>
      <c r="S221" s="263">
        <v>0</v>
      </c>
      <c r="T221" s="264">
        <f>S221*H221</f>
        <v>0</v>
      </c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R221" s="265" t="s">
        <v>247</v>
      </c>
      <c r="AT221" s="265" t="s">
        <v>587</v>
      </c>
      <c r="AU221" s="265" t="s">
        <v>89</v>
      </c>
      <c r="AY221" s="18" t="s">
        <v>211</v>
      </c>
      <c r="BE221" s="155">
        <f>IF(N221="základní",J221,0)</f>
        <v>0</v>
      </c>
      <c r="BF221" s="155">
        <f>IF(N221="snížená",J221,0)</f>
        <v>0</v>
      </c>
      <c r="BG221" s="155">
        <f>IF(N221="zákl. přenesená",J221,0)</f>
        <v>0</v>
      </c>
      <c r="BH221" s="155">
        <f>IF(N221="sníž. přenesená",J221,0)</f>
        <v>0</v>
      </c>
      <c r="BI221" s="155">
        <f>IF(N221="nulová",J221,0)</f>
        <v>0</v>
      </c>
      <c r="BJ221" s="18" t="s">
        <v>87</v>
      </c>
      <c r="BK221" s="155">
        <f>ROUND(I221*H221,2)</f>
        <v>0</v>
      </c>
      <c r="BL221" s="18" t="s">
        <v>100</v>
      </c>
      <c r="BM221" s="265" t="s">
        <v>1377</v>
      </c>
    </row>
    <row r="222" s="2" customFormat="1" ht="16.5" customHeight="1">
      <c r="A222" s="41"/>
      <c r="B222" s="42"/>
      <c r="C222" s="317" t="s">
        <v>942</v>
      </c>
      <c r="D222" s="317" t="s">
        <v>587</v>
      </c>
      <c r="E222" s="318" t="s">
        <v>3730</v>
      </c>
      <c r="F222" s="319" t="s">
        <v>3731</v>
      </c>
      <c r="G222" s="320" t="s">
        <v>695</v>
      </c>
      <c r="H222" s="321">
        <v>50</v>
      </c>
      <c r="I222" s="322"/>
      <c r="J222" s="323">
        <f>ROUND(I222*H222,2)</f>
        <v>0</v>
      </c>
      <c r="K222" s="324"/>
      <c r="L222" s="325"/>
      <c r="M222" s="326" t="s">
        <v>1</v>
      </c>
      <c r="N222" s="327" t="s">
        <v>46</v>
      </c>
      <c r="O222" s="94"/>
      <c r="P222" s="263">
        <f>O222*H222</f>
        <v>0</v>
      </c>
      <c r="Q222" s="263">
        <v>0</v>
      </c>
      <c r="R222" s="263">
        <f>Q222*H222</f>
        <v>0</v>
      </c>
      <c r="S222" s="263">
        <v>0</v>
      </c>
      <c r="T222" s="264">
        <f>S222*H222</f>
        <v>0</v>
      </c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R222" s="265" t="s">
        <v>247</v>
      </c>
      <c r="AT222" s="265" t="s">
        <v>587</v>
      </c>
      <c r="AU222" s="265" t="s">
        <v>89</v>
      </c>
      <c r="AY222" s="18" t="s">
        <v>211</v>
      </c>
      <c r="BE222" s="155">
        <f>IF(N222="základní",J222,0)</f>
        <v>0</v>
      </c>
      <c r="BF222" s="155">
        <f>IF(N222="snížená",J222,0)</f>
        <v>0</v>
      </c>
      <c r="BG222" s="155">
        <f>IF(N222="zákl. přenesená",J222,0)</f>
        <v>0</v>
      </c>
      <c r="BH222" s="155">
        <f>IF(N222="sníž. přenesená",J222,0)</f>
        <v>0</v>
      </c>
      <c r="BI222" s="155">
        <f>IF(N222="nulová",J222,0)</f>
        <v>0</v>
      </c>
      <c r="BJ222" s="18" t="s">
        <v>87</v>
      </c>
      <c r="BK222" s="155">
        <f>ROUND(I222*H222,2)</f>
        <v>0</v>
      </c>
      <c r="BL222" s="18" t="s">
        <v>100</v>
      </c>
      <c r="BM222" s="265" t="s">
        <v>1385</v>
      </c>
    </row>
    <row r="223" s="2" customFormat="1" ht="16.5" customHeight="1">
      <c r="A223" s="41"/>
      <c r="B223" s="42"/>
      <c r="C223" s="317" t="s">
        <v>951</v>
      </c>
      <c r="D223" s="317" t="s">
        <v>587</v>
      </c>
      <c r="E223" s="318" t="s">
        <v>3732</v>
      </c>
      <c r="F223" s="319" t="s">
        <v>3733</v>
      </c>
      <c r="G223" s="320" t="s">
        <v>695</v>
      </c>
      <c r="H223" s="321">
        <v>60</v>
      </c>
      <c r="I223" s="322"/>
      <c r="J223" s="323">
        <f>ROUND(I223*H223,2)</f>
        <v>0</v>
      </c>
      <c r="K223" s="324"/>
      <c r="L223" s="325"/>
      <c r="M223" s="326" t="s">
        <v>1</v>
      </c>
      <c r="N223" s="327" t="s">
        <v>46</v>
      </c>
      <c r="O223" s="94"/>
      <c r="P223" s="263">
        <f>O223*H223</f>
        <v>0</v>
      </c>
      <c r="Q223" s="263">
        <v>0</v>
      </c>
      <c r="R223" s="263">
        <f>Q223*H223</f>
        <v>0</v>
      </c>
      <c r="S223" s="263">
        <v>0</v>
      </c>
      <c r="T223" s="264">
        <f>S223*H223</f>
        <v>0</v>
      </c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R223" s="265" t="s">
        <v>247</v>
      </c>
      <c r="AT223" s="265" t="s">
        <v>587</v>
      </c>
      <c r="AU223" s="265" t="s">
        <v>89</v>
      </c>
      <c r="AY223" s="18" t="s">
        <v>211</v>
      </c>
      <c r="BE223" s="155">
        <f>IF(N223="základní",J223,0)</f>
        <v>0</v>
      </c>
      <c r="BF223" s="155">
        <f>IF(N223="snížená",J223,0)</f>
        <v>0</v>
      </c>
      <c r="BG223" s="155">
        <f>IF(N223="zákl. přenesená",J223,0)</f>
        <v>0</v>
      </c>
      <c r="BH223" s="155">
        <f>IF(N223="sníž. přenesená",J223,0)</f>
        <v>0</v>
      </c>
      <c r="BI223" s="155">
        <f>IF(N223="nulová",J223,0)</f>
        <v>0</v>
      </c>
      <c r="BJ223" s="18" t="s">
        <v>87</v>
      </c>
      <c r="BK223" s="155">
        <f>ROUND(I223*H223,2)</f>
        <v>0</v>
      </c>
      <c r="BL223" s="18" t="s">
        <v>100</v>
      </c>
      <c r="BM223" s="265" t="s">
        <v>1396</v>
      </c>
    </row>
    <row r="224" s="2" customFormat="1" ht="16.5" customHeight="1">
      <c r="A224" s="41"/>
      <c r="B224" s="42"/>
      <c r="C224" s="317" t="s">
        <v>957</v>
      </c>
      <c r="D224" s="317" t="s">
        <v>587</v>
      </c>
      <c r="E224" s="318" t="s">
        <v>3734</v>
      </c>
      <c r="F224" s="319" t="s">
        <v>3735</v>
      </c>
      <c r="G224" s="320" t="s">
        <v>695</v>
      </c>
      <c r="H224" s="321">
        <v>25</v>
      </c>
      <c r="I224" s="322"/>
      <c r="J224" s="323">
        <f>ROUND(I224*H224,2)</f>
        <v>0</v>
      </c>
      <c r="K224" s="324"/>
      <c r="L224" s="325"/>
      <c r="M224" s="326" t="s">
        <v>1</v>
      </c>
      <c r="N224" s="327" t="s">
        <v>46</v>
      </c>
      <c r="O224" s="94"/>
      <c r="P224" s="263">
        <f>O224*H224</f>
        <v>0</v>
      </c>
      <c r="Q224" s="263">
        <v>0</v>
      </c>
      <c r="R224" s="263">
        <f>Q224*H224</f>
        <v>0</v>
      </c>
      <c r="S224" s="263">
        <v>0</v>
      </c>
      <c r="T224" s="264">
        <f>S224*H224</f>
        <v>0</v>
      </c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R224" s="265" t="s">
        <v>247</v>
      </c>
      <c r="AT224" s="265" t="s">
        <v>587</v>
      </c>
      <c r="AU224" s="265" t="s">
        <v>89</v>
      </c>
      <c r="AY224" s="18" t="s">
        <v>211</v>
      </c>
      <c r="BE224" s="155">
        <f>IF(N224="základní",J224,0)</f>
        <v>0</v>
      </c>
      <c r="BF224" s="155">
        <f>IF(N224="snížená",J224,0)</f>
        <v>0</v>
      </c>
      <c r="BG224" s="155">
        <f>IF(N224="zákl. přenesená",J224,0)</f>
        <v>0</v>
      </c>
      <c r="BH224" s="155">
        <f>IF(N224="sníž. přenesená",J224,0)</f>
        <v>0</v>
      </c>
      <c r="BI224" s="155">
        <f>IF(N224="nulová",J224,0)</f>
        <v>0</v>
      </c>
      <c r="BJ224" s="18" t="s">
        <v>87</v>
      </c>
      <c r="BK224" s="155">
        <f>ROUND(I224*H224,2)</f>
        <v>0</v>
      </c>
      <c r="BL224" s="18" t="s">
        <v>100</v>
      </c>
      <c r="BM224" s="265" t="s">
        <v>1411</v>
      </c>
    </row>
    <row r="225" s="2" customFormat="1" ht="16.5" customHeight="1">
      <c r="A225" s="41"/>
      <c r="B225" s="42"/>
      <c r="C225" s="317" t="s">
        <v>966</v>
      </c>
      <c r="D225" s="317" t="s">
        <v>587</v>
      </c>
      <c r="E225" s="318" t="s">
        <v>3736</v>
      </c>
      <c r="F225" s="319" t="s">
        <v>3737</v>
      </c>
      <c r="G225" s="320" t="s">
        <v>695</v>
      </c>
      <c r="H225" s="321">
        <v>25</v>
      </c>
      <c r="I225" s="322"/>
      <c r="J225" s="323">
        <f>ROUND(I225*H225,2)</f>
        <v>0</v>
      </c>
      <c r="K225" s="324"/>
      <c r="L225" s="325"/>
      <c r="M225" s="326" t="s">
        <v>1</v>
      </c>
      <c r="N225" s="327" t="s">
        <v>46</v>
      </c>
      <c r="O225" s="94"/>
      <c r="P225" s="263">
        <f>O225*H225</f>
        <v>0</v>
      </c>
      <c r="Q225" s="263">
        <v>0</v>
      </c>
      <c r="R225" s="263">
        <f>Q225*H225</f>
        <v>0</v>
      </c>
      <c r="S225" s="263">
        <v>0</v>
      </c>
      <c r="T225" s="264">
        <f>S225*H225</f>
        <v>0</v>
      </c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R225" s="265" t="s">
        <v>247</v>
      </c>
      <c r="AT225" s="265" t="s">
        <v>587</v>
      </c>
      <c r="AU225" s="265" t="s">
        <v>89</v>
      </c>
      <c r="AY225" s="18" t="s">
        <v>211</v>
      </c>
      <c r="BE225" s="155">
        <f>IF(N225="základní",J225,0)</f>
        <v>0</v>
      </c>
      <c r="BF225" s="155">
        <f>IF(N225="snížená",J225,0)</f>
        <v>0</v>
      </c>
      <c r="BG225" s="155">
        <f>IF(N225="zákl. přenesená",J225,0)</f>
        <v>0</v>
      </c>
      <c r="BH225" s="155">
        <f>IF(N225="sníž. přenesená",J225,0)</f>
        <v>0</v>
      </c>
      <c r="BI225" s="155">
        <f>IF(N225="nulová",J225,0)</f>
        <v>0</v>
      </c>
      <c r="BJ225" s="18" t="s">
        <v>87</v>
      </c>
      <c r="BK225" s="155">
        <f>ROUND(I225*H225,2)</f>
        <v>0</v>
      </c>
      <c r="BL225" s="18" t="s">
        <v>100</v>
      </c>
      <c r="BM225" s="265" t="s">
        <v>1423</v>
      </c>
    </row>
    <row r="226" s="2" customFormat="1" ht="16.5" customHeight="1">
      <c r="A226" s="41"/>
      <c r="B226" s="42"/>
      <c r="C226" s="317" t="s">
        <v>971</v>
      </c>
      <c r="D226" s="317" t="s">
        <v>587</v>
      </c>
      <c r="E226" s="318" t="s">
        <v>3738</v>
      </c>
      <c r="F226" s="319" t="s">
        <v>3739</v>
      </c>
      <c r="G226" s="320" t="s">
        <v>695</v>
      </c>
      <c r="H226" s="321">
        <v>140</v>
      </c>
      <c r="I226" s="322"/>
      <c r="J226" s="323">
        <f>ROUND(I226*H226,2)</f>
        <v>0</v>
      </c>
      <c r="K226" s="324"/>
      <c r="L226" s="325"/>
      <c r="M226" s="326" t="s">
        <v>1</v>
      </c>
      <c r="N226" s="327" t="s">
        <v>46</v>
      </c>
      <c r="O226" s="94"/>
      <c r="P226" s="263">
        <f>O226*H226</f>
        <v>0</v>
      </c>
      <c r="Q226" s="263">
        <v>0</v>
      </c>
      <c r="R226" s="263">
        <f>Q226*H226</f>
        <v>0</v>
      </c>
      <c r="S226" s="263">
        <v>0</v>
      </c>
      <c r="T226" s="264">
        <f>S226*H226</f>
        <v>0</v>
      </c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R226" s="265" t="s">
        <v>247</v>
      </c>
      <c r="AT226" s="265" t="s">
        <v>587</v>
      </c>
      <c r="AU226" s="265" t="s">
        <v>89</v>
      </c>
      <c r="AY226" s="18" t="s">
        <v>211</v>
      </c>
      <c r="BE226" s="155">
        <f>IF(N226="základní",J226,0)</f>
        <v>0</v>
      </c>
      <c r="BF226" s="155">
        <f>IF(N226="snížená",J226,0)</f>
        <v>0</v>
      </c>
      <c r="BG226" s="155">
        <f>IF(N226="zákl. přenesená",J226,0)</f>
        <v>0</v>
      </c>
      <c r="BH226" s="155">
        <f>IF(N226="sníž. přenesená",J226,0)</f>
        <v>0</v>
      </c>
      <c r="BI226" s="155">
        <f>IF(N226="nulová",J226,0)</f>
        <v>0</v>
      </c>
      <c r="BJ226" s="18" t="s">
        <v>87</v>
      </c>
      <c r="BK226" s="155">
        <f>ROUND(I226*H226,2)</f>
        <v>0</v>
      </c>
      <c r="BL226" s="18" t="s">
        <v>100</v>
      </c>
      <c r="BM226" s="265" t="s">
        <v>1434</v>
      </c>
    </row>
    <row r="227" s="2" customFormat="1" ht="16.5" customHeight="1">
      <c r="A227" s="41"/>
      <c r="B227" s="42"/>
      <c r="C227" s="317" t="s">
        <v>977</v>
      </c>
      <c r="D227" s="317" t="s">
        <v>587</v>
      </c>
      <c r="E227" s="318" t="s">
        <v>3740</v>
      </c>
      <c r="F227" s="319" t="s">
        <v>3741</v>
      </c>
      <c r="G227" s="320" t="s">
        <v>695</v>
      </c>
      <c r="H227" s="321">
        <v>35</v>
      </c>
      <c r="I227" s="322"/>
      <c r="J227" s="323">
        <f>ROUND(I227*H227,2)</f>
        <v>0</v>
      </c>
      <c r="K227" s="324"/>
      <c r="L227" s="325"/>
      <c r="M227" s="326" t="s">
        <v>1</v>
      </c>
      <c r="N227" s="327" t="s">
        <v>46</v>
      </c>
      <c r="O227" s="94"/>
      <c r="P227" s="263">
        <f>O227*H227</f>
        <v>0</v>
      </c>
      <c r="Q227" s="263">
        <v>0</v>
      </c>
      <c r="R227" s="263">
        <f>Q227*H227</f>
        <v>0</v>
      </c>
      <c r="S227" s="263">
        <v>0</v>
      </c>
      <c r="T227" s="264">
        <f>S227*H227</f>
        <v>0</v>
      </c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R227" s="265" t="s">
        <v>247</v>
      </c>
      <c r="AT227" s="265" t="s">
        <v>587</v>
      </c>
      <c r="AU227" s="265" t="s">
        <v>89</v>
      </c>
      <c r="AY227" s="18" t="s">
        <v>211</v>
      </c>
      <c r="BE227" s="155">
        <f>IF(N227="základní",J227,0)</f>
        <v>0</v>
      </c>
      <c r="BF227" s="155">
        <f>IF(N227="snížená",J227,0)</f>
        <v>0</v>
      </c>
      <c r="BG227" s="155">
        <f>IF(N227="zákl. přenesená",J227,0)</f>
        <v>0</v>
      </c>
      <c r="BH227" s="155">
        <f>IF(N227="sníž. přenesená",J227,0)</f>
        <v>0</v>
      </c>
      <c r="BI227" s="155">
        <f>IF(N227="nulová",J227,0)</f>
        <v>0</v>
      </c>
      <c r="BJ227" s="18" t="s">
        <v>87</v>
      </c>
      <c r="BK227" s="155">
        <f>ROUND(I227*H227,2)</f>
        <v>0</v>
      </c>
      <c r="BL227" s="18" t="s">
        <v>100</v>
      </c>
      <c r="BM227" s="265" t="s">
        <v>1449</v>
      </c>
    </row>
    <row r="228" s="2" customFormat="1" ht="16.5" customHeight="1">
      <c r="A228" s="41"/>
      <c r="B228" s="42"/>
      <c r="C228" s="317" t="s">
        <v>981</v>
      </c>
      <c r="D228" s="317" t="s">
        <v>587</v>
      </c>
      <c r="E228" s="318" t="s">
        <v>3742</v>
      </c>
      <c r="F228" s="319" t="s">
        <v>3743</v>
      </c>
      <c r="G228" s="320" t="s">
        <v>695</v>
      </c>
      <c r="H228" s="321">
        <v>7</v>
      </c>
      <c r="I228" s="322"/>
      <c r="J228" s="323">
        <f>ROUND(I228*H228,2)</f>
        <v>0</v>
      </c>
      <c r="K228" s="324"/>
      <c r="L228" s="325"/>
      <c r="M228" s="326" t="s">
        <v>1</v>
      </c>
      <c r="N228" s="327" t="s">
        <v>46</v>
      </c>
      <c r="O228" s="94"/>
      <c r="P228" s="263">
        <f>O228*H228</f>
        <v>0</v>
      </c>
      <c r="Q228" s="263">
        <v>0</v>
      </c>
      <c r="R228" s="263">
        <f>Q228*H228</f>
        <v>0</v>
      </c>
      <c r="S228" s="263">
        <v>0</v>
      </c>
      <c r="T228" s="264">
        <f>S228*H228</f>
        <v>0</v>
      </c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R228" s="265" t="s">
        <v>247</v>
      </c>
      <c r="AT228" s="265" t="s">
        <v>587</v>
      </c>
      <c r="AU228" s="265" t="s">
        <v>89</v>
      </c>
      <c r="AY228" s="18" t="s">
        <v>211</v>
      </c>
      <c r="BE228" s="155">
        <f>IF(N228="základní",J228,0)</f>
        <v>0</v>
      </c>
      <c r="BF228" s="155">
        <f>IF(N228="snížená",J228,0)</f>
        <v>0</v>
      </c>
      <c r="BG228" s="155">
        <f>IF(N228="zákl. přenesená",J228,0)</f>
        <v>0</v>
      </c>
      <c r="BH228" s="155">
        <f>IF(N228="sníž. přenesená",J228,0)</f>
        <v>0</v>
      </c>
      <c r="BI228" s="155">
        <f>IF(N228="nulová",J228,0)</f>
        <v>0</v>
      </c>
      <c r="BJ228" s="18" t="s">
        <v>87</v>
      </c>
      <c r="BK228" s="155">
        <f>ROUND(I228*H228,2)</f>
        <v>0</v>
      </c>
      <c r="BL228" s="18" t="s">
        <v>100</v>
      </c>
      <c r="BM228" s="265" t="s">
        <v>1459</v>
      </c>
    </row>
    <row r="229" s="2" customFormat="1" ht="16.5" customHeight="1">
      <c r="A229" s="41"/>
      <c r="B229" s="42"/>
      <c r="C229" s="317" t="s">
        <v>986</v>
      </c>
      <c r="D229" s="317" t="s">
        <v>587</v>
      </c>
      <c r="E229" s="318" t="s">
        <v>3744</v>
      </c>
      <c r="F229" s="319" t="s">
        <v>3745</v>
      </c>
      <c r="G229" s="320" t="s">
        <v>695</v>
      </c>
      <c r="H229" s="321">
        <v>11</v>
      </c>
      <c r="I229" s="322"/>
      <c r="J229" s="323">
        <f>ROUND(I229*H229,2)</f>
        <v>0</v>
      </c>
      <c r="K229" s="324"/>
      <c r="L229" s="325"/>
      <c r="M229" s="326" t="s">
        <v>1</v>
      </c>
      <c r="N229" s="327" t="s">
        <v>46</v>
      </c>
      <c r="O229" s="94"/>
      <c r="P229" s="263">
        <f>O229*H229</f>
        <v>0</v>
      </c>
      <c r="Q229" s="263">
        <v>0</v>
      </c>
      <c r="R229" s="263">
        <f>Q229*H229</f>
        <v>0</v>
      </c>
      <c r="S229" s="263">
        <v>0</v>
      </c>
      <c r="T229" s="264">
        <f>S229*H229</f>
        <v>0</v>
      </c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R229" s="265" t="s">
        <v>247</v>
      </c>
      <c r="AT229" s="265" t="s">
        <v>587</v>
      </c>
      <c r="AU229" s="265" t="s">
        <v>89</v>
      </c>
      <c r="AY229" s="18" t="s">
        <v>211</v>
      </c>
      <c r="BE229" s="155">
        <f>IF(N229="základní",J229,0)</f>
        <v>0</v>
      </c>
      <c r="BF229" s="155">
        <f>IF(N229="snížená",J229,0)</f>
        <v>0</v>
      </c>
      <c r="BG229" s="155">
        <f>IF(N229="zákl. přenesená",J229,0)</f>
        <v>0</v>
      </c>
      <c r="BH229" s="155">
        <f>IF(N229="sníž. přenesená",J229,0)</f>
        <v>0</v>
      </c>
      <c r="BI229" s="155">
        <f>IF(N229="nulová",J229,0)</f>
        <v>0</v>
      </c>
      <c r="BJ229" s="18" t="s">
        <v>87</v>
      </c>
      <c r="BK229" s="155">
        <f>ROUND(I229*H229,2)</f>
        <v>0</v>
      </c>
      <c r="BL229" s="18" t="s">
        <v>100</v>
      </c>
      <c r="BM229" s="265" t="s">
        <v>1468</v>
      </c>
    </row>
    <row r="230" s="2" customFormat="1" ht="16.5" customHeight="1">
      <c r="A230" s="41"/>
      <c r="B230" s="42"/>
      <c r="C230" s="317" t="s">
        <v>994</v>
      </c>
      <c r="D230" s="317" t="s">
        <v>587</v>
      </c>
      <c r="E230" s="318" t="s">
        <v>3746</v>
      </c>
      <c r="F230" s="319" t="s">
        <v>3747</v>
      </c>
      <c r="G230" s="320" t="s">
        <v>695</v>
      </c>
      <c r="H230" s="321">
        <v>2</v>
      </c>
      <c r="I230" s="322"/>
      <c r="J230" s="323">
        <f>ROUND(I230*H230,2)</f>
        <v>0</v>
      </c>
      <c r="K230" s="324"/>
      <c r="L230" s="325"/>
      <c r="M230" s="326" t="s">
        <v>1</v>
      </c>
      <c r="N230" s="327" t="s">
        <v>46</v>
      </c>
      <c r="O230" s="94"/>
      <c r="P230" s="263">
        <f>O230*H230</f>
        <v>0</v>
      </c>
      <c r="Q230" s="263">
        <v>0</v>
      </c>
      <c r="R230" s="263">
        <f>Q230*H230</f>
        <v>0</v>
      </c>
      <c r="S230" s="263">
        <v>0</v>
      </c>
      <c r="T230" s="264">
        <f>S230*H230</f>
        <v>0</v>
      </c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R230" s="265" t="s">
        <v>247</v>
      </c>
      <c r="AT230" s="265" t="s">
        <v>587</v>
      </c>
      <c r="AU230" s="265" t="s">
        <v>89</v>
      </c>
      <c r="AY230" s="18" t="s">
        <v>211</v>
      </c>
      <c r="BE230" s="155">
        <f>IF(N230="základní",J230,0)</f>
        <v>0</v>
      </c>
      <c r="BF230" s="155">
        <f>IF(N230="snížená",J230,0)</f>
        <v>0</v>
      </c>
      <c r="BG230" s="155">
        <f>IF(N230="zákl. přenesená",J230,0)</f>
        <v>0</v>
      </c>
      <c r="BH230" s="155">
        <f>IF(N230="sníž. přenesená",J230,0)</f>
        <v>0</v>
      </c>
      <c r="BI230" s="155">
        <f>IF(N230="nulová",J230,0)</f>
        <v>0</v>
      </c>
      <c r="BJ230" s="18" t="s">
        <v>87</v>
      </c>
      <c r="BK230" s="155">
        <f>ROUND(I230*H230,2)</f>
        <v>0</v>
      </c>
      <c r="BL230" s="18" t="s">
        <v>100</v>
      </c>
      <c r="BM230" s="265" t="s">
        <v>1479</v>
      </c>
    </row>
    <row r="231" s="2" customFormat="1" ht="16.5" customHeight="1">
      <c r="A231" s="41"/>
      <c r="B231" s="42"/>
      <c r="C231" s="317" t="s">
        <v>1000</v>
      </c>
      <c r="D231" s="317" t="s">
        <v>587</v>
      </c>
      <c r="E231" s="318" t="s">
        <v>3748</v>
      </c>
      <c r="F231" s="319" t="s">
        <v>3749</v>
      </c>
      <c r="G231" s="320" t="s">
        <v>695</v>
      </c>
      <c r="H231" s="321">
        <v>1</v>
      </c>
      <c r="I231" s="322"/>
      <c r="J231" s="323">
        <f>ROUND(I231*H231,2)</f>
        <v>0</v>
      </c>
      <c r="K231" s="324"/>
      <c r="L231" s="325"/>
      <c r="M231" s="326" t="s">
        <v>1</v>
      </c>
      <c r="N231" s="327" t="s">
        <v>46</v>
      </c>
      <c r="O231" s="94"/>
      <c r="P231" s="263">
        <f>O231*H231</f>
        <v>0</v>
      </c>
      <c r="Q231" s="263">
        <v>0</v>
      </c>
      <c r="R231" s="263">
        <f>Q231*H231</f>
        <v>0</v>
      </c>
      <c r="S231" s="263">
        <v>0</v>
      </c>
      <c r="T231" s="264">
        <f>S231*H231</f>
        <v>0</v>
      </c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R231" s="265" t="s">
        <v>247</v>
      </c>
      <c r="AT231" s="265" t="s">
        <v>587</v>
      </c>
      <c r="AU231" s="265" t="s">
        <v>89</v>
      </c>
      <c r="AY231" s="18" t="s">
        <v>211</v>
      </c>
      <c r="BE231" s="155">
        <f>IF(N231="základní",J231,0)</f>
        <v>0</v>
      </c>
      <c r="BF231" s="155">
        <f>IF(N231="snížená",J231,0)</f>
        <v>0</v>
      </c>
      <c r="BG231" s="155">
        <f>IF(N231="zákl. přenesená",J231,0)</f>
        <v>0</v>
      </c>
      <c r="BH231" s="155">
        <f>IF(N231="sníž. přenesená",J231,0)</f>
        <v>0</v>
      </c>
      <c r="BI231" s="155">
        <f>IF(N231="nulová",J231,0)</f>
        <v>0</v>
      </c>
      <c r="BJ231" s="18" t="s">
        <v>87</v>
      </c>
      <c r="BK231" s="155">
        <f>ROUND(I231*H231,2)</f>
        <v>0</v>
      </c>
      <c r="BL231" s="18" t="s">
        <v>100</v>
      </c>
      <c r="BM231" s="265" t="s">
        <v>1489</v>
      </c>
    </row>
    <row r="232" s="2" customFormat="1" ht="16.5" customHeight="1">
      <c r="A232" s="41"/>
      <c r="B232" s="42"/>
      <c r="C232" s="317" t="s">
        <v>1009</v>
      </c>
      <c r="D232" s="317" t="s">
        <v>587</v>
      </c>
      <c r="E232" s="318" t="s">
        <v>3750</v>
      </c>
      <c r="F232" s="319" t="s">
        <v>3751</v>
      </c>
      <c r="G232" s="320" t="s">
        <v>695</v>
      </c>
      <c r="H232" s="321">
        <v>20</v>
      </c>
      <c r="I232" s="322"/>
      <c r="J232" s="323">
        <f>ROUND(I232*H232,2)</f>
        <v>0</v>
      </c>
      <c r="K232" s="324"/>
      <c r="L232" s="325"/>
      <c r="M232" s="326" t="s">
        <v>1</v>
      </c>
      <c r="N232" s="327" t="s">
        <v>46</v>
      </c>
      <c r="O232" s="94"/>
      <c r="P232" s="263">
        <f>O232*H232</f>
        <v>0</v>
      </c>
      <c r="Q232" s="263">
        <v>0</v>
      </c>
      <c r="R232" s="263">
        <f>Q232*H232</f>
        <v>0</v>
      </c>
      <c r="S232" s="263">
        <v>0</v>
      </c>
      <c r="T232" s="264">
        <f>S232*H232</f>
        <v>0</v>
      </c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R232" s="265" t="s">
        <v>247</v>
      </c>
      <c r="AT232" s="265" t="s">
        <v>587</v>
      </c>
      <c r="AU232" s="265" t="s">
        <v>89</v>
      </c>
      <c r="AY232" s="18" t="s">
        <v>211</v>
      </c>
      <c r="BE232" s="155">
        <f>IF(N232="základní",J232,0)</f>
        <v>0</v>
      </c>
      <c r="BF232" s="155">
        <f>IF(N232="snížená",J232,0)</f>
        <v>0</v>
      </c>
      <c r="BG232" s="155">
        <f>IF(N232="zákl. přenesená",J232,0)</f>
        <v>0</v>
      </c>
      <c r="BH232" s="155">
        <f>IF(N232="sníž. přenesená",J232,0)</f>
        <v>0</v>
      </c>
      <c r="BI232" s="155">
        <f>IF(N232="nulová",J232,0)</f>
        <v>0</v>
      </c>
      <c r="BJ232" s="18" t="s">
        <v>87</v>
      </c>
      <c r="BK232" s="155">
        <f>ROUND(I232*H232,2)</f>
        <v>0</v>
      </c>
      <c r="BL232" s="18" t="s">
        <v>100</v>
      </c>
      <c r="BM232" s="265" t="s">
        <v>1507</v>
      </c>
    </row>
    <row r="233" s="2" customFormat="1" ht="16.5" customHeight="1">
      <c r="A233" s="41"/>
      <c r="B233" s="42"/>
      <c r="C233" s="317" t="s">
        <v>1014</v>
      </c>
      <c r="D233" s="317" t="s">
        <v>587</v>
      </c>
      <c r="E233" s="318" t="s">
        <v>3752</v>
      </c>
      <c r="F233" s="319" t="s">
        <v>3753</v>
      </c>
      <c r="G233" s="320" t="s">
        <v>695</v>
      </c>
      <c r="H233" s="321">
        <v>18</v>
      </c>
      <c r="I233" s="322"/>
      <c r="J233" s="323">
        <f>ROUND(I233*H233,2)</f>
        <v>0</v>
      </c>
      <c r="K233" s="324"/>
      <c r="L233" s="325"/>
      <c r="M233" s="326" t="s">
        <v>1</v>
      </c>
      <c r="N233" s="327" t="s">
        <v>46</v>
      </c>
      <c r="O233" s="94"/>
      <c r="P233" s="263">
        <f>O233*H233</f>
        <v>0</v>
      </c>
      <c r="Q233" s="263">
        <v>0</v>
      </c>
      <c r="R233" s="263">
        <f>Q233*H233</f>
        <v>0</v>
      </c>
      <c r="S233" s="263">
        <v>0</v>
      </c>
      <c r="T233" s="264">
        <f>S233*H233</f>
        <v>0</v>
      </c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R233" s="265" t="s">
        <v>247</v>
      </c>
      <c r="AT233" s="265" t="s">
        <v>587</v>
      </c>
      <c r="AU233" s="265" t="s">
        <v>89</v>
      </c>
      <c r="AY233" s="18" t="s">
        <v>211</v>
      </c>
      <c r="BE233" s="155">
        <f>IF(N233="základní",J233,0)</f>
        <v>0</v>
      </c>
      <c r="BF233" s="155">
        <f>IF(N233="snížená",J233,0)</f>
        <v>0</v>
      </c>
      <c r="BG233" s="155">
        <f>IF(N233="zákl. přenesená",J233,0)</f>
        <v>0</v>
      </c>
      <c r="BH233" s="155">
        <f>IF(N233="sníž. přenesená",J233,0)</f>
        <v>0</v>
      </c>
      <c r="BI233" s="155">
        <f>IF(N233="nulová",J233,0)</f>
        <v>0</v>
      </c>
      <c r="BJ233" s="18" t="s">
        <v>87</v>
      </c>
      <c r="BK233" s="155">
        <f>ROUND(I233*H233,2)</f>
        <v>0</v>
      </c>
      <c r="BL233" s="18" t="s">
        <v>100</v>
      </c>
      <c r="BM233" s="265" t="s">
        <v>1534</v>
      </c>
    </row>
    <row r="234" s="2" customFormat="1" ht="16.5" customHeight="1">
      <c r="A234" s="41"/>
      <c r="B234" s="42"/>
      <c r="C234" s="317" t="s">
        <v>1020</v>
      </c>
      <c r="D234" s="317" t="s">
        <v>587</v>
      </c>
      <c r="E234" s="318" t="s">
        <v>3754</v>
      </c>
      <c r="F234" s="319" t="s">
        <v>3755</v>
      </c>
      <c r="G234" s="320" t="s">
        <v>695</v>
      </c>
      <c r="H234" s="321">
        <v>2</v>
      </c>
      <c r="I234" s="322"/>
      <c r="J234" s="323">
        <f>ROUND(I234*H234,2)</f>
        <v>0</v>
      </c>
      <c r="K234" s="324"/>
      <c r="L234" s="325"/>
      <c r="M234" s="326" t="s">
        <v>1</v>
      </c>
      <c r="N234" s="327" t="s">
        <v>46</v>
      </c>
      <c r="O234" s="94"/>
      <c r="P234" s="263">
        <f>O234*H234</f>
        <v>0</v>
      </c>
      <c r="Q234" s="263">
        <v>0</v>
      </c>
      <c r="R234" s="263">
        <f>Q234*H234</f>
        <v>0</v>
      </c>
      <c r="S234" s="263">
        <v>0</v>
      </c>
      <c r="T234" s="264">
        <f>S234*H234</f>
        <v>0</v>
      </c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R234" s="265" t="s">
        <v>247</v>
      </c>
      <c r="AT234" s="265" t="s">
        <v>587</v>
      </c>
      <c r="AU234" s="265" t="s">
        <v>89</v>
      </c>
      <c r="AY234" s="18" t="s">
        <v>211</v>
      </c>
      <c r="BE234" s="155">
        <f>IF(N234="základní",J234,0)</f>
        <v>0</v>
      </c>
      <c r="BF234" s="155">
        <f>IF(N234="snížená",J234,0)</f>
        <v>0</v>
      </c>
      <c r="BG234" s="155">
        <f>IF(N234="zákl. přenesená",J234,0)</f>
        <v>0</v>
      </c>
      <c r="BH234" s="155">
        <f>IF(N234="sníž. přenesená",J234,0)</f>
        <v>0</v>
      </c>
      <c r="BI234" s="155">
        <f>IF(N234="nulová",J234,0)</f>
        <v>0</v>
      </c>
      <c r="BJ234" s="18" t="s">
        <v>87</v>
      </c>
      <c r="BK234" s="155">
        <f>ROUND(I234*H234,2)</f>
        <v>0</v>
      </c>
      <c r="BL234" s="18" t="s">
        <v>100</v>
      </c>
      <c r="BM234" s="265" t="s">
        <v>1558</v>
      </c>
    </row>
    <row r="235" s="2" customFormat="1" ht="16.5" customHeight="1">
      <c r="A235" s="41"/>
      <c r="B235" s="42"/>
      <c r="C235" s="317" t="s">
        <v>1024</v>
      </c>
      <c r="D235" s="317" t="s">
        <v>587</v>
      </c>
      <c r="E235" s="318" t="s">
        <v>3756</v>
      </c>
      <c r="F235" s="319" t="s">
        <v>3757</v>
      </c>
      <c r="G235" s="320" t="s">
        <v>695</v>
      </c>
      <c r="H235" s="321">
        <v>1</v>
      </c>
      <c r="I235" s="322"/>
      <c r="J235" s="323">
        <f>ROUND(I235*H235,2)</f>
        <v>0</v>
      </c>
      <c r="K235" s="324"/>
      <c r="L235" s="325"/>
      <c r="M235" s="326" t="s">
        <v>1</v>
      </c>
      <c r="N235" s="327" t="s">
        <v>46</v>
      </c>
      <c r="O235" s="94"/>
      <c r="P235" s="263">
        <f>O235*H235</f>
        <v>0</v>
      </c>
      <c r="Q235" s="263">
        <v>0</v>
      </c>
      <c r="R235" s="263">
        <f>Q235*H235</f>
        <v>0</v>
      </c>
      <c r="S235" s="263">
        <v>0</v>
      </c>
      <c r="T235" s="264">
        <f>S235*H235</f>
        <v>0</v>
      </c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R235" s="265" t="s">
        <v>247</v>
      </c>
      <c r="AT235" s="265" t="s">
        <v>587</v>
      </c>
      <c r="AU235" s="265" t="s">
        <v>89</v>
      </c>
      <c r="AY235" s="18" t="s">
        <v>211</v>
      </c>
      <c r="BE235" s="155">
        <f>IF(N235="základní",J235,0)</f>
        <v>0</v>
      </c>
      <c r="BF235" s="155">
        <f>IF(N235="snížená",J235,0)</f>
        <v>0</v>
      </c>
      <c r="BG235" s="155">
        <f>IF(N235="zákl. přenesená",J235,0)</f>
        <v>0</v>
      </c>
      <c r="BH235" s="155">
        <f>IF(N235="sníž. přenesená",J235,0)</f>
        <v>0</v>
      </c>
      <c r="BI235" s="155">
        <f>IF(N235="nulová",J235,0)</f>
        <v>0</v>
      </c>
      <c r="BJ235" s="18" t="s">
        <v>87</v>
      </c>
      <c r="BK235" s="155">
        <f>ROUND(I235*H235,2)</f>
        <v>0</v>
      </c>
      <c r="BL235" s="18" t="s">
        <v>100</v>
      </c>
      <c r="BM235" s="265" t="s">
        <v>1585</v>
      </c>
    </row>
    <row r="236" s="2" customFormat="1" ht="16.5" customHeight="1">
      <c r="A236" s="41"/>
      <c r="B236" s="42"/>
      <c r="C236" s="317" t="s">
        <v>1030</v>
      </c>
      <c r="D236" s="317" t="s">
        <v>587</v>
      </c>
      <c r="E236" s="318" t="s">
        <v>3758</v>
      </c>
      <c r="F236" s="319" t="s">
        <v>3759</v>
      </c>
      <c r="G236" s="320" t="s">
        <v>695</v>
      </c>
      <c r="H236" s="321">
        <v>26</v>
      </c>
      <c r="I236" s="322"/>
      <c r="J236" s="323">
        <f>ROUND(I236*H236,2)</f>
        <v>0</v>
      </c>
      <c r="K236" s="324"/>
      <c r="L236" s="325"/>
      <c r="M236" s="326" t="s">
        <v>1</v>
      </c>
      <c r="N236" s="327" t="s">
        <v>46</v>
      </c>
      <c r="O236" s="94"/>
      <c r="P236" s="263">
        <f>O236*H236</f>
        <v>0</v>
      </c>
      <c r="Q236" s="263">
        <v>0</v>
      </c>
      <c r="R236" s="263">
        <f>Q236*H236</f>
        <v>0</v>
      </c>
      <c r="S236" s="263">
        <v>0</v>
      </c>
      <c r="T236" s="264">
        <f>S236*H236</f>
        <v>0</v>
      </c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R236" s="265" t="s">
        <v>247</v>
      </c>
      <c r="AT236" s="265" t="s">
        <v>587</v>
      </c>
      <c r="AU236" s="265" t="s">
        <v>89</v>
      </c>
      <c r="AY236" s="18" t="s">
        <v>211</v>
      </c>
      <c r="BE236" s="155">
        <f>IF(N236="základní",J236,0)</f>
        <v>0</v>
      </c>
      <c r="BF236" s="155">
        <f>IF(N236="snížená",J236,0)</f>
        <v>0</v>
      </c>
      <c r="BG236" s="155">
        <f>IF(N236="zákl. přenesená",J236,0)</f>
        <v>0</v>
      </c>
      <c r="BH236" s="155">
        <f>IF(N236="sníž. přenesená",J236,0)</f>
        <v>0</v>
      </c>
      <c r="BI236" s="155">
        <f>IF(N236="nulová",J236,0)</f>
        <v>0</v>
      </c>
      <c r="BJ236" s="18" t="s">
        <v>87</v>
      </c>
      <c r="BK236" s="155">
        <f>ROUND(I236*H236,2)</f>
        <v>0</v>
      </c>
      <c r="BL236" s="18" t="s">
        <v>100</v>
      </c>
      <c r="BM236" s="265" t="s">
        <v>1596</v>
      </c>
    </row>
    <row r="237" s="2" customFormat="1" ht="16.5" customHeight="1">
      <c r="A237" s="41"/>
      <c r="B237" s="42"/>
      <c r="C237" s="317" t="s">
        <v>1036</v>
      </c>
      <c r="D237" s="317" t="s">
        <v>587</v>
      </c>
      <c r="E237" s="318" t="s">
        <v>3760</v>
      </c>
      <c r="F237" s="319" t="s">
        <v>3761</v>
      </c>
      <c r="G237" s="320" t="s">
        <v>3616</v>
      </c>
      <c r="H237" s="321">
        <v>80</v>
      </c>
      <c r="I237" s="322"/>
      <c r="J237" s="323">
        <f>ROUND(I237*H237,2)</f>
        <v>0</v>
      </c>
      <c r="K237" s="324"/>
      <c r="L237" s="325"/>
      <c r="M237" s="326" t="s">
        <v>1</v>
      </c>
      <c r="N237" s="327" t="s">
        <v>46</v>
      </c>
      <c r="O237" s="94"/>
      <c r="P237" s="263">
        <f>O237*H237</f>
        <v>0</v>
      </c>
      <c r="Q237" s="263">
        <v>0</v>
      </c>
      <c r="R237" s="263">
        <f>Q237*H237</f>
        <v>0</v>
      </c>
      <c r="S237" s="263">
        <v>0</v>
      </c>
      <c r="T237" s="264">
        <f>S237*H237</f>
        <v>0</v>
      </c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R237" s="265" t="s">
        <v>247</v>
      </c>
      <c r="AT237" s="265" t="s">
        <v>587</v>
      </c>
      <c r="AU237" s="265" t="s">
        <v>89</v>
      </c>
      <c r="AY237" s="18" t="s">
        <v>211</v>
      </c>
      <c r="BE237" s="155">
        <f>IF(N237="základní",J237,0)</f>
        <v>0</v>
      </c>
      <c r="BF237" s="155">
        <f>IF(N237="snížená",J237,0)</f>
        <v>0</v>
      </c>
      <c r="BG237" s="155">
        <f>IF(N237="zákl. přenesená",J237,0)</f>
        <v>0</v>
      </c>
      <c r="BH237" s="155">
        <f>IF(N237="sníž. přenesená",J237,0)</f>
        <v>0</v>
      </c>
      <c r="BI237" s="155">
        <f>IF(N237="nulová",J237,0)</f>
        <v>0</v>
      </c>
      <c r="BJ237" s="18" t="s">
        <v>87</v>
      </c>
      <c r="BK237" s="155">
        <f>ROUND(I237*H237,2)</f>
        <v>0</v>
      </c>
      <c r="BL237" s="18" t="s">
        <v>100</v>
      </c>
      <c r="BM237" s="265" t="s">
        <v>1609</v>
      </c>
    </row>
    <row r="238" s="2" customFormat="1" ht="16.5" customHeight="1">
      <c r="A238" s="41"/>
      <c r="B238" s="42"/>
      <c r="C238" s="317" t="s">
        <v>1041</v>
      </c>
      <c r="D238" s="317" t="s">
        <v>587</v>
      </c>
      <c r="E238" s="318" t="s">
        <v>3762</v>
      </c>
      <c r="F238" s="319" t="s">
        <v>3763</v>
      </c>
      <c r="G238" s="320" t="s">
        <v>3616</v>
      </c>
      <c r="H238" s="321">
        <v>70</v>
      </c>
      <c r="I238" s="322"/>
      <c r="J238" s="323">
        <f>ROUND(I238*H238,2)</f>
        <v>0</v>
      </c>
      <c r="K238" s="324"/>
      <c r="L238" s="325"/>
      <c r="M238" s="326" t="s">
        <v>1</v>
      </c>
      <c r="N238" s="327" t="s">
        <v>46</v>
      </c>
      <c r="O238" s="94"/>
      <c r="P238" s="263">
        <f>O238*H238</f>
        <v>0</v>
      </c>
      <c r="Q238" s="263">
        <v>0</v>
      </c>
      <c r="R238" s="263">
        <f>Q238*H238</f>
        <v>0</v>
      </c>
      <c r="S238" s="263">
        <v>0</v>
      </c>
      <c r="T238" s="264">
        <f>S238*H238</f>
        <v>0</v>
      </c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R238" s="265" t="s">
        <v>247</v>
      </c>
      <c r="AT238" s="265" t="s">
        <v>587</v>
      </c>
      <c r="AU238" s="265" t="s">
        <v>89</v>
      </c>
      <c r="AY238" s="18" t="s">
        <v>211</v>
      </c>
      <c r="BE238" s="155">
        <f>IF(N238="základní",J238,0)</f>
        <v>0</v>
      </c>
      <c r="BF238" s="155">
        <f>IF(N238="snížená",J238,0)</f>
        <v>0</v>
      </c>
      <c r="BG238" s="155">
        <f>IF(N238="zákl. přenesená",J238,0)</f>
        <v>0</v>
      </c>
      <c r="BH238" s="155">
        <f>IF(N238="sníž. přenesená",J238,0)</f>
        <v>0</v>
      </c>
      <c r="BI238" s="155">
        <f>IF(N238="nulová",J238,0)</f>
        <v>0</v>
      </c>
      <c r="BJ238" s="18" t="s">
        <v>87</v>
      </c>
      <c r="BK238" s="155">
        <f>ROUND(I238*H238,2)</f>
        <v>0</v>
      </c>
      <c r="BL238" s="18" t="s">
        <v>100</v>
      </c>
      <c r="BM238" s="265" t="s">
        <v>1624</v>
      </c>
    </row>
    <row r="239" s="2" customFormat="1" ht="16.5" customHeight="1">
      <c r="A239" s="41"/>
      <c r="B239" s="42"/>
      <c r="C239" s="317" t="s">
        <v>1045</v>
      </c>
      <c r="D239" s="317" t="s">
        <v>587</v>
      </c>
      <c r="E239" s="318" t="s">
        <v>3764</v>
      </c>
      <c r="F239" s="319" t="s">
        <v>3765</v>
      </c>
      <c r="G239" s="320" t="s">
        <v>269</v>
      </c>
      <c r="H239" s="321">
        <v>190</v>
      </c>
      <c r="I239" s="322"/>
      <c r="J239" s="323">
        <f>ROUND(I239*H239,2)</f>
        <v>0</v>
      </c>
      <c r="K239" s="324"/>
      <c r="L239" s="325"/>
      <c r="M239" s="326" t="s">
        <v>1</v>
      </c>
      <c r="N239" s="327" t="s">
        <v>46</v>
      </c>
      <c r="O239" s="94"/>
      <c r="P239" s="263">
        <f>O239*H239</f>
        <v>0</v>
      </c>
      <c r="Q239" s="263">
        <v>0</v>
      </c>
      <c r="R239" s="263">
        <f>Q239*H239</f>
        <v>0</v>
      </c>
      <c r="S239" s="263">
        <v>0</v>
      </c>
      <c r="T239" s="264">
        <f>S239*H239</f>
        <v>0</v>
      </c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R239" s="265" t="s">
        <v>247</v>
      </c>
      <c r="AT239" s="265" t="s">
        <v>587</v>
      </c>
      <c r="AU239" s="265" t="s">
        <v>89</v>
      </c>
      <c r="AY239" s="18" t="s">
        <v>211</v>
      </c>
      <c r="BE239" s="155">
        <f>IF(N239="základní",J239,0)</f>
        <v>0</v>
      </c>
      <c r="BF239" s="155">
        <f>IF(N239="snížená",J239,0)</f>
        <v>0</v>
      </c>
      <c r="BG239" s="155">
        <f>IF(N239="zákl. přenesená",J239,0)</f>
        <v>0</v>
      </c>
      <c r="BH239" s="155">
        <f>IF(N239="sníž. přenesená",J239,0)</f>
        <v>0</v>
      </c>
      <c r="BI239" s="155">
        <f>IF(N239="nulová",J239,0)</f>
        <v>0</v>
      </c>
      <c r="BJ239" s="18" t="s">
        <v>87</v>
      </c>
      <c r="BK239" s="155">
        <f>ROUND(I239*H239,2)</f>
        <v>0</v>
      </c>
      <c r="BL239" s="18" t="s">
        <v>100</v>
      </c>
      <c r="BM239" s="265" t="s">
        <v>1641</v>
      </c>
    </row>
    <row r="240" s="2" customFormat="1" ht="16.5" customHeight="1">
      <c r="A240" s="41"/>
      <c r="B240" s="42"/>
      <c r="C240" s="317" t="s">
        <v>1049</v>
      </c>
      <c r="D240" s="317" t="s">
        <v>587</v>
      </c>
      <c r="E240" s="318" t="s">
        <v>3766</v>
      </c>
      <c r="F240" s="319" t="s">
        <v>3767</v>
      </c>
      <c r="G240" s="320" t="s">
        <v>695</v>
      </c>
      <c r="H240" s="321">
        <v>3</v>
      </c>
      <c r="I240" s="322"/>
      <c r="J240" s="323">
        <f>ROUND(I240*H240,2)</f>
        <v>0</v>
      </c>
      <c r="K240" s="324"/>
      <c r="L240" s="325"/>
      <c r="M240" s="326" t="s">
        <v>1</v>
      </c>
      <c r="N240" s="327" t="s">
        <v>46</v>
      </c>
      <c r="O240" s="94"/>
      <c r="P240" s="263">
        <f>O240*H240</f>
        <v>0</v>
      </c>
      <c r="Q240" s="263">
        <v>0</v>
      </c>
      <c r="R240" s="263">
        <f>Q240*H240</f>
        <v>0</v>
      </c>
      <c r="S240" s="263">
        <v>0</v>
      </c>
      <c r="T240" s="264">
        <f>S240*H240</f>
        <v>0</v>
      </c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R240" s="265" t="s">
        <v>247</v>
      </c>
      <c r="AT240" s="265" t="s">
        <v>587</v>
      </c>
      <c r="AU240" s="265" t="s">
        <v>89</v>
      </c>
      <c r="AY240" s="18" t="s">
        <v>211</v>
      </c>
      <c r="BE240" s="155">
        <f>IF(N240="základní",J240,0)</f>
        <v>0</v>
      </c>
      <c r="BF240" s="155">
        <f>IF(N240="snížená",J240,0)</f>
        <v>0</v>
      </c>
      <c r="BG240" s="155">
        <f>IF(N240="zákl. přenesená",J240,0)</f>
        <v>0</v>
      </c>
      <c r="BH240" s="155">
        <f>IF(N240="sníž. přenesená",J240,0)</f>
        <v>0</v>
      </c>
      <c r="BI240" s="155">
        <f>IF(N240="nulová",J240,0)</f>
        <v>0</v>
      </c>
      <c r="BJ240" s="18" t="s">
        <v>87</v>
      </c>
      <c r="BK240" s="155">
        <f>ROUND(I240*H240,2)</f>
        <v>0</v>
      </c>
      <c r="BL240" s="18" t="s">
        <v>100</v>
      </c>
      <c r="BM240" s="265" t="s">
        <v>1653</v>
      </c>
    </row>
    <row r="241" s="2" customFormat="1" ht="16.5" customHeight="1">
      <c r="A241" s="41"/>
      <c r="B241" s="42"/>
      <c r="C241" s="317" t="s">
        <v>1054</v>
      </c>
      <c r="D241" s="317" t="s">
        <v>587</v>
      </c>
      <c r="E241" s="318" t="s">
        <v>3768</v>
      </c>
      <c r="F241" s="319" t="s">
        <v>3769</v>
      </c>
      <c r="G241" s="320" t="s">
        <v>695</v>
      </c>
      <c r="H241" s="321">
        <v>3</v>
      </c>
      <c r="I241" s="322"/>
      <c r="J241" s="323">
        <f>ROUND(I241*H241,2)</f>
        <v>0</v>
      </c>
      <c r="K241" s="324"/>
      <c r="L241" s="325"/>
      <c r="M241" s="326" t="s">
        <v>1</v>
      </c>
      <c r="N241" s="327" t="s">
        <v>46</v>
      </c>
      <c r="O241" s="94"/>
      <c r="P241" s="263">
        <f>O241*H241</f>
        <v>0</v>
      </c>
      <c r="Q241" s="263">
        <v>0</v>
      </c>
      <c r="R241" s="263">
        <f>Q241*H241</f>
        <v>0</v>
      </c>
      <c r="S241" s="263">
        <v>0</v>
      </c>
      <c r="T241" s="264">
        <f>S241*H241</f>
        <v>0</v>
      </c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R241" s="265" t="s">
        <v>247</v>
      </c>
      <c r="AT241" s="265" t="s">
        <v>587</v>
      </c>
      <c r="AU241" s="265" t="s">
        <v>89</v>
      </c>
      <c r="AY241" s="18" t="s">
        <v>211</v>
      </c>
      <c r="BE241" s="155">
        <f>IF(N241="základní",J241,0)</f>
        <v>0</v>
      </c>
      <c r="BF241" s="155">
        <f>IF(N241="snížená",J241,0)</f>
        <v>0</v>
      </c>
      <c r="BG241" s="155">
        <f>IF(N241="zákl. přenesená",J241,0)</f>
        <v>0</v>
      </c>
      <c r="BH241" s="155">
        <f>IF(N241="sníž. přenesená",J241,0)</f>
        <v>0</v>
      </c>
      <c r="BI241" s="155">
        <f>IF(N241="nulová",J241,0)</f>
        <v>0</v>
      </c>
      <c r="BJ241" s="18" t="s">
        <v>87</v>
      </c>
      <c r="BK241" s="155">
        <f>ROUND(I241*H241,2)</f>
        <v>0</v>
      </c>
      <c r="BL241" s="18" t="s">
        <v>100</v>
      </c>
      <c r="BM241" s="265" t="s">
        <v>1668</v>
      </c>
    </row>
    <row r="242" s="2" customFormat="1" ht="16.5" customHeight="1">
      <c r="A242" s="41"/>
      <c r="B242" s="42"/>
      <c r="C242" s="317" t="s">
        <v>1058</v>
      </c>
      <c r="D242" s="317" t="s">
        <v>587</v>
      </c>
      <c r="E242" s="318" t="s">
        <v>3770</v>
      </c>
      <c r="F242" s="319" t="s">
        <v>3771</v>
      </c>
      <c r="G242" s="320" t="s">
        <v>695</v>
      </c>
      <c r="H242" s="321">
        <v>3</v>
      </c>
      <c r="I242" s="322"/>
      <c r="J242" s="323">
        <f>ROUND(I242*H242,2)</f>
        <v>0</v>
      </c>
      <c r="K242" s="324"/>
      <c r="L242" s="325"/>
      <c r="M242" s="326" t="s">
        <v>1</v>
      </c>
      <c r="N242" s="327" t="s">
        <v>46</v>
      </c>
      <c r="O242" s="94"/>
      <c r="P242" s="263">
        <f>O242*H242</f>
        <v>0</v>
      </c>
      <c r="Q242" s="263">
        <v>0</v>
      </c>
      <c r="R242" s="263">
        <f>Q242*H242</f>
        <v>0</v>
      </c>
      <c r="S242" s="263">
        <v>0</v>
      </c>
      <c r="T242" s="264">
        <f>S242*H242</f>
        <v>0</v>
      </c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R242" s="265" t="s">
        <v>247</v>
      </c>
      <c r="AT242" s="265" t="s">
        <v>587</v>
      </c>
      <c r="AU242" s="265" t="s">
        <v>89</v>
      </c>
      <c r="AY242" s="18" t="s">
        <v>211</v>
      </c>
      <c r="BE242" s="155">
        <f>IF(N242="základní",J242,0)</f>
        <v>0</v>
      </c>
      <c r="BF242" s="155">
        <f>IF(N242="snížená",J242,0)</f>
        <v>0</v>
      </c>
      <c r="BG242" s="155">
        <f>IF(N242="zákl. přenesená",J242,0)</f>
        <v>0</v>
      </c>
      <c r="BH242" s="155">
        <f>IF(N242="sníž. přenesená",J242,0)</f>
        <v>0</v>
      </c>
      <c r="BI242" s="155">
        <f>IF(N242="nulová",J242,0)</f>
        <v>0</v>
      </c>
      <c r="BJ242" s="18" t="s">
        <v>87</v>
      </c>
      <c r="BK242" s="155">
        <f>ROUND(I242*H242,2)</f>
        <v>0</v>
      </c>
      <c r="BL242" s="18" t="s">
        <v>100</v>
      </c>
      <c r="BM242" s="265" t="s">
        <v>1679</v>
      </c>
    </row>
    <row r="243" s="2" customFormat="1" ht="16.5" customHeight="1">
      <c r="A243" s="41"/>
      <c r="B243" s="42"/>
      <c r="C243" s="317" t="s">
        <v>1062</v>
      </c>
      <c r="D243" s="317" t="s">
        <v>587</v>
      </c>
      <c r="E243" s="318" t="s">
        <v>3772</v>
      </c>
      <c r="F243" s="319" t="s">
        <v>3773</v>
      </c>
      <c r="G243" s="320" t="s">
        <v>695</v>
      </c>
      <c r="H243" s="321">
        <v>12</v>
      </c>
      <c r="I243" s="322"/>
      <c r="J243" s="323">
        <f>ROUND(I243*H243,2)</f>
        <v>0</v>
      </c>
      <c r="K243" s="324"/>
      <c r="L243" s="325"/>
      <c r="M243" s="326" t="s">
        <v>1</v>
      </c>
      <c r="N243" s="327" t="s">
        <v>46</v>
      </c>
      <c r="O243" s="94"/>
      <c r="P243" s="263">
        <f>O243*H243</f>
        <v>0</v>
      </c>
      <c r="Q243" s="263">
        <v>0</v>
      </c>
      <c r="R243" s="263">
        <f>Q243*H243</f>
        <v>0</v>
      </c>
      <c r="S243" s="263">
        <v>0</v>
      </c>
      <c r="T243" s="264">
        <f>S243*H243</f>
        <v>0</v>
      </c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R243" s="265" t="s">
        <v>247</v>
      </c>
      <c r="AT243" s="265" t="s">
        <v>587</v>
      </c>
      <c r="AU243" s="265" t="s">
        <v>89</v>
      </c>
      <c r="AY243" s="18" t="s">
        <v>211</v>
      </c>
      <c r="BE243" s="155">
        <f>IF(N243="základní",J243,0)</f>
        <v>0</v>
      </c>
      <c r="BF243" s="155">
        <f>IF(N243="snížená",J243,0)</f>
        <v>0</v>
      </c>
      <c r="BG243" s="155">
        <f>IF(N243="zákl. přenesená",J243,0)</f>
        <v>0</v>
      </c>
      <c r="BH243" s="155">
        <f>IF(N243="sníž. přenesená",J243,0)</f>
        <v>0</v>
      </c>
      <c r="BI243" s="155">
        <f>IF(N243="nulová",J243,0)</f>
        <v>0</v>
      </c>
      <c r="BJ243" s="18" t="s">
        <v>87</v>
      </c>
      <c r="BK243" s="155">
        <f>ROUND(I243*H243,2)</f>
        <v>0</v>
      </c>
      <c r="BL243" s="18" t="s">
        <v>100</v>
      </c>
      <c r="BM243" s="265" t="s">
        <v>1687</v>
      </c>
    </row>
    <row r="244" s="2" customFormat="1" ht="16.5" customHeight="1">
      <c r="A244" s="41"/>
      <c r="B244" s="42"/>
      <c r="C244" s="317" t="s">
        <v>1067</v>
      </c>
      <c r="D244" s="317" t="s">
        <v>587</v>
      </c>
      <c r="E244" s="318" t="s">
        <v>3774</v>
      </c>
      <c r="F244" s="319" t="s">
        <v>3775</v>
      </c>
      <c r="G244" s="320" t="s">
        <v>695</v>
      </c>
      <c r="H244" s="321">
        <v>2</v>
      </c>
      <c r="I244" s="322"/>
      <c r="J244" s="323">
        <f>ROUND(I244*H244,2)</f>
        <v>0</v>
      </c>
      <c r="K244" s="324"/>
      <c r="L244" s="325"/>
      <c r="M244" s="326" t="s">
        <v>1</v>
      </c>
      <c r="N244" s="327" t="s">
        <v>46</v>
      </c>
      <c r="O244" s="94"/>
      <c r="P244" s="263">
        <f>O244*H244</f>
        <v>0</v>
      </c>
      <c r="Q244" s="263">
        <v>0</v>
      </c>
      <c r="R244" s="263">
        <f>Q244*H244</f>
        <v>0</v>
      </c>
      <c r="S244" s="263">
        <v>0</v>
      </c>
      <c r="T244" s="264">
        <f>S244*H244</f>
        <v>0</v>
      </c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R244" s="265" t="s">
        <v>247</v>
      </c>
      <c r="AT244" s="265" t="s">
        <v>587</v>
      </c>
      <c r="AU244" s="265" t="s">
        <v>89</v>
      </c>
      <c r="AY244" s="18" t="s">
        <v>211</v>
      </c>
      <c r="BE244" s="155">
        <f>IF(N244="základní",J244,0)</f>
        <v>0</v>
      </c>
      <c r="BF244" s="155">
        <f>IF(N244="snížená",J244,0)</f>
        <v>0</v>
      </c>
      <c r="BG244" s="155">
        <f>IF(N244="zákl. přenesená",J244,0)</f>
        <v>0</v>
      </c>
      <c r="BH244" s="155">
        <f>IF(N244="sníž. přenesená",J244,0)</f>
        <v>0</v>
      </c>
      <c r="BI244" s="155">
        <f>IF(N244="nulová",J244,0)</f>
        <v>0</v>
      </c>
      <c r="BJ244" s="18" t="s">
        <v>87</v>
      </c>
      <c r="BK244" s="155">
        <f>ROUND(I244*H244,2)</f>
        <v>0</v>
      </c>
      <c r="BL244" s="18" t="s">
        <v>100</v>
      </c>
      <c r="BM244" s="265" t="s">
        <v>1695</v>
      </c>
    </row>
    <row r="245" s="12" customFormat="1" ht="22.8" customHeight="1">
      <c r="A245" s="12"/>
      <c r="B245" s="237"/>
      <c r="C245" s="238"/>
      <c r="D245" s="239" t="s">
        <v>80</v>
      </c>
      <c r="E245" s="251" t="s">
        <v>3776</v>
      </c>
      <c r="F245" s="251" t="s">
        <v>3777</v>
      </c>
      <c r="G245" s="238"/>
      <c r="H245" s="238"/>
      <c r="I245" s="241"/>
      <c r="J245" s="252">
        <f>BK245</f>
        <v>0</v>
      </c>
      <c r="K245" s="238"/>
      <c r="L245" s="243"/>
      <c r="M245" s="244"/>
      <c r="N245" s="245"/>
      <c r="O245" s="245"/>
      <c r="P245" s="246">
        <f>SUM(P246:P247)</f>
        <v>0</v>
      </c>
      <c r="Q245" s="245"/>
      <c r="R245" s="246">
        <f>SUM(R246:R247)</f>
        <v>0</v>
      </c>
      <c r="S245" s="245"/>
      <c r="T245" s="247">
        <f>SUM(T246:T247)</f>
        <v>0</v>
      </c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R245" s="248" t="s">
        <v>87</v>
      </c>
      <c r="AT245" s="249" t="s">
        <v>80</v>
      </c>
      <c r="AU245" s="249" t="s">
        <v>87</v>
      </c>
      <c r="AY245" s="248" t="s">
        <v>211</v>
      </c>
      <c r="BK245" s="250">
        <f>SUM(BK246:BK247)</f>
        <v>0</v>
      </c>
    </row>
    <row r="246" s="2" customFormat="1" ht="16.5" customHeight="1">
      <c r="A246" s="41"/>
      <c r="B246" s="42"/>
      <c r="C246" s="253" t="s">
        <v>1073</v>
      </c>
      <c r="D246" s="253" t="s">
        <v>214</v>
      </c>
      <c r="E246" s="254" t="s">
        <v>3778</v>
      </c>
      <c r="F246" s="255" t="s">
        <v>3777</v>
      </c>
      <c r="G246" s="256" t="s">
        <v>2858</v>
      </c>
      <c r="H246" s="257">
        <v>1</v>
      </c>
      <c r="I246" s="258"/>
      <c r="J246" s="259">
        <f>ROUND(I246*H246,2)</f>
        <v>0</v>
      </c>
      <c r="K246" s="260"/>
      <c r="L246" s="44"/>
      <c r="M246" s="261" t="s">
        <v>1</v>
      </c>
      <c r="N246" s="262" t="s">
        <v>46</v>
      </c>
      <c r="O246" s="94"/>
      <c r="P246" s="263">
        <f>O246*H246</f>
        <v>0</v>
      </c>
      <c r="Q246" s="263">
        <v>0</v>
      </c>
      <c r="R246" s="263">
        <f>Q246*H246</f>
        <v>0</v>
      </c>
      <c r="S246" s="263">
        <v>0</v>
      </c>
      <c r="T246" s="264">
        <f>S246*H246</f>
        <v>0</v>
      </c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R246" s="265" t="s">
        <v>100</v>
      </c>
      <c r="AT246" s="265" t="s">
        <v>214</v>
      </c>
      <c r="AU246" s="265" t="s">
        <v>89</v>
      </c>
      <c r="AY246" s="18" t="s">
        <v>211</v>
      </c>
      <c r="BE246" s="155">
        <f>IF(N246="základní",J246,0)</f>
        <v>0</v>
      </c>
      <c r="BF246" s="155">
        <f>IF(N246="snížená",J246,0)</f>
        <v>0</v>
      </c>
      <c r="BG246" s="155">
        <f>IF(N246="zákl. přenesená",J246,0)</f>
        <v>0</v>
      </c>
      <c r="BH246" s="155">
        <f>IF(N246="sníž. přenesená",J246,0)</f>
        <v>0</v>
      </c>
      <c r="BI246" s="155">
        <f>IF(N246="nulová",J246,0)</f>
        <v>0</v>
      </c>
      <c r="BJ246" s="18" t="s">
        <v>87</v>
      </c>
      <c r="BK246" s="155">
        <f>ROUND(I246*H246,2)</f>
        <v>0</v>
      </c>
      <c r="BL246" s="18" t="s">
        <v>100</v>
      </c>
      <c r="BM246" s="265" t="s">
        <v>577</v>
      </c>
    </row>
    <row r="247" s="2" customFormat="1" ht="16.5" customHeight="1">
      <c r="A247" s="41"/>
      <c r="B247" s="42"/>
      <c r="C247" s="253" t="s">
        <v>81</v>
      </c>
      <c r="D247" s="253" t="s">
        <v>214</v>
      </c>
      <c r="E247" s="254" t="s">
        <v>3779</v>
      </c>
      <c r="F247" s="255" t="s">
        <v>3780</v>
      </c>
      <c r="G247" s="256" t="s">
        <v>2858</v>
      </c>
      <c r="H247" s="257">
        <v>1</v>
      </c>
      <c r="I247" s="258"/>
      <c r="J247" s="259">
        <f>ROUND(I247*H247,2)</f>
        <v>0</v>
      </c>
      <c r="K247" s="260"/>
      <c r="L247" s="44"/>
      <c r="M247" s="288" t="s">
        <v>1</v>
      </c>
      <c r="N247" s="289" t="s">
        <v>46</v>
      </c>
      <c r="O247" s="290"/>
      <c r="P247" s="291">
        <f>O247*H247</f>
        <v>0</v>
      </c>
      <c r="Q247" s="291">
        <v>0</v>
      </c>
      <c r="R247" s="291">
        <f>Q247*H247</f>
        <v>0</v>
      </c>
      <c r="S247" s="291">
        <v>0</v>
      </c>
      <c r="T247" s="292">
        <f>S247*H247</f>
        <v>0</v>
      </c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R247" s="265" t="s">
        <v>100</v>
      </c>
      <c r="AT247" s="265" t="s">
        <v>214</v>
      </c>
      <c r="AU247" s="265" t="s">
        <v>89</v>
      </c>
      <c r="AY247" s="18" t="s">
        <v>211</v>
      </c>
      <c r="BE247" s="155">
        <f>IF(N247="základní",J247,0)</f>
        <v>0</v>
      </c>
      <c r="BF247" s="155">
        <f>IF(N247="snížená",J247,0)</f>
        <v>0</v>
      </c>
      <c r="BG247" s="155">
        <f>IF(N247="zákl. přenesená",J247,0)</f>
        <v>0</v>
      </c>
      <c r="BH247" s="155">
        <f>IF(N247="sníž. přenesená",J247,0)</f>
        <v>0</v>
      </c>
      <c r="BI247" s="155">
        <f>IF(N247="nulová",J247,0)</f>
        <v>0</v>
      </c>
      <c r="BJ247" s="18" t="s">
        <v>87</v>
      </c>
      <c r="BK247" s="155">
        <f>ROUND(I247*H247,2)</f>
        <v>0</v>
      </c>
      <c r="BL247" s="18" t="s">
        <v>100</v>
      </c>
      <c r="BM247" s="265" t="s">
        <v>1713</v>
      </c>
    </row>
    <row r="248" s="2" customFormat="1" ht="6.96" customHeight="1">
      <c r="A248" s="41"/>
      <c r="B248" s="69"/>
      <c r="C248" s="70"/>
      <c r="D248" s="70"/>
      <c r="E248" s="70"/>
      <c r="F248" s="70"/>
      <c r="G248" s="70"/>
      <c r="H248" s="70"/>
      <c r="I248" s="70"/>
      <c r="J248" s="70"/>
      <c r="K248" s="70"/>
      <c r="L248" s="44"/>
      <c r="M248" s="41"/>
      <c r="O248" s="41"/>
      <c r="P248" s="41"/>
      <c r="Q248" s="41"/>
      <c r="R248" s="41"/>
      <c r="S248" s="41"/>
      <c r="T248" s="41"/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</row>
  </sheetData>
  <sheetProtection sheet="1" autoFilter="0" formatColumns="0" formatRows="0" objects="1" scenarios="1" spinCount="100000" saltValue="IPldLbWCEU9O9vs67xQyqugaI/P0urTQYSx9K1swNjHBncur6fLmkSEUrPkDOCIrCcdzfru6sZokaVyWnWiAbA==" hashValue="iePEWhBR5RALZ0eky7xIATXj03vRtutTK+GSjZogTNIavg8tDrW/MjZDPIak7ZCgIifBq+mcXzc2oM2i088N6w==" algorithmName="SHA-512" password="CC35"/>
  <autoFilter ref="C136:K247"/>
  <mergeCells count="20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D107:F107"/>
    <mergeCell ref="D108:F108"/>
    <mergeCell ref="D109:F109"/>
    <mergeCell ref="D110:F110"/>
    <mergeCell ref="D111:F111"/>
    <mergeCell ref="E123:H123"/>
    <mergeCell ref="E127:H127"/>
    <mergeCell ref="E125:H125"/>
    <mergeCell ref="E129:H12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130</v>
      </c>
      <c r="AZ2" s="293" t="s">
        <v>3781</v>
      </c>
      <c r="BA2" s="293" t="s">
        <v>3782</v>
      </c>
      <c r="BB2" s="293" t="s">
        <v>269</v>
      </c>
      <c r="BC2" s="293" t="s">
        <v>3783</v>
      </c>
      <c r="BD2" s="293" t="s">
        <v>89</v>
      </c>
    </row>
    <row r="3" s="1" customFormat="1" ht="6.96" customHeight="1">
      <c r="B3" s="162"/>
      <c r="C3" s="163"/>
      <c r="D3" s="163"/>
      <c r="E3" s="163"/>
      <c r="F3" s="163"/>
      <c r="G3" s="163"/>
      <c r="H3" s="163"/>
      <c r="I3" s="163"/>
      <c r="J3" s="163"/>
      <c r="K3" s="163"/>
      <c r="L3" s="21"/>
      <c r="AT3" s="18" t="s">
        <v>89</v>
      </c>
    </row>
    <row r="4" s="1" customFormat="1" ht="24.96" customHeight="1">
      <c r="B4" s="21"/>
      <c r="D4" s="164" t="s">
        <v>170</v>
      </c>
      <c r="L4" s="21"/>
      <c r="M4" s="165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66" t="s">
        <v>16</v>
      </c>
      <c r="L6" s="21"/>
    </row>
    <row r="7" s="1" customFormat="1" ht="16.5" customHeight="1">
      <c r="B7" s="21"/>
      <c r="E7" s="167" t="str">
        <f>'Rekapitulace stavby'!K6</f>
        <v>Komunitní centrum Jahodnice - rozdělení do etap .I.etapa</v>
      </c>
      <c r="F7" s="166"/>
      <c r="G7" s="166"/>
      <c r="H7" s="166"/>
      <c r="L7" s="21"/>
    </row>
    <row r="8">
      <c r="B8" s="21"/>
      <c r="D8" s="166" t="s">
        <v>171</v>
      </c>
      <c r="L8" s="21"/>
    </row>
    <row r="9" s="1" customFormat="1" ht="23.25" customHeight="1">
      <c r="B9" s="21"/>
      <c r="E9" s="167" t="s">
        <v>172</v>
      </c>
      <c r="F9" s="1"/>
      <c r="G9" s="1"/>
      <c r="H9" s="1"/>
      <c r="L9" s="21"/>
    </row>
    <row r="10" s="1" customFormat="1" ht="12" customHeight="1">
      <c r="B10" s="21"/>
      <c r="D10" s="166" t="s">
        <v>173</v>
      </c>
      <c r="L10" s="21"/>
    </row>
    <row r="11" s="2" customFormat="1" ht="16.5" customHeight="1">
      <c r="A11" s="41"/>
      <c r="B11" s="44"/>
      <c r="C11" s="41"/>
      <c r="D11" s="41"/>
      <c r="E11" s="168" t="s">
        <v>174</v>
      </c>
      <c r="F11" s="41"/>
      <c r="G11" s="41"/>
      <c r="H11" s="41"/>
      <c r="I11" s="41"/>
      <c r="J11" s="41"/>
      <c r="K11" s="41"/>
      <c r="L11" s="66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4"/>
      <c r="C12" s="41"/>
      <c r="D12" s="166" t="s">
        <v>175</v>
      </c>
      <c r="E12" s="41"/>
      <c r="F12" s="41"/>
      <c r="G12" s="41"/>
      <c r="H12" s="41"/>
      <c r="I12" s="41"/>
      <c r="J12" s="41"/>
      <c r="K12" s="41"/>
      <c r="L12" s="66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6.5" customHeight="1">
      <c r="A13" s="41"/>
      <c r="B13" s="44"/>
      <c r="C13" s="41"/>
      <c r="D13" s="41"/>
      <c r="E13" s="169" t="s">
        <v>3784</v>
      </c>
      <c r="F13" s="41"/>
      <c r="G13" s="41"/>
      <c r="H13" s="41"/>
      <c r="I13" s="41"/>
      <c r="J13" s="41"/>
      <c r="K13" s="41"/>
      <c r="L13" s="66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>
      <c r="A14" s="41"/>
      <c r="B14" s="44"/>
      <c r="C14" s="41"/>
      <c r="D14" s="41"/>
      <c r="E14" s="41"/>
      <c r="F14" s="41"/>
      <c r="G14" s="41"/>
      <c r="H14" s="41"/>
      <c r="I14" s="41"/>
      <c r="J14" s="41"/>
      <c r="K14" s="41"/>
      <c r="L14" s="66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2" customHeight="1">
      <c r="A15" s="41"/>
      <c r="B15" s="44"/>
      <c r="C15" s="41"/>
      <c r="D15" s="166" t="s">
        <v>18</v>
      </c>
      <c r="E15" s="41"/>
      <c r="F15" s="144" t="s">
        <v>1</v>
      </c>
      <c r="G15" s="41"/>
      <c r="H15" s="41"/>
      <c r="I15" s="166" t="s">
        <v>19</v>
      </c>
      <c r="J15" s="144" t="s">
        <v>1</v>
      </c>
      <c r="K15" s="41"/>
      <c r="L15" s="66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4"/>
      <c r="C16" s="41"/>
      <c r="D16" s="166" t="s">
        <v>20</v>
      </c>
      <c r="E16" s="41"/>
      <c r="F16" s="144" t="s">
        <v>21</v>
      </c>
      <c r="G16" s="41"/>
      <c r="H16" s="41"/>
      <c r="I16" s="166" t="s">
        <v>22</v>
      </c>
      <c r="J16" s="170" t="str">
        <f>'Rekapitulace stavby'!AN8</f>
        <v>14. 7. 2021</v>
      </c>
      <c r="K16" s="41"/>
      <c r="L16" s="66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0.8" customHeight="1">
      <c r="A17" s="41"/>
      <c r="B17" s="44"/>
      <c r="C17" s="41"/>
      <c r="D17" s="41"/>
      <c r="E17" s="41"/>
      <c r="F17" s="41"/>
      <c r="G17" s="41"/>
      <c r="H17" s="41"/>
      <c r="I17" s="41"/>
      <c r="J17" s="41"/>
      <c r="K17" s="41"/>
      <c r="L17" s="66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2" customHeight="1">
      <c r="A18" s="41"/>
      <c r="B18" s="44"/>
      <c r="C18" s="41"/>
      <c r="D18" s="166" t="s">
        <v>24</v>
      </c>
      <c r="E18" s="41"/>
      <c r="F18" s="41"/>
      <c r="G18" s="41"/>
      <c r="H18" s="41"/>
      <c r="I18" s="166" t="s">
        <v>25</v>
      </c>
      <c r="J18" s="144" t="s">
        <v>26</v>
      </c>
      <c r="K18" s="41"/>
      <c r="L18" s="66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8" customHeight="1">
      <c r="A19" s="41"/>
      <c r="B19" s="44"/>
      <c r="C19" s="41"/>
      <c r="D19" s="41"/>
      <c r="E19" s="144" t="s">
        <v>27</v>
      </c>
      <c r="F19" s="41"/>
      <c r="G19" s="41"/>
      <c r="H19" s="41"/>
      <c r="I19" s="166" t="s">
        <v>28</v>
      </c>
      <c r="J19" s="144" t="s">
        <v>1</v>
      </c>
      <c r="K19" s="41"/>
      <c r="L19" s="66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6.96" customHeight="1">
      <c r="A20" s="41"/>
      <c r="B20" s="44"/>
      <c r="C20" s="41"/>
      <c r="D20" s="41"/>
      <c r="E20" s="41"/>
      <c r="F20" s="41"/>
      <c r="G20" s="41"/>
      <c r="H20" s="41"/>
      <c r="I20" s="41"/>
      <c r="J20" s="41"/>
      <c r="K20" s="41"/>
      <c r="L20" s="66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2" customHeight="1">
      <c r="A21" s="41"/>
      <c r="B21" s="44"/>
      <c r="C21" s="41"/>
      <c r="D21" s="166" t="s">
        <v>29</v>
      </c>
      <c r="E21" s="41"/>
      <c r="F21" s="41"/>
      <c r="G21" s="41"/>
      <c r="H21" s="41"/>
      <c r="I21" s="166" t="s">
        <v>25</v>
      </c>
      <c r="J21" s="34" t="str">
        <f>'Rekapitulace stavby'!AN13</f>
        <v>Vyplň údaj</v>
      </c>
      <c r="K21" s="41"/>
      <c r="L21" s="66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8" customHeight="1">
      <c r="A22" s="41"/>
      <c r="B22" s="44"/>
      <c r="C22" s="41"/>
      <c r="D22" s="41"/>
      <c r="E22" s="34" t="str">
        <f>'Rekapitulace stavby'!E14</f>
        <v>Vyplň údaj</v>
      </c>
      <c r="F22" s="144"/>
      <c r="G22" s="144"/>
      <c r="H22" s="144"/>
      <c r="I22" s="166" t="s">
        <v>28</v>
      </c>
      <c r="J22" s="34" t="str">
        <f>'Rekapitulace stavby'!AN14</f>
        <v>Vyplň údaj</v>
      </c>
      <c r="K22" s="41"/>
      <c r="L22" s="66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6.96" customHeight="1">
      <c r="A23" s="41"/>
      <c r="B23" s="44"/>
      <c r="C23" s="41"/>
      <c r="D23" s="41"/>
      <c r="E23" s="41"/>
      <c r="F23" s="41"/>
      <c r="G23" s="41"/>
      <c r="H23" s="41"/>
      <c r="I23" s="41"/>
      <c r="J23" s="41"/>
      <c r="K23" s="41"/>
      <c r="L23" s="66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2" customHeight="1">
      <c r="A24" s="41"/>
      <c r="B24" s="44"/>
      <c r="C24" s="41"/>
      <c r="D24" s="166" t="s">
        <v>31</v>
      </c>
      <c r="E24" s="41"/>
      <c r="F24" s="41"/>
      <c r="G24" s="41"/>
      <c r="H24" s="41"/>
      <c r="I24" s="166" t="s">
        <v>25</v>
      </c>
      <c r="J24" s="144" t="s">
        <v>32</v>
      </c>
      <c r="K24" s="41"/>
      <c r="L24" s="66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8" customHeight="1">
      <c r="A25" s="41"/>
      <c r="B25" s="44"/>
      <c r="C25" s="41"/>
      <c r="D25" s="41"/>
      <c r="E25" s="144" t="s">
        <v>33</v>
      </c>
      <c r="F25" s="41"/>
      <c r="G25" s="41"/>
      <c r="H25" s="41"/>
      <c r="I25" s="166" t="s">
        <v>28</v>
      </c>
      <c r="J25" s="144" t="s">
        <v>1</v>
      </c>
      <c r="K25" s="41"/>
      <c r="L25" s="66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6.96" customHeight="1">
      <c r="A26" s="41"/>
      <c r="B26" s="44"/>
      <c r="C26" s="41"/>
      <c r="D26" s="41"/>
      <c r="E26" s="41"/>
      <c r="F26" s="41"/>
      <c r="G26" s="41"/>
      <c r="H26" s="41"/>
      <c r="I26" s="41"/>
      <c r="J26" s="41"/>
      <c r="K26" s="41"/>
      <c r="L26" s="66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12" customHeight="1">
      <c r="A27" s="41"/>
      <c r="B27" s="44"/>
      <c r="C27" s="41"/>
      <c r="D27" s="166" t="s">
        <v>35</v>
      </c>
      <c r="E27" s="41"/>
      <c r="F27" s="41"/>
      <c r="G27" s="41"/>
      <c r="H27" s="41"/>
      <c r="I27" s="166" t="s">
        <v>25</v>
      </c>
      <c r="J27" s="144" t="s">
        <v>36</v>
      </c>
      <c r="K27" s="41"/>
      <c r="L27" s="66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8" customHeight="1">
      <c r="A28" s="41"/>
      <c r="B28" s="44"/>
      <c r="C28" s="41"/>
      <c r="D28" s="41"/>
      <c r="E28" s="144" t="s">
        <v>37</v>
      </c>
      <c r="F28" s="41"/>
      <c r="G28" s="41"/>
      <c r="H28" s="41"/>
      <c r="I28" s="166" t="s">
        <v>28</v>
      </c>
      <c r="J28" s="144" t="s">
        <v>1</v>
      </c>
      <c r="K28" s="41"/>
      <c r="L28" s="66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4"/>
      <c r="C29" s="41"/>
      <c r="D29" s="41"/>
      <c r="E29" s="41"/>
      <c r="F29" s="41"/>
      <c r="G29" s="41"/>
      <c r="H29" s="41"/>
      <c r="I29" s="41"/>
      <c r="J29" s="41"/>
      <c r="K29" s="41"/>
      <c r="L29" s="66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12" customHeight="1">
      <c r="A30" s="41"/>
      <c r="B30" s="44"/>
      <c r="C30" s="41"/>
      <c r="D30" s="166" t="s">
        <v>38</v>
      </c>
      <c r="E30" s="41"/>
      <c r="F30" s="41"/>
      <c r="G30" s="41"/>
      <c r="H30" s="41"/>
      <c r="I30" s="41"/>
      <c r="J30" s="41"/>
      <c r="K30" s="41"/>
      <c r="L30" s="66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8" customFormat="1" ht="71.25" customHeight="1">
      <c r="A31" s="171"/>
      <c r="B31" s="172"/>
      <c r="C31" s="171"/>
      <c r="D31" s="171"/>
      <c r="E31" s="173" t="s">
        <v>177</v>
      </c>
      <c r="F31" s="173"/>
      <c r="G31" s="173"/>
      <c r="H31" s="173"/>
      <c r="I31" s="171"/>
      <c r="J31" s="171"/>
      <c r="K31" s="171"/>
      <c r="L31" s="174"/>
      <c r="S31" s="171"/>
      <c r="T31" s="171"/>
      <c r="U31" s="171"/>
      <c r="V31" s="171"/>
      <c r="W31" s="171"/>
      <c r="X31" s="171"/>
      <c r="Y31" s="171"/>
      <c r="Z31" s="171"/>
      <c r="AA31" s="171"/>
      <c r="AB31" s="171"/>
      <c r="AC31" s="171"/>
      <c r="AD31" s="171"/>
      <c r="AE31" s="171"/>
    </row>
    <row r="32" s="2" customFormat="1" ht="6.96" customHeight="1">
      <c r="A32" s="41"/>
      <c r="B32" s="44"/>
      <c r="C32" s="41"/>
      <c r="D32" s="41"/>
      <c r="E32" s="41"/>
      <c r="F32" s="41"/>
      <c r="G32" s="41"/>
      <c r="H32" s="41"/>
      <c r="I32" s="41"/>
      <c r="J32" s="41"/>
      <c r="K32" s="41"/>
      <c r="L32" s="66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4"/>
      <c r="C33" s="41"/>
      <c r="D33" s="175"/>
      <c r="E33" s="175"/>
      <c r="F33" s="175"/>
      <c r="G33" s="175"/>
      <c r="H33" s="175"/>
      <c r="I33" s="175"/>
      <c r="J33" s="175"/>
      <c r="K33" s="175"/>
      <c r="L33" s="66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4"/>
      <c r="C34" s="41"/>
      <c r="D34" s="144" t="s">
        <v>178</v>
      </c>
      <c r="E34" s="41"/>
      <c r="F34" s="41"/>
      <c r="G34" s="41"/>
      <c r="H34" s="41"/>
      <c r="I34" s="41"/>
      <c r="J34" s="176">
        <f>J100</f>
        <v>0</v>
      </c>
      <c r="K34" s="41"/>
      <c r="L34" s="66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4"/>
      <c r="C35" s="41"/>
      <c r="D35" s="177" t="s">
        <v>164</v>
      </c>
      <c r="E35" s="41"/>
      <c r="F35" s="41"/>
      <c r="G35" s="41"/>
      <c r="H35" s="41"/>
      <c r="I35" s="41"/>
      <c r="J35" s="176">
        <f>J106</f>
        <v>0</v>
      </c>
      <c r="K35" s="41"/>
      <c r="L35" s="66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25.44" customHeight="1">
      <c r="A36" s="41"/>
      <c r="B36" s="44"/>
      <c r="C36" s="41"/>
      <c r="D36" s="178" t="s">
        <v>41</v>
      </c>
      <c r="E36" s="41"/>
      <c r="F36" s="41"/>
      <c r="G36" s="41"/>
      <c r="H36" s="41"/>
      <c r="I36" s="41"/>
      <c r="J36" s="179">
        <f>ROUND(J34 + J35, 2)</f>
        <v>0</v>
      </c>
      <c r="K36" s="41"/>
      <c r="L36" s="66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s="2" customFormat="1" ht="6.96" customHeight="1">
      <c r="A37" s="41"/>
      <c r="B37" s="44"/>
      <c r="C37" s="41"/>
      <c r="D37" s="175"/>
      <c r="E37" s="175"/>
      <c r="F37" s="175"/>
      <c r="G37" s="175"/>
      <c r="H37" s="175"/>
      <c r="I37" s="175"/>
      <c r="J37" s="175"/>
      <c r="K37" s="175"/>
      <c r="L37" s="66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14.4" customHeight="1">
      <c r="A38" s="41"/>
      <c r="B38" s="44"/>
      <c r="C38" s="41"/>
      <c r="D38" s="41"/>
      <c r="E38" s="41"/>
      <c r="F38" s="180" t="s">
        <v>43</v>
      </c>
      <c r="G38" s="41"/>
      <c r="H38" s="41"/>
      <c r="I38" s="180" t="s">
        <v>42</v>
      </c>
      <c r="J38" s="180" t="s">
        <v>44</v>
      </c>
      <c r="K38" s="41"/>
      <c r="L38" s="66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14.4" customHeight="1">
      <c r="A39" s="41"/>
      <c r="B39" s="44"/>
      <c r="C39" s="41"/>
      <c r="D39" s="168" t="s">
        <v>45</v>
      </c>
      <c r="E39" s="166" t="s">
        <v>46</v>
      </c>
      <c r="F39" s="181">
        <f>ROUND((SUM(BE106:BE113) + SUM(BE137:BE241)),  2)</f>
        <v>0</v>
      </c>
      <c r="G39" s="41"/>
      <c r="H39" s="41"/>
      <c r="I39" s="182">
        <v>0.20999999999999999</v>
      </c>
      <c r="J39" s="181">
        <f>ROUND(((SUM(BE106:BE113) + SUM(BE137:BE241))*I39),  2)</f>
        <v>0</v>
      </c>
      <c r="K39" s="41"/>
      <c r="L39" s="66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44"/>
      <c r="C40" s="41"/>
      <c r="D40" s="41"/>
      <c r="E40" s="166" t="s">
        <v>47</v>
      </c>
      <c r="F40" s="181">
        <f>ROUND((SUM(BF106:BF113) + SUM(BF137:BF241)),  2)</f>
        <v>0</v>
      </c>
      <c r="G40" s="41"/>
      <c r="H40" s="41"/>
      <c r="I40" s="182">
        <v>0.14999999999999999</v>
      </c>
      <c r="J40" s="181">
        <f>ROUND(((SUM(BF106:BF113) + SUM(BF137:BF241))*I40),  2)</f>
        <v>0</v>
      </c>
      <c r="K40" s="41"/>
      <c r="L40" s="66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hidden="1" s="2" customFormat="1" ht="14.4" customHeight="1">
      <c r="A41" s="41"/>
      <c r="B41" s="44"/>
      <c r="C41" s="41"/>
      <c r="D41" s="41"/>
      <c r="E41" s="166" t="s">
        <v>48</v>
      </c>
      <c r="F41" s="181">
        <f>ROUND((SUM(BG106:BG113) + SUM(BG137:BG241)),  2)</f>
        <v>0</v>
      </c>
      <c r="G41" s="41"/>
      <c r="H41" s="41"/>
      <c r="I41" s="182">
        <v>0.20999999999999999</v>
      </c>
      <c r="J41" s="181">
        <f>0</f>
        <v>0</v>
      </c>
      <c r="K41" s="41"/>
      <c r="L41" s="66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hidden="1" s="2" customFormat="1" ht="14.4" customHeight="1">
      <c r="A42" s="41"/>
      <c r="B42" s="44"/>
      <c r="C42" s="41"/>
      <c r="D42" s="41"/>
      <c r="E42" s="166" t="s">
        <v>49</v>
      </c>
      <c r="F42" s="181">
        <f>ROUND((SUM(BH106:BH113) + SUM(BH137:BH241)),  2)</f>
        <v>0</v>
      </c>
      <c r="G42" s="41"/>
      <c r="H42" s="41"/>
      <c r="I42" s="182">
        <v>0.14999999999999999</v>
      </c>
      <c r="J42" s="181">
        <f>0</f>
        <v>0</v>
      </c>
      <c r="K42" s="41"/>
      <c r="L42" s="66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hidden="1" s="2" customFormat="1" ht="14.4" customHeight="1">
      <c r="A43" s="41"/>
      <c r="B43" s="44"/>
      <c r="C43" s="41"/>
      <c r="D43" s="41"/>
      <c r="E43" s="166" t="s">
        <v>50</v>
      </c>
      <c r="F43" s="181">
        <f>ROUND((SUM(BI106:BI113) + SUM(BI137:BI241)),  2)</f>
        <v>0</v>
      </c>
      <c r="G43" s="41"/>
      <c r="H43" s="41"/>
      <c r="I43" s="182">
        <v>0</v>
      </c>
      <c r="J43" s="181">
        <f>0</f>
        <v>0</v>
      </c>
      <c r="K43" s="41"/>
      <c r="L43" s="66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</row>
    <row r="44" s="2" customFormat="1" ht="6.96" customHeight="1">
      <c r="A44" s="41"/>
      <c r="B44" s="44"/>
      <c r="C44" s="41"/>
      <c r="D44" s="41"/>
      <c r="E44" s="41"/>
      <c r="F44" s="41"/>
      <c r="G44" s="41"/>
      <c r="H44" s="41"/>
      <c r="I44" s="41"/>
      <c r="J44" s="41"/>
      <c r="K44" s="41"/>
      <c r="L44" s="66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5.44" customHeight="1">
      <c r="A45" s="41"/>
      <c r="B45" s="44"/>
      <c r="C45" s="183"/>
      <c r="D45" s="184" t="s">
        <v>51</v>
      </c>
      <c r="E45" s="185"/>
      <c r="F45" s="185"/>
      <c r="G45" s="186" t="s">
        <v>52</v>
      </c>
      <c r="H45" s="187" t="s">
        <v>53</v>
      </c>
      <c r="I45" s="185"/>
      <c r="J45" s="188">
        <f>SUM(J36:J43)</f>
        <v>0</v>
      </c>
      <c r="K45" s="189"/>
      <c r="L45" s="66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14.4" customHeight="1">
      <c r="A46" s="41"/>
      <c r="B46" s="44"/>
      <c r="C46" s="41"/>
      <c r="D46" s="41"/>
      <c r="E46" s="41"/>
      <c r="F46" s="41"/>
      <c r="G46" s="41"/>
      <c r="H46" s="41"/>
      <c r="I46" s="41"/>
      <c r="J46" s="41"/>
      <c r="K46" s="41"/>
      <c r="L46" s="66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6"/>
      <c r="D50" s="190" t="s">
        <v>54</v>
      </c>
      <c r="E50" s="191"/>
      <c r="F50" s="191"/>
      <c r="G50" s="190" t="s">
        <v>55</v>
      </c>
      <c r="H50" s="191"/>
      <c r="I50" s="191"/>
      <c r="J50" s="191"/>
      <c r="K50" s="191"/>
      <c r="L50" s="66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1"/>
      <c r="B61" s="44"/>
      <c r="C61" s="41"/>
      <c r="D61" s="192" t="s">
        <v>56</v>
      </c>
      <c r="E61" s="193"/>
      <c r="F61" s="194" t="s">
        <v>57</v>
      </c>
      <c r="G61" s="192" t="s">
        <v>56</v>
      </c>
      <c r="H61" s="193"/>
      <c r="I61" s="193"/>
      <c r="J61" s="195" t="s">
        <v>57</v>
      </c>
      <c r="K61" s="193"/>
      <c r="L61" s="66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1"/>
      <c r="B65" s="44"/>
      <c r="C65" s="41"/>
      <c r="D65" s="190" t="s">
        <v>58</v>
      </c>
      <c r="E65" s="196"/>
      <c r="F65" s="196"/>
      <c r="G65" s="190" t="s">
        <v>59</v>
      </c>
      <c r="H65" s="196"/>
      <c r="I65" s="196"/>
      <c r="J65" s="196"/>
      <c r="K65" s="196"/>
      <c r="L65" s="66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1"/>
      <c r="B76" s="44"/>
      <c r="C76" s="41"/>
      <c r="D76" s="192" t="s">
        <v>56</v>
      </c>
      <c r="E76" s="193"/>
      <c r="F76" s="194" t="s">
        <v>57</v>
      </c>
      <c r="G76" s="192" t="s">
        <v>56</v>
      </c>
      <c r="H76" s="193"/>
      <c r="I76" s="193"/>
      <c r="J76" s="195" t="s">
        <v>57</v>
      </c>
      <c r="K76" s="193"/>
      <c r="L76" s="66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4.4" customHeight="1">
      <c r="A77" s="41"/>
      <c r="B77" s="197"/>
      <c r="C77" s="198"/>
      <c r="D77" s="198"/>
      <c r="E77" s="198"/>
      <c r="F77" s="198"/>
      <c r="G77" s="198"/>
      <c r="H77" s="198"/>
      <c r="I77" s="198"/>
      <c r="J77" s="198"/>
      <c r="K77" s="198"/>
      <c r="L77" s="66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81" s="2" customFormat="1" ht="6.96" customHeight="1">
      <c r="A81" s="41"/>
      <c r="B81" s="199"/>
      <c r="C81" s="200"/>
      <c r="D81" s="200"/>
      <c r="E81" s="200"/>
      <c r="F81" s="200"/>
      <c r="G81" s="200"/>
      <c r="H81" s="200"/>
      <c r="I81" s="200"/>
      <c r="J81" s="200"/>
      <c r="K81" s="200"/>
      <c r="L81" s="66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24.96" customHeight="1">
      <c r="A82" s="41"/>
      <c r="B82" s="42"/>
      <c r="C82" s="24" t="s">
        <v>179</v>
      </c>
      <c r="D82" s="43"/>
      <c r="E82" s="43"/>
      <c r="F82" s="43"/>
      <c r="G82" s="43"/>
      <c r="H82" s="43"/>
      <c r="I82" s="43"/>
      <c r="J82" s="43"/>
      <c r="K82" s="43"/>
      <c r="L82" s="66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66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3" t="s">
        <v>16</v>
      </c>
      <c r="D84" s="43"/>
      <c r="E84" s="43"/>
      <c r="F84" s="43"/>
      <c r="G84" s="43"/>
      <c r="H84" s="43"/>
      <c r="I84" s="43"/>
      <c r="J84" s="43"/>
      <c r="K84" s="43"/>
      <c r="L84" s="66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6.5" customHeight="1">
      <c r="A85" s="41"/>
      <c r="B85" s="42"/>
      <c r="C85" s="43"/>
      <c r="D85" s="43"/>
      <c r="E85" s="201" t="str">
        <f>E7</f>
        <v>Komunitní centrum Jahodnice - rozdělení do etap .I.etapa</v>
      </c>
      <c r="F85" s="33"/>
      <c r="G85" s="33"/>
      <c r="H85" s="33"/>
      <c r="I85" s="43"/>
      <c r="J85" s="43"/>
      <c r="K85" s="43"/>
      <c r="L85" s="66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1" customFormat="1" ht="12" customHeight="1">
      <c r="B86" s="22"/>
      <c r="C86" s="33" t="s">
        <v>171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23.25" customHeight="1">
      <c r="B87" s="22"/>
      <c r="C87" s="23"/>
      <c r="D87" s="23"/>
      <c r="E87" s="201" t="s">
        <v>172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173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41"/>
      <c r="B89" s="42"/>
      <c r="C89" s="43"/>
      <c r="D89" s="43"/>
      <c r="E89" s="202" t="s">
        <v>174</v>
      </c>
      <c r="F89" s="43"/>
      <c r="G89" s="43"/>
      <c r="H89" s="43"/>
      <c r="I89" s="43"/>
      <c r="J89" s="43"/>
      <c r="K89" s="43"/>
      <c r="L89" s="66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12" customHeight="1">
      <c r="A90" s="41"/>
      <c r="B90" s="42"/>
      <c r="C90" s="33" t="s">
        <v>175</v>
      </c>
      <c r="D90" s="43"/>
      <c r="E90" s="43"/>
      <c r="F90" s="43"/>
      <c r="G90" s="43"/>
      <c r="H90" s="43"/>
      <c r="I90" s="43"/>
      <c r="J90" s="43"/>
      <c r="K90" s="43"/>
      <c r="L90" s="66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6.5" customHeight="1">
      <c r="A91" s="41"/>
      <c r="B91" s="42"/>
      <c r="C91" s="43"/>
      <c r="D91" s="43"/>
      <c r="E91" s="79" t="str">
        <f>E13</f>
        <v>222/2021/KCv - Vytápění</v>
      </c>
      <c r="F91" s="43"/>
      <c r="G91" s="43"/>
      <c r="H91" s="43"/>
      <c r="I91" s="43"/>
      <c r="J91" s="43"/>
      <c r="K91" s="43"/>
      <c r="L91" s="66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6.96" customHeight="1">
      <c r="A92" s="41"/>
      <c r="B92" s="42"/>
      <c r="C92" s="43"/>
      <c r="D92" s="43"/>
      <c r="E92" s="43"/>
      <c r="F92" s="43"/>
      <c r="G92" s="43"/>
      <c r="H92" s="43"/>
      <c r="I92" s="43"/>
      <c r="J92" s="43"/>
      <c r="K92" s="43"/>
      <c r="L92" s="66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2" customHeight="1">
      <c r="A93" s="41"/>
      <c r="B93" s="42"/>
      <c r="C93" s="33" t="s">
        <v>20</v>
      </c>
      <c r="D93" s="43"/>
      <c r="E93" s="43"/>
      <c r="F93" s="28" t="str">
        <f>F16</f>
        <v>Baštýřská 67/2,19800 Praha 14</v>
      </c>
      <c r="G93" s="43"/>
      <c r="H93" s="43"/>
      <c r="I93" s="33" t="s">
        <v>22</v>
      </c>
      <c r="J93" s="82" t="str">
        <f>IF(J16="","",J16)</f>
        <v>14. 7. 2021</v>
      </c>
      <c r="K93" s="43"/>
      <c r="L93" s="66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6.96" customHeight="1">
      <c r="A94" s="41"/>
      <c r="B94" s="42"/>
      <c r="C94" s="43"/>
      <c r="D94" s="43"/>
      <c r="E94" s="43"/>
      <c r="F94" s="43"/>
      <c r="G94" s="43"/>
      <c r="H94" s="43"/>
      <c r="I94" s="43"/>
      <c r="J94" s="43"/>
      <c r="K94" s="43"/>
      <c r="L94" s="66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25.65" customHeight="1">
      <c r="A95" s="41"/>
      <c r="B95" s="42"/>
      <c r="C95" s="33" t="s">
        <v>24</v>
      </c>
      <c r="D95" s="43"/>
      <c r="E95" s="43"/>
      <c r="F95" s="28" t="str">
        <f>E19</f>
        <v>Městská část Praha 14,Br.Venclíků 1073,Praha 14</v>
      </c>
      <c r="G95" s="43"/>
      <c r="H95" s="43"/>
      <c r="I95" s="33" t="s">
        <v>31</v>
      </c>
      <c r="J95" s="37" t="str">
        <f>E25</f>
        <v>a3atelier s.r.o.,Praha 1</v>
      </c>
      <c r="K95" s="43"/>
      <c r="L95" s="66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15.15" customHeight="1">
      <c r="A96" s="41"/>
      <c r="B96" s="42"/>
      <c r="C96" s="33" t="s">
        <v>29</v>
      </c>
      <c r="D96" s="43"/>
      <c r="E96" s="43"/>
      <c r="F96" s="28" t="str">
        <f>IF(E22="","",E22)</f>
        <v>Vyplň údaj</v>
      </c>
      <c r="G96" s="43"/>
      <c r="H96" s="43"/>
      <c r="I96" s="33" t="s">
        <v>35</v>
      </c>
      <c r="J96" s="37" t="str">
        <f>E28</f>
        <v>Ing.Myšík Petr</v>
      </c>
      <c r="K96" s="43"/>
      <c r="L96" s="66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97" s="2" customFormat="1" ht="10.32" customHeight="1">
      <c r="A97" s="41"/>
      <c r="B97" s="42"/>
      <c r="C97" s="43"/>
      <c r="D97" s="43"/>
      <c r="E97" s="43"/>
      <c r="F97" s="43"/>
      <c r="G97" s="43"/>
      <c r="H97" s="43"/>
      <c r="I97" s="43"/>
      <c r="J97" s="43"/>
      <c r="K97" s="43"/>
      <c r="L97" s="66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</row>
    <row r="98" s="2" customFormat="1" ht="29.28" customHeight="1">
      <c r="A98" s="41"/>
      <c r="B98" s="42"/>
      <c r="C98" s="203" t="s">
        <v>180</v>
      </c>
      <c r="D98" s="160"/>
      <c r="E98" s="160"/>
      <c r="F98" s="160"/>
      <c r="G98" s="160"/>
      <c r="H98" s="160"/>
      <c r="I98" s="160"/>
      <c r="J98" s="204" t="s">
        <v>181</v>
      </c>
      <c r="K98" s="160"/>
      <c r="L98" s="66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</row>
    <row r="99" s="2" customFormat="1" ht="10.32" customHeight="1">
      <c r="A99" s="41"/>
      <c r="B99" s="42"/>
      <c r="C99" s="43"/>
      <c r="D99" s="43"/>
      <c r="E99" s="43"/>
      <c r="F99" s="43"/>
      <c r="G99" s="43"/>
      <c r="H99" s="43"/>
      <c r="I99" s="43"/>
      <c r="J99" s="43"/>
      <c r="K99" s="43"/>
      <c r="L99" s="66"/>
      <c r="S99" s="41"/>
      <c r="T99" s="41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</row>
    <row r="100" s="2" customFormat="1" ht="22.8" customHeight="1">
      <c r="A100" s="41"/>
      <c r="B100" s="42"/>
      <c r="C100" s="205" t="s">
        <v>182</v>
      </c>
      <c r="D100" s="43"/>
      <c r="E100" s="43"/>
      <c r="F100" s="43"/>
      <c r="G100" s="43"/>
      <c r="H100" s="43"/>
      <c r="I100" s="43"/>
      <c r="J100" s="113">
        <f>J137</f>
        <v>0</v>
      </c>
      <c r="K100" s="43"/>
      <c r="L100" s="66"/>
      <c r="S100" s="41"/>
      <c r="T100" s="41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U100" s="18" t="s">
        <v>183</v>
      </c>
    </row>
    <row r="101" s="9" customFormat="1" ht="24.96" customHeight="1">
      <c r="A101" s="9"/>
      <c r="B101" s="206"/>
      <c r="C101" s="207"/>
      <c r="D101" s="208" t="s">
        <v>3785</v>
      </c>
      <c r="E101" s="209"/>
      <c r="F101" s="209"/>
      <c r="G101" s="209"/>
      <c r="H101" s="209"/>
      <c r="I101" s="209"/>
      <c r="J101" s="210">
        <f>J138</f>
        <v>0</v>
      </c>
      <c r="K101" s="207"/>
      <c r="L101" s="211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206"/>
      <c r="C102" s="207"/>
      <c r="D102" s="208" t="s">
        <v>3786</v>
      </c>
      <c r="E102" s="209"/>
      <c r="F102" s="209"/>
      <c r="G102" s="209"/>
      <c r="H102" s="209"/>
      <c r="I102" s="209"/>
      <c r="J102" s="210">
        <f>J203</f>
        <v>0</v>
      </c>
      <c r="K102" s="207"/>
      <c r="L102" s="211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206"/>
      <c r="C103" s="207"/>
      <c r="D103" s="208" t="s">
        <v>3787</v>
      </c>
      <c r="E103" s="209"/>
      <c r="F103" s="209"/>
      <c r="G103" s="209"/>
      <c r="H103" s="209"/>
      <c r="I103" s="209"/>
      <c r="J103" s="210">
        <f>J236</f>
        <v>0</v>
      </c>
      <c r="K103" s="207"/>
      <c r="L103" s="211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2" customFormat="1" ht="21.84" customHeight="1">
      <c r="A104" s="41"/>
      <c r="B104" s="42"/>
      <c r="C104" s="43"/>
      <c r="D104" s="43"/>
      <c r="E104" s="43"/>
      <c r="F104" s="43"/>
      <c r="G104" s="43"/>
      <c r="H104" s="43"/>
      <c r="I104" s="43"/>
      <c r="J104" s="43"/>
      <c r="K104" s="43"/>
      <c r="L104" s="66"/>
      <c r="S104" s="41"/>
      <c r="T104" s="41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</row>
    <row r="105" s="2" customFormat="1" ht="6.96" customHeight="1">
      <c r="A105" s="41"/>
      <c r="B105" s="42"/>
      <c r="C105" s="43"/>
      <c r="D105" s="43"/>
      <c r="E105" s="43"/>
      <c r="F105" s="43"/>
      <c r="G105" s="43"/>
      <c r="H105" s="43"/>
      <c r="I105" s="43"/>
      <c r="J105" s="43"/>
      <c r="K105" s="43"/>
      <c r="L105" s="66"/>
      <c r="S105" s="41"/>
      <c r="T105" s="41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</row>
    <row r="106" s="2" customFormat="1" ht="29.28" customHeight="1">
      <c r="A106" s="41"/>
      <c r="B106" s="42"/>
      <c r="C106" s="205" t="s">
        <v>189</v>
      </c>
      <c r="D106" s="43"/>
      <c r="E106" s="43"/>
      <c r="F106" s="43"/>
      <c r="G106" s="43"/>
      <c r="H106" s="43"/>
      <c r="I106" s="43"/>
      <c r="J106" s="217">
        <f>ROUND(J107 + J108 + J109 + J110 + J111 + J112,2)</f>
        <v>0</v>
      </c>
      <c r="K106" s="43"/>
      <c r="L106" s="66"/>
      <c r="N106" s="218" t="s">
        <v>45</v>
      </c>
      <c r="S106" s="41"/>
      <c r="T106" s="41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</row>
    <row r="107" s="2" customFormat="1" ht="18" customHeight="1">
      <c r="A107" s="41"/>
      <c r="B107" s="42"/>
      <c r="C107" s="43"/>
      <c r="D107" s="156" t="s">
        <v>190</v>
      </c>
      <c r="E107" s="151"/>
      <c r="F107" s="151"/>
      <c r="G107" s="43"/>
      <c r="H107" s="43"/>
      <c r="I107" s="43"/>
      <c r="J107" s="152">
        <v>0</v>
      </c>
      <c r="K107" s="43"/>
      <c r="L107" s="219"/>
      <c r="M107" s="220"/>
      <c r="N107" s="221" t="s">
        <v>46</v>
      </c>
      <c r="O107" s="220"/>
      <c r="P107" s="220"/>
      <c r="Q107" s="220"/>
      <c r="R107" s="220"/>
      <c r="S107" s="222"/>
      <c r="T107" s="222"/>
      <c r="U107" s="222"/>
      <c r="V107" s="222"/>
      <c r="W107" s="222"/>
      <c r="X107" s="222"/>
      <c r="Y107" s="222"/>
      <c r="Z107" s="222"/>
      <c r="AA107" s="222"/>
      <c r="AB107" s="222"/>
      <c r="AC107" s="222"/>
      <c r="AD107" s="222"/>
      <c r="AE107" s="222"/>
      <c r="AF107" s="220"/>
      <c r="AG107" s="220"/>
      <c r="AH107" s="220"/>
      <c r="AI107" s="220"/>
      <c r="AJ107" s="220"/>
      <c r="AK107" s="220"/>
      <c r="AL107" s="220"/>
      <c r="AM107" s="220"/>
      <c r="AN107" s="220"/>
      <c r="AO107" s="220"/>
      <c r="AP107" s="220"/>
      <c r="AQ107" s="220"/>
      <c r="AR107" s="220"/>
      <c r="AS107" s="220"/>
      <c r="AT107" s="220"/>
      <c r="AU107" s="220"/>
      <c r="AV107" s="220"/>
      <c r="AW107" s="220"/>
      <c r="AX107" s="220"/>
      <c r="AY107" s="223" t="s">
        <v>104</v>
      </c>
      <c r="AZ107" s="220"/>
      <c r="BA107" s="220"/>
      <c r="BB107" s="220"/>
      <c r="BC107" s="220"/>
      <c r="BD107" s="220"/>
      <c r="BE107" s="224">
        <f>IF(N107="základní",J107,0)</f>
        <v>0</v>
      </c>
      <c r="BF107" s="224">
        <f>IF(N107="snížená",J107,0)</f>
        <v>0</v>
      </c>
      <c r="BG107" s="224">
        <f>IF(N107="zákl. přenesená",J107,0)</f>
        <v>0</v>
      </c>
      <c r="BH107" s="224">
        <f>IF(N107="sníž. přenesená",J107,0)</f>
        <v>0</v>
      </c>
      <c r="BI107" s="224">
        <f>IF(N107="nulová",J107,0)</f>
        <v>0</v>
      </c>
      <c r="BJ107" s="223" t="s">
        <v>87</v>
      </c>
      <c r="BK107" s="220"/>
      <c r="BL107" s="220"/>
      <c r="BM107" s="220"/>
    </row>
    <row r="108" s="2" customFormat="1" ht="18" customHeight="1">
      <c r="A108" s="41"/>
      <c r="B108" s="42"/>
      <c r="C108" s="43"/>
      <c r="D108" s="156" t="s">
        <v>191</v>
      </c>
      <c r="E108" s="151"/>
      <c r="F108" s="151"/>
      <c r="G108" s="43"/>
      <c r="H108" s="43"/>
      <c r="I108" s="43"/>
      <c r="J108" s="152">
        <v>0</v>
      </c>
      <c r="K108" s="43"/>
      <c r="L108" s="219"/>
      <c r="M108" s="220"/>
      <c r="N108" s="221" t="s">
        <v>46</v>
      </c>
      <c r="O108" s="220"/>
      <c r="P108" s="220"/>
      <c r="Q108" s="220"/>
      <c r="R108" s="220"/>
      <c r="S108" s="222"/>
      <c r="T108" s="222"/>
      <c r="U108" s="222"/>
      <c r="V108" s="222"/>
      <c r="W108" s="222"/>
      <c r="X108" s="222"/>
      <c r="Y108" s="222"/>
      <c r="Z108" s="222"/>
      <c r="AA108" s="222"/>
      <c r="AB108" s="222"/>
      <c r="AC108" s="222"/>
      <c r="AD108" s="222"/>
      <c r="AE108" s="222"/>
      <c r="AF108" s="220"/>
      <c r="AG108" s="220"/>
      <c r="AH108" s="220"/>
      <c r="AI108" s="220"/>
      <c r="AJ108" s="220"/>
      <c r="AK108" s="220"/>
      <c r="AL108" s="220"/>
      <c r="AM108" s="220"/>
      <c r="AN108" s="220"/>
      <c r="AO108" s="220"/>
      <c r="AP108" s="220"/>
      <c r="AQ108" s="220"/>
      <c r="AR108" s="220"/>
      <c r="AS108" s="220"/>
      <c r="AT108" s="220"/>
      <c r="AU108" s="220"/>
      <c r="AV108" s="220"/>
      <c r="AW108" s="220"/>
      <c r="AX108" s="220"/>
      <c r="AY108" s="223" t="s">
        <v>104</v>
      </c>
      <c r="AZ108" s="220"/>
      <c r="BA108" s="220"/>
      <c r="BB108" s="220"/>
      <c r="BC108" s="220"/>
      <c r="BD108" s="220"/>
      <c r="BE108" s="224">
        <f>IF(N108="základní",J108,0)</f>
        <v>0</v>
      </c>
      <c r="BF108" s="224">
        <f>IF(N108="snížená",J108,0)</f>
        <v>0</v>
      </c>
      <c r="BG108" s="224">
        <f>IF(N108="zákl. přenesená",J108,0)</f>
        <v>0</v>
      </c>
      <c r="BH108" s="224">
        <f>IF(N108="sníž. přenesená",J108,0)</f>
        <v>0</v>
      </c>
      <c r="BI108" s="224">
        <f>IF(N108="nulová",J108,0)</f>
        <v>0</v>
      </c>
      <c r="BJ108" s="223" t="s">
        <v>87</v>
      </c>
      <c r="BK108" s="220"/>
      <c r="BL108" s="220"/>
      <c r="BM108" s="220"/>
    </row>
    <row r="109" s="2" customFormat="1" ht="18" customHeight="1">
      <c r="A109" s="41"/>
      <c r="B109" s="42"/>
      <c r="C109" s="43"/>
      <c r="D109" s="156" t="s">
        <v>192</v>
      </c>
      <c r="E109" s="151"/>
      <c r="F109" s="151"/>
      <c r="G109" s="43"/>
      <c r="H109" s="43"/>
      <c r="I109" s="43"/>
      <c r="J109" s="152">
        <v>0</v>
      </c>
      <c r="K109" s="43"/>
      <c r="L109" s="219"/>
      <c r="M109" s="220"/>
      <c r="N109" s="221" t="s">
        <v>46</v>
      </c>
      <c r="O109" s="220"/>
      <c r="P109" s="220"/>
      <c r="Q109" s="220"/>
      <c r="R109" s="220"/>
      <c r="S109" s="222"/>
      <c r="T109" s="222"/>
      <c r="U109" s="222"/>
      <c r="V109" s="222"/>
      <c r="W109" s="222"/>
      <c r="X109" s="222"/>
      <c r="Y109" s="222"/>
      <c r="Z109" s="222"/>
      <c r="AA109" s="222"/>
      <c r="AB109" s="222"/>
      <c r="AC109" s="222"/>
      <c r="AD109" s="222"/>
      <c r="AE109" s="222"/>
      <c r="AF109" s="220"/>
      <c r="AG109" s="220"/>
      <c r="AH109" s="220"/>
      <c r="AI109" s="220"/>
      <c r="AJ109" s="220"/>
      <c r="AK109" s="220"/>
      <c r="AL109" s="220"/>
      <c r="AM109" s="220"/>
      <c r="AN109" s="220"/>
      <c r="AO109" s="220"/>
      <c r="AP109" s="220"/>
      <c r="AQ109" s="220"/>
      <c r="AR109" s="220"/>
      <c r="AS109" s="220"/>
      <c r="AT109" s="220"/>
      <c r="AU109" s="220"/>
      <c r="AV109" s="220"/>
      <c r="AW109" s="220"/>
      <c r="AX109" s="220"/>
      <c r="AY109" s="223" t="s">
        <v>104</v>
      </c>
      <c r="AZ109" s="220"/>
      <c r="BA109" s="220"/>
      <c r="BB109" s="220"/>
      <c r="BC109" s="220"/>
      <c r="BD109" s="220"/>
      <c r="BE109" s="224">
        <f>IF(N109="základní",J109,0)</f>
        <v>0</v>
      </c>
      <c r="BF109" s="224">
        <f>IF(N109="snížená",J109,0)</f>
        <v>0</v>
      </c>
      <c r="BG109" s="224">
        <f>IF(N109="zákl. přenesená",J109,0)</f>
        <v>0</v>
      </c>
      <c r="BH109" s="224">
        <f>IF(N109="sníž. přenesená",J109,0)</f>
        <v>0</v>
      </c>
      <c r="BI109" s="224">
        <f>IF(N109="nulová",J109,0)</f>
        <v>0</v>
      </c>
      <c r="BJ109" s="223" t="s">
        <v>87</v>
      </c>
      <c r="BK109" s="220"/>
      <c r="BL109" s="220"/>
      <c r="BM109" s="220"/>
    </row>
    <row r="110" s="2" customFormat="1" ht="18" customHeight="1">
      <c r="A110" s="41"/>
      <c r="B110" s="42"/>
      <c r="C110" s="43"/>
      <c r="D110" s="156" t="s">
        <v>193</v>
      </c>
      <c r="E110" s="151"/>
      <c r="F110" s="151"/>
      <c r="G110" s="43"/>
      <c r="H110" s="43"/>
      <c r="I110" s="43"/>
      <c r="J110" s="152">
        <v>0</v>
      </c>
      <c r="K110" s="43"/>
      <c r="L110" s="219"/>
      <c r="M110" s="220"/>
      <c r="N110" s="221" t="s">
        <v>46</v>
      </c>
      <c r="O110" s="220"/>
      <c r="P110" s="220"/>
      <c r="Q110" s="220"/>
      <c r="R110" s="220"/>
      <c r="S110" s="222"/>
      <c r="T110" s="222"/>
      <c r="U110" s="222"/>
      <c r="V110" s="222"/>
      <c r="W110" s="222"/>
      <c r="X110" s="222"/>
      <c r="Y110" s="222"/>
      <c r="Z110" s="222"/>
      <c r="AA110" s="222"/>
      <c r="AB110" s="222"/>
      <c r="AC110" s="222"/>
      <c r="AD110" s="222"/>
      <c r="AE110" s="222"/>
      <c r="AF110" s="220"/>
      <c r="AG110" s="220"/>
      <c r="AH110" s="220"/>
      <c r="AI110" s="220"/>
      <c r="AJ110" s="220"/>
      <c r="AK110" s="220"/>
      <c r="AL110" s="220"/>
      <c r="AM110" s="220"/>
      <c r="AN110" s="220"/>
      <c r="AO110" s="220"/>
      <c r="AP110" s="220"/>
      <c r="AQ110" s="220"/>
      <c r="AR110" s="220"/>
      <c r="AS110" s="220"/>
      <c r="AT110" s="220"/>
      <c r="AU110" s="220"/>
      <c r="AV110" s="220"/>
      <c r="AW110" s="220"/>
      <c r="AX110" s="220"/>
      <c r="AY110" s="223" t="s">
        <v>104</v>
      </c>
      <c r="AZ110" s="220"/>
      <c r="BA110" s="220"/>
      <c r="BB110" s="220"/>
      <c r="BC110" s="220"/>
      <c r="BD110" s="220"/>
      <c r="BE110" s="224">
        <f>IF(N110="základní",J110,0)</f>
        <v>0</v>
      </c>
      <c r="BF110" s="224">
        <f>IF(N110="snížená",J110,0)</f>
        <v>0</v>
      </c>
      <c r="BG110" s="224">
        <f>IF(N110="zákl. přenesená",J110,0)</f>
        <v>0</v>
      </c>
      <c r="BH110" s="224">
        <f>IF(N110="sníž. přenesená",J110,0)</f>
        <v>0</v>
      </c>
      <c r="BI110" s="224">
        <f>IF(N110="nulová",J110,0)</f>
        <v>0</v>
      </c>
      <c r="BJ110" s="223" t="s">
        <v>87</v>
      </c>
      <c r="BK110" s="220"/>
      <c r="BL110" s="220"/>
      <c r="BM110" s="220"/>
    </row>
    <row r="111" s="2" customFormat="1" ht="18" customHeight="1">
      <c r="A111" s="41"/>
      <c r="B111" s="42"/>
      <c r="C111" s="43"/>
      <c r="D111" s="156" t="s">
        <v>194</v>
      </c>
      <c r="E111" s="151"/>
      <c r="F111" s="151"/>
      <c r="G111" s="43"/>
      <c r="H111" s="43"/>
      <c r="I111" s="43"/>
      <c r="J111" s="152">
        <v>0</v>
      </c>
      <c r="K111" s="43"/>
      <c r="L111" s="219"/>
      <c r="M111" s="220"/>
      <c r="N111" s="221" t="s">
        <v>46</v>
      </c>
      <c r="O111" s="220"/>
      <c r="P111" s="220"/>
      <c r="Q111" s="220"/>
      <c r="R111" s="220"/>
      <c r="S111" s="222"/>
      <c r="T111" s="222"/>
      <c r="U111" s="222"/>
      <c r="V111" s="222"/>
      <c r="W111" s="222"/>
      <c r="X111" s="222"/>
      <c r="Y111" s="222"/>
      <c r="Z111" s="222"/>
      <c r="AA111" s="222"/>
      <c r="AB111" s="222"/>
      <c r="AC111" s="222"/>
      <c r="AD111" s="222"/>
      <c r="AE111" s="222"/>
      <c r="AF111" s="220"/>
      <c r="AG111" s="220"/>
      <c r="AH111" s="220"/>
      <c r="AI111" s="220"/>
      <c r="AJ111" s="220"/>
      <c r="AK111" s="220"/>
      <c r="AL111" s="220"/>
      <c r="AM111" s="220"/>
      <c r="AN111" s="220"/>
      <c r="AO111" s="220"/>
      <c r="AP111" s="220"/>
      <c r="AQ111" s="220"/>
      <c r="AR111" s="220"/>
      <c r="AS111" s="220"/>
      <c r="AT111" s="220"/>
      <c r="AU111" s="220"/>
      <c r="AV111" s="220"/>
      <c r="AW111" s="220"/>
      <c r="AX111" s="220"/>
      <c r="AY111" s="223" t="s">
        <v>104</v>
      </c>
      <c r="AZ111" s="220"/>
      <c r="BA111" s="220"/>
      <c r="BB111" s="220"/>
      <c r="BC111" s="220"/>
      <c r="BD111" s="220"/>
      <c r="BE111" s="224">
        <f>IF(N111="základní",J111,0)</f>
        <v>0</v>
      </c>
      <c r="BF111" s="224">
        <f>IF(N111="snížená",J111,0)</f>
        <v>0</v>
      </c>
      <c r="BG111" s="224">
        <f>IF(N111="zákl. přenesená",J111,0)</f>
        <v>0</v>
      </c>
      <c r="BH111" s="224">
        <f>IF(N111="sníž. přenesená",J111,0)</f>
        <v>0</v>
      </c>
      <c r="BI111" s="224">
        <f>IF(N111="nulová",J111,0)</f>
        <v>0</v>
      </c>
      <c r="BJ111" s="223" t="s">
        <v>87</v>
      </c>
      <c r="BK111" s="220"/>
      <c r="BL111" s="220"/>
      <c r="BM111" s="220"/>
    </row>
    <row r="112" s="2" customFormat="1" ht="18" customHeight="1">
      <c r="A112" s="41"/>
      <c r="B112" s="42"/>
      <c r="C112" s="43"/>
      <c r="D112" s="151" t="s">
        <v>195</v>
      </c>
      <c r="E112" s="43"/>
      <c r="F112" s="43"/>
      <c r="G112" s="43"/>
      <c r="H112" s="43"/>
      <c r="I112" s="43"/>
      <c r="J112" s="152">
        <f>ROUND(J34*T112,2)</f>
        <v>0</v>
      </c>
      <c r="K112" s="43"/>
      <c r="L112" s="219"/>
      <c r="M112" s="220"/>
      <c r="N112" s="221" t="s">
        <v>46</v>
      </c>
      <c r="O112" s="220"/>
      <c r="P112" s="220"/>
      <c r="Q112" s="220"/>
      <c r="R112" s="220"/>
      <c r="S112" s="222"/>
      <c r="T112" s="222"/>
      <c r="U112" s="222"/>
      <c r="V112" s="222"/>
      <c r="W112" s="222"/>
      <c r="X112" s="222"/>
      <c r="Y112" s="222"/>
      <c r="Z112" s="222"/>
      <c r="AA112" s="222"/>
      <c r="AB112" s="222"/>
      <c r="AC112" s="222"/>
      <c r="AD112" s="222"/>
      <c r="AE112" s="222"/>
      <c r="AF112" s="220"/>
      <c r="AG112" s="220"/>
      <c r="AH112" s="220"/>
      <c r="AI112" s="220"/>
      <c r="AJ112" s="220"/>
      <c r="AK112" s="220"/>
      <c r="AL112" s="220"/>
      <c r="AM112" s="220"/>
      <c r="AN112" s="220"/>
      <c r="AO112" s="220"/>
      <c r="AP112" s="220"/>
      <c r="AQ112" s="220"/>
      <c r="AR112" s="220"/>
      <c r="AS112" s="220"/>
      <c r="AT112" s="220"/>
      <c r="AU112" s="220"/>
      <c r="AV112" s="220"/>
      <c r="AW112" s="220"/>
      <c r="AX112" s="220"/>
      <c r="AY112" s="223" t="s">
        <v>196</v>
      </c>
      <c r="AZ112" s="220"/>
      <c r="BA112" s="220"/>
      <c r="BB112" s="220"/>
      <c r="BC112" s="220"/>
      <c r="BD112" s="220"/>
      <c r="BE112" s="224">
        <f>IF(N112="základní",J112,0)</f>
        <v>0</v>
      </c>
      <c r="BF112" s="224">
        <f>IF(N112="snížená",J112,0)</f>
        <v>0</v>
      </c>
      <c r="BG112" s="224">
        <f>IF(N112="zákl. přenesená",J112,0)</f>
        <v>0</v>
      </c>
      <c r="BH112" s="224">
        <f>IF(N112="sníž. přenesená",J112,0)</f>
        <v>0</v>
      </c>
      <c r="BI112" s="224">
        <f>IF(N112="nulová",J112,0)</f>
        <v>0</v>
      </c>
      <c r="BJ112" s="223" t="s">
        <v>87</v>
      </c>
      <c r="BK112" s="220"/>
      <c r="BL112" s="220"/>
      <c r="BM112" s="220"/>
    </row>
    <row r="113" s="2" customFormat="1">
      <c r="A113" s="41"/>
      <c r="B113" s="42"/>
      <c r="C113" s="43"/>
      <c r="D113" s="43"/>
      <c r="E113" s="43"/>
      <c r="F113" s="43"/>
      <c r="G113" s="43"/>
      <c r="H113" s="43"/>
      <c r="I113" s="43"/>
      <c r="J113" s="43"/>
      <c r="K113" s="43"/>
      <c r="L113" s="66"/>
      <c r="S113" s="41"/>
      <c r="T113" s="41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</row>
    <row r="114" s="2" customFormat="1" ht="29.28" customHeight="1">
      <c r="A114" s="41"/>
      <c r="B114" s="42"/>
      <c r="C114" s="159" t="s">
        <v>169</v>
      </c>
      <c r="D114" s="160"/>
      <c r="E114" s="160"/>
      <c r="F114" s="160"/>
      <c r="G114" s="160"/>
      <c r="H114" s="160"/>
      <c r="I114" s="160"/>
      <c r="J114" s="161">
        <f>ROUND(J100+J106,2)</f>
        <v>0</v>
      </c>
      <c r="K114" s="160"/>
      <c r="L114" s="66"/>
      <c r="S114" s="41"/>
      <c r="T114" s="41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</row>
    <row r="115" s="2" customFormat="1" ht="6.96" customHeight="1">
      <c r="A115" s="41"/>
      <c r="B115" s="69"/>
      <c r="C115" s="70"/>
      <c r="D115" s="70"/>
      <c r="E115" s="70"/>
      <c r="F115" s="70"/>
      <c r="G115" s="70"/>
      <c r="H115" s="70"/>
      <c r="I115" s="70"/>
      <c r="J115" s="70"/>
      <c r="K115" s="70"/>
      <c r="L115" s="66"/>
      <c r="S115" s="41"/>
      <c r="T115" s="41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</row>
    <row r="119" s="2" customFormat="1" ht="6.96" customHeight="1">
      <c r="A119" s="41"/>
      <c r="B119" s="71"/>
      <c r="C119" s="72"/>
      <c r="D119" s="72"/>
      <c r="E119" s="72"/>
      <c r="F119" s="72"/>
      <c r="G119" s="72"/>
      <c r="H119" s="72"/>
      <c r="I119" s="72"/>
      <c r="J119" s="72"/>
      <c r="K119" s="72"/>
      <c r="L119" s="66"/>
      <c r="S119" s="41"/>
      <c r="T119" s="41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</row>
    <row r="120" s="2" customFormat="1" ht="24.96" customHeight="1">
      <c r="A120" s="41"/>
      <c r="B120" s="42"/>
      <c r="C120" s="24" t="s">
        <v>197</v>
      </c>
      <c r="D120" s="43"/>
      <c r="E120" s="43"/>
      <c r="F120" s="43"/>
      <c r="G120" s="43"/>
      <c r="H120" s="43"/>
      <c r="I120" s="43"/>
      <c r="J120" s="43"/>
      <c r="K120" s="43"/>
      <c r="L120" s="66"/>
      <c r="S120" s="41"/>
      <c r="T120" s="41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</row>
    <row r="121" s="2" customFormat="1" ht="6.96" customHeight="1">
      <c r="A121" s="41"/>
      <c r="B121" s="42"/>
      <c r="C121" s="43"/>
      <c r="D121" s="43"/>
      <c r="E121" s="43"/>
      <c r="F121" s="43"/>
      <c r="G121" s="43"/>
      <c r="H121" s="43"/>
      <c r="I121" s="43"/>
      <c r="J121" s="43"/>
      <c r="K121" s="43"/>
      <c r="L121" s="66"/>
      <c r="S121" s="41"/>
      <c r="T121" s="41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</row>
    <row r="122" s="2" customFormat="1" ht="12" customHeight="1">
      <c r="A122" s="41"/>
      <c r="B122" s="42"/>
      <c r="C122" s="33" t="s">
        <v>16</v>
      </c>
      <c r="D122" s="43"/>
      <c r="E122" s="43"/>
      <c r="F122" s="43"/>
      <c r="G122" s="43"/>
      <c r="H122" s="43"/>
      <c r="I122" s="43"/>
      <c r="J122" s="43"/>
      <c r="K122" s="43"/>
      <c r="L122" s="66"/>
      <c r="S122" s="41"/>
      <c r="T122" s="41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</row>
    <row r="123" s="2" customFormat="1" ht="16.5" customHeight="1">
      <c r="A123" s="41"/>
      <c r="B123" s="42"/>
      <c r="C123" s="43"/>
      <c r="D123" s="43"/>
      <c r="E123" s="201" t="str">
        <f>E7</f>
        <v>Komunitní centrum Jahodnice - rozdělení do etap .I.etapa</v>
      </c>
      <c r="F123" s="33"/>
      <c r="G123" s="33"/>
      <c r="H123" s="33"/>
      <c r="I123" s="43"/>
      <c r="J123" s="43"/>
      <c r="K123" s="43"/>
      <c r="L123" s="66"/>
      <c r="S123" s="41"/>
      <c r="T123" s="41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</row>
    <row r="124" s="1" customFormat="1" ht="12" customHeight="1">
      <c r="B124" s="22"/>
      <c r="C124" s="33" t="s">
        <v>171</v>
      </c>
      <c r="D124" s="23"/>
      <c r="E124" s="23"/>
      <c r="F124" s="23"/>
      <c r="G124" s="23"/>
      <c r="H124" s="23"/>
      <c r="I124" s="23"/>
      <c r="J124" s="23"/>
      <c r="K124" s="23"/>
      <c r="L124" s="21"/>
    </row>
    <row r="125" s="1" customFormat="1" ht="23.25" customHeight="1">
      <c r="B125" s="22"/>
      <c r="C125" s="23"/>
      <c r="D125" s="23"/>
      <c r="E125" s="201" t="s">
        <v>172</v>
      </c>
      <c r="F125" s="23"/>
      <c r="G125" s="23"/>
      <c r="H125" s="23"/>
      <c r="I125" s="23"/>
      <c r="J125" s="23"/>
      <c r="K125" s="23"/>
      <c r="L125" s="21"/>
    </row>
    <row r="126" s="1" customFormat="1" ht="12" customHeight="1">
      <c r="B126" s="22"/>
      <c r="C126" s="33" t="s">
        <v>173</v>
      </c>
      <c r="D126" s="23"/>
      <c r="E126" s="23"/>
      <c r="F126" s="23"/>
      <c r="G126" s="23"/>
      <c r="H126" s="23"/>
      <c r="I126" s="23"/>
      <c r="J126" s="23"/>
      <c r="K126" s="23"/>
      <c r="L126" s="21"/>
    </row>
    <row r="127" s="2" customFormat="1" ht="16.5" customHeight="1">
      <c r="A127" s="41"/>
      <c r="B127" s="42"/>
      <c r="C127" s="43"/>
      <c r="D127" s="43"/>
      <c r="E127" s="202" t="s">
        <v>174</v>
      </c>
      <c r="F127" s="43"/>
      <c r="G127" s="43"/>
      <c r="H127" s="43"/>
      <c r="I127" s="43"/>
      <c r="J127" s="43"/>
      <c r="K127" s="43"/>
      <c r="L127" s="66"/>
      <c r="S127" s="41"/>
      <c r="T127" s="41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</row>
    <row r="128" s="2" customFormat="1" ht="12" customHeight="1">
      <c r="A128" s="41"/>
      <c r="B128" s="42"/>
      <c r="C128" s="33" t="s">
        <v>175</v>
      </c>
      <c r="D128" s="43"/>
      <c r="E128" s="43"/>
      <c r="F128" s="43"/>
      <c r="G128" s="43"/>
      <c r="H128" s="43"/>
      <c r="I128" s="43"/>
      <c r="J128" s="43"/>
      <c r="K128" s="43"/>
      <c r="L128" s="66"/>
      <c r="S128" s="41"/>
      <c r="T128" s="41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</row>
    <row r="129" s="2" customFormat="1" ht="16.5" customHeight="1">
      <c r="A129" s="41"/>
      <c r="B129" s="42"/>
      <c r="C129" s="43"/>
      <c r="D129" s="43"/>
      <c r="E129" s="79" t="str">
        <f>E13</f>
        <v>222/2021/KCv - Vytápění</v>
      </c>
      <c r="F129" s="43"/>
      <c r="G129" s="43"/>
      <c r="H129" s="43"/>
      <c r="I129" s="43"/>
      <c r="J129" s="43"/>
      <c r="K129" s="43"/>
      <c r="L129" s="66"/>
      <c r="S129" s="41"/>
      <c r="T129" s="41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</row>
    <row r="130" s="2" customFormat="1" ht="6.96" customHeight="1">
      <c r="A130" s="41"/>
      <c r="B130" s="42"/>
      <c r="C130" s="43"/>
      <c r="D130" s="43"/>
      <c r="E130" s="43"/>
      <c r="F130" s="43"/>
      <c r="G130" s="43"/>
      <c r="H130" s="43"/>
      <c r="I130" s="43"/>
      <c r="J130" s="43"/>
      <c r="K130" s="43"/>
      <c r="L130" s="66"/>
      <c r="S130" s="41"/>
      <c r="T130" s="41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</row>
    <row r="131" s="2" customFormat="1" ht="12" customHeight="1">
      <c r="A131" s="41"/>
      <c r="B131" s="42"/>
      <c r="C131" s="33" t="s">
        <v>20</v>
      </c>
      <c r="D131" s="43"/>
      <c r="E131" s="43"/>
      <c r="F131" s="28" t="str">
        <f>F16</f>
        <v>Baštýřská 67/2,19800 Praha 14</v>
      </c>
      <c r="G131" s="43"/>
      <c r="H131" s="43"/>
      <c r="I131" s="33" t="s">
        <v>22</v>
      </c>
      <c r="J131" s="82" t="str">
        <f>IF(J16="","",J16)</f>
        <v>14. 7. 2021</v>
      </c>
      <c r="K131" s="43"/>
      <c r="L131" s="66"/>
      <c r="S131" s="41"/>
      <c r="T131" s="41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</row>
    <row r="132" s="2" customFormat="1" ht="6.96" customHeight="1">
      <c r="A132" s="41"/>
      <c r="B132" s="42"/>
      <c r="C132" s="43"/>
      <c r="D132" s="43"/>
      <c r="E132" s="43"/>
      <c r="F132" s="43"/>
      <c r="G132" s="43"/>
      <c r="H132" s="43"/>
      <c r="I132" s="43"/>
      <c r="J132" s="43"/>
      <c r="K132" s="43"/>
      <c r="L132" s="66"/>
      <c r="S132" s="41"/>
      <c r="T132" s="41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</row>
    <row r="133" s="2" customFormat="1" ht="25.65" customHeight="1">
      <c r="A133" s="41"/>
      <c r="B133" s="42"/>
      <c r="C133" s="33" t="s">
        <v>24</v>
      </c>
      <c r="D133" s="43"/>
      <c r="E133" s="43"/>
      <c r="F133" s="28" t="str">
        <f>E19</f>
        <v>Městská část Praha 14,Br.Venclíků 1073,Praha 14</v>
      </c>
      <c r="G133" s="43"/>
      <c r="H133" s="43"/>
      <c r="I133" s="33" t="s">
        <v>31</v>
      </c>
      <c r="J133" s="37" t="str">
        <f>E25</f>
        <v>a3atelier s.r.o.,Praha 1</v>
      </c>
      <c r="K133" s="43"/>
      <c r="L133" s="66"/>
      <c r="S133" s="41"/>
      <c r="T133" s="41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</row>
    <row r="134" s="2" customFormat="1" ht="15.15" customHeight="1">
      <c r="A134" s="41"/>
      <c r="B134" s="42"/>
      <c r="C134" s="33" t="s">
        <v>29</v>
      </c>
      <c r="D134" s="43"/>
      <c r="E134" s="43"/>
      <c r="F134" s="28" t="str">
        <f>IF(E22="","",E22)</f>
        <v>Vyplň údaj</v>
      </c>
      <c r="G134" s="43"/>
      <c r="H134" s="43"/>
      <c r="I134" s="33" t="s">
        <v>35</v>
      </c>
      <c r="J134" s="37" t="str">
        <f>E28</f>
        <v>Ing.Myšík Petr</v>
      </c>
      <c r="K134" s="43"/>
      <c r="L134" s="66"/>
      <c r="S134" s="41"/>
      <c r="T134" s="41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</row>
    <row r="135" s="2" customFormat="1" ht="10.32" customHeight="1">
      <c r="A135" s="41"/>
      <c r="B135" s="42"/>
      <c r="C135" s="43"/>
      <c r="D135" s="43"/>
      <c r="E135" s="43"/>
      <c r="F135" s="43"/>
      <c r="G135" s="43"/>
      <c r="H135" s="43"/>
      <c r="I135" s="43"/>
      <c r="J135" s="43"/>
      <c r="K135" s="43"/>
      <c r="L135" s="66"/>
      <c r="S135" s="41"/>
      <c r="T135" s="41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</row>
    <row r="136" s="11" customFormat="1" ht="29.28" customHeight="1">
      <c r="A136" s="225"/>
      <c r="B136" s="226"/>
      <c r="C136" s="227" t="s">
        <v>198</v>
      </c>
      <c r="D136" s="228" t="s">
        <v>66</v>
      </c>
      <c r="E136" s="228" t="s">
        <v>62</v>
      </c>
      <c r="F136" s="228" t="s">
        <v>63</v>
      </c>
      <c r="G136" s="228" t="s">
        <v>199</v>
      </c>
      <c r="H136" s="228" t="s">
        <v>200</v>
      </c>
      <c r="I136" s="228" t="s">
        <v>201</v>
      </c>
      <c r="J136" s="229" t="s">
        <v>181</v>
      </c>
      <c r="K136" s="230" t="s">
        <v>202</v>
      </c>
      <c r="L136" s="231"/>
      <c r="M136" s="103" t="s">
        <v>1</v>
      </c>
      <c r="N136" s="104" t="s">
        <v>45</v>
      </c>
      <c r="O136" s="104" t="s">
        <v>203</v>
      </c>
      <c r="P136" s="104" t="s">
        <v>204</v>
      </c>
      <c r="Q136" s="104" t="s">
        <v>205</v>
      </c>
      <c r="R136" s="104" t="s">
        <v>206</v>
      </c>
      <c r="S136" s="104" t="s">
        <v>207</v>
      </c>
      <c r="T136" s="105" t="s">
        <v>208</v>
      </c>
      <c r="U136" s="225"/>
      <c r="V136" s="225"/>
      <c r="W136" s="225"/>
      <c r="X136" s="225"/>
      <c r="Y136" s="225"/>
      <c r="Z136" s="225"/>
      <c r="AA136" s="225"/>
      <c r="AB136" s="225"/>
      <c r="AC136" s="225"/>
      <c r="AD136" s="225"/>
      <c r="AE136" s="225"/>
    </row>
    <row r="137" s="2" customFormat="1" ht="22.8" customHeight="1">
      <c r="A137" s="41"/>
      <c r="B137" s="42"/>
      <c r="C137" s="110" t="s">
        <v>209</v>
      </c>
      <c r="D137" s="43"/>
      <c r="E137" s="43"/>
      <c r="F137" s="43"/>
      <c r="G137" s="43"/>
      <c r="H137" s="43"/>
      <c r="I137" s="43"/>
      <c r="J137" s="232">
        <f>BK137</f>
        <v>0</v>
      </c>
      <c r="K137" s="43"/>
      <c r="L137" s="44"/>
      <c r="M137" s="106"/>
      <c r="N137" s="233"/>
      <c r="O137" s="107"/>
      <c r="P137" s="234">
        <f>P138+P203+P236</f>
        <v>0</v>
      </c>
      <c r="Q137" s="107"/>
      <c r="R137" s="234">
        <f>R138+R203+R236</f>
        <v>2.6506380000000003</v>
      </c>
      <c r="S137" s="107"/>
      <c r="T137" s="235">
        <f>T138+T203+T236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T137" s="18" t="s">
        <v>80</v>
      </c>
      <c r="AU137" s="18" t="s">
        <v>183</v>
      </c>
      <c r="BK137" s="236">
        <f>BK138+BK203+BK236</f>
        <v>0</v>
      </c>
    </row>
    <row r="138" s="12" customFormat="1" ht="25.92" customHeight="1">
      <c r="A138" s="12"/>
      <c r="B138" s="237"/>
      <c r="C138" s="238"/>
      <c r="D138" s="239" t="s">
        <v>80</v>
      </c>
      <c r="E138" s="240" t="s">
        <v>884</v>
      </c>
      <c r="F138" s="240" t="s">
        <v>3788</v>
      </c>
      <c r="G138" s="238"/>
      <c r="H138" s="238"/>
      <c r="I138" s="241"/>
      <c r="J138" s="242">
        <f>BK138</f>
        <v>0</v>
      </c>
      <c r="K138" s="238"/>
      <c r="L138" s="243"/>
      <c r="M138" s="244"/>
      <c r="N138" s="245"/>
      <c r="O138" s="245"/>
      <c r="P138" s="246">
        <f>SUM(P139:P202)</f>
        <v>0</v>
      </c>
      <c r="Q138" s="245"/>
      <c r="R138" s="246">
        <f>SUM(R139:R202)</f>
        <v>0</v>
      </c>
      <c r="S138" s="245"/>
      <c r="T138" s="247">
        <f>SUM(T139:T202)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48" t="s">
        <v>89</v>
      </c>
      <c r="AT138" s="249" t="s">
        <v>80</v>
      </c>
      <c r="AU138" s="249" t="s">
        <v>81</v>
      </c>
      <c r="AY138" s="248" t="s">
        <v>211</v>
      </c>
      <c r="BK138" s="250">
        <f>SUM(BK139:BK202)</f>
        <v>0</v>
      </c>
    </row>
    <row r="139" s="2" customFormat="1" ht="16.5" customHeight="1">
      <c r="A139" s="41"/>
      <c r="B139" s="42"/>
      <c r="C139" s="253" t="s">
        <v>87</v>
      </c>
      <c r="D139" s="253" t="s">
        <v>214</v>
      </c>
      <c r="E139" s="254" t="s">
        <v>3789</v>
      </c>
      <c r="F139" s="255" t="s">
        <v>3790</v>
      </c>
      <c r="G139" s="256" t="s">
        <v>217</v>
      </c>
      <c r="H139" s="257">
        <v>1</v>
      </c>
      <c r="I139" s="258"/>
      <c r="J139" s="259">
        <f>ROUND(I139*H139,2)</f>
        <v>0</v>
      </c>
      <c r="K139" s="260"/>
      <c r="L139" s="44"/>
      <c r="M139" s="261" t="s">
        <v>1</v>
      </c>
      <c r="N139" s="262" t="s">
        <v>46</v>
      </c>
      <c r="O139" s="94"/>
      <c r="P139" s="263">
        <f>O139*H139</f>
        <v>0</v>
      </c>
      <c r="Q139" s="263">
        <v>0</v>
      </c>
      <c r="R139" s="263">
        <f>Q139*H139</f>
        <v>0</v>
      </c>
      <c r="S139" s="263">
        <v>0</v>
      </c>
      <c r="T139" s="264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65" t="s">
        <v>526</v>
      </c>
      <c r="AT139" s="265" t="s">
        <v>214</v>
      </c>
      <c r="AU139" s="265" t="s">
        <v>87</v>
      </c>
      <c r="AY139" s="18" t="s">
        <v>211</v>
      </c>
      <c r="BE139" s="155">
        <f>IF(N139="základní",J139,0)</f>
        <v>0</v>
      </c>
      <c r="BF139" s="155">
        <f>IF(N139="snížená",J139,0)</f>
        <v>0</v>
      </c>
      <c r="BG139" s="155">
        <f>IF(N139="zákl. přenesená",J139,0)</f>
        <v>0</v>
      </c>
      <c r="BH139" s="155">
        <f>IF(N139="sníž. přenesená",J139,0)</f>
        <v>0</v>
      </c>
      <c r="BI139" s="155">
        <f>IF(N139="nulová",J139,0)</f>
        <v>0</v>
      </c>
      <c r="BJ139" s="18" t="s">
        <v>87</v>
      </c>
      <c r="BK139" s="155">
        <f>ROUND(I139*H139,2)</f>
        <v>0</v>
      </c>
      <c r="BL139" s="18" t="s">
        <v>526</v>
      </c>
      <c r="BM139" s="265" t="s">
        <v>3791</v>
      </c>
    </row>
    <row r="140" s="2" customFormat="1" ht="24.15" customHeight="1">
      <c r="A140" s="41"/>
      <c r="B140" s="42"/>
      <c r="C140" s="317" t="s">
        <v>89</v>
      </c>
      <c r="D140" s="317" t="s">
        <v>587</v>
      </c>
      <c r="E140" s="318" t="s">
        <v>3792</v>
      </c>
      <c r="F140" s="319" t="s">
        <v>3793</v>
      </c>
      <c r="G140" s="320" t="s">
        <v>1198</v>
      </c>
      <c r="H140" s="321">
        <v>3</v>
      </c>
      <c r="I140" s="322"/>
      <c r="J140" s="323">
        <f>ROUND(I140*H140,2)</f>
        <v>0</v>
      </c>
      <c r="K140" s="324"/>
      <c r="L140" s="325"/>
      <c r="M140" s="326" t="s">
        <v>1</v>
      </c>
      <c r="N140" s="327" t="s">
        <v>46</v>
      </c>
      <c r="O140" s="94"/>
      <c r="P140" s="263">
        <f>O140*H140</f>
        <v>0</v>
      </c>
      <c r="Q140" s="263">
        <v>0</v>
      </c>
      <c r="R140" s="263">
        <f>Q140*H140</f>
        <v>0</v>
      </c>
      <c r="S140" s="263">
        <v>0</v>
      </c>
      <c r="T140" s="264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65" t="s">
        <v>247</v>
      </c>
      <c r="AT140" s="265" t="s">
        <v>587</v>
      </c>
      <c r="AU140" s="265" t="s">
        <v>87</v>
      </c>
      <c r="AY140" s="18" t="s">
        <v>211</v>
      </c>
      <c r="BE140" s="155">
        <f>IF(N140="základní",J140,0)</f>
        <v>0</v>
      </c>
      <c r="BF140" s="155">
        <f>IF(N140="snížená",J140,0)</f>
        <v>0</v>
      </c>
      <c r="BG140" s="155">
        <f>IF(N140="zákl. přenesená",J140,0)</f>
        <v>0</v>
      </c>
      <c r="BH140" s="155">
        <f>IF(N140="sníž. přenesená",J140,0)</f>
        <v>0</v>
      </c>
      <c r="BI140" s="155">
        <f>IF(N140="nulová",J140,0)</f>
        <v>0</v>
      </c>
      <c r="BJ140" s="18" t="s">
        <v>87</v>
      </c>
      <c r="BK140" s="155">
        <f>ROUND(I140*H140,2)</f>
        <v>0</v>
      </c>
      <c r="BL140" s="18" t="s">
        <v>100</v>
      </c>
      <c r="BM140" s="265" t="s">
        <v>3794</v>
      </c>
    </row>
    <row r="141" s="2" customFormat="1" ht="33" customHeight="1">
      <c r="A141" s="41"/>
      <c r="B141" s="42"/>
      <c r="C141" s="317" t="s">
        <v>96</v>
      </c>
      <c r="D141" s="317" t="s">
        <v>587</v>
      </c>
      <c r="E141" s="318" t="s">
        <v>3795</v>
      </c>
      <c r="F141" s="319" t="s">
        <v>3796</v>
      </c>
      <c r="G141" s="320" t="s">
        <v>1198</v>
      </c>
      <c r="H141" s="321">
        <v>2</v>
      </c>
      <c r="I141" s="322"/>
      <c r="J141" s="323">
        <f>ROUND(I141*H141,2)</f>
        <v>0</v>
      </c>
      <c r="K141" s="324"/>
      <c r="L141" s="325"/>
      <c r="M141" s="326" t="s">
        <v>1</v>
      </c>
      <c r="N141" s="327" t="s">
        <v>46</v>
      </c>
      <c r="O141" s="94"/>
      <c r="P141" s="263">
        <f>O141*H141</f>
        <v>0</v>
      </c>
      <c r="Q141" s="263">
        <v>0</v>
      </c>
      <c r="R141" s="263">
        <f>Q141*H141</f>
        <v>0</v>
      </c>
      <c r="S141" s="263">
        <v>0</v>
      </c>
      <c r="T141" s="264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65" t="s">
        <v>247</v>
      </c>
      <c r="AT141" s="265" t="s">
        <v>587</v>
      </c>
      <c r="AU141" s="265" t="s">
        <v>87</v>
      </c>
      <c r="AY141" s="18" t="s">
        <v>211</v>
      </c>
      <c r="BE141" s="155">
        <f>IF(N141="základní",J141,0)</f>
        <v>0</v>
      </c>
      <c r="BF141" s="155">
        <f>IF(N141="snížená",J141,0)</f>
        <v>0</v>
      </c>
      <c r="BG141" s="155">
        <f>IF(N141="zákl. přenesená",J141,0)</f>
        <v>0</v>
      </c>
      <c r="BH141" s="155">
        <f>IF(N141="sníž. přenesená",J141,0)</f>
        <v>0</v>
      </c>
      <c r="BI141" s="155">
        <f>IF(N141="nulová",J141,0)</f>
        <v>0</v>
      </c>
      <c r="BJ141" s="18" t="s">
        <v>87</v>
      </c>
      <c r="BK141" s="155">
        <f>ROUND(I141*H141,2)</f>
        <v>0</v>
      </c>
      <c r="BL141" s="18" t="s">
        <v>100</v>
      </c>
      <c r="BM141" s="265" t="s">
        <v>3797</v>
      </c>
    </row>
    <row r="142" s="2" customFormat="1" ht="21.75" customHeight="1">
      <c r="A142" s="41"/>
      <c r="B142" s="42"/>
      <c r="C142" s="317" t="s">
        <v>100</v>
      </c>
      <c r="D142" s="317" t="s">
        <v>587</v>
      </c>
      <c r="E142" s="318" t="s">
        <v>3798</v>
      </c>
      <c r="F142" s="319" t="s">
        <v>3799</v>
      </c>
      <c r="G142" s="320" t="s">
        <v>1198</v>
      </c>
      <c r="H142" s="321">
        <v>1</v>
      </c>
      <c r="I142" s="322"/>
      <c r="J142" s="323">
        <f>ROUND(I142*H142,2)</f>
        <v>0</v>
      </c>
      <c r="K142" s="324"/>
      <c r="L142" s="325"/>
      <c r="M142" s="326" t="s">
        <v>1</v>
      </c>
      <c r="N142" s="327" t="s">
        <v>46</v>
      </c>
      <c r="O142" s="94"/>
      <c r="P142" s="263">
        <f>O142*H142</f>
        <v>0</v>
      </c>
      <c r="Q142" s="263">
        <v>0</v>
      </c>
      <c r="R142" s="263">
        <f>Q142*H142</f>
        <v>0</v>
      </c>
      <c r="S142" s="263">
        <v>0</v>
      </c>
      <c r="T142" s="264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65" t="s">
        <v>247</v>
      </c>
      <c r="AT142" s="265" t="s">
        <v>587</v>
      </c>
      <c r="AU142" s="265" t="s">
        <v>87</v>
      </c>
      <c r="AY142" s="18" t="s">
        <v>211</v>
      </c>
      <c r="BE142" s="155">
        <f>IF(N142="základní",J142,0)</f>
        <v>0</v>
      </c>
      <c r="BF142" s="155">
        <f>IF(N142="snížená",J142,0)</f>
        <v>0</v>
      </c>
      <c r="BG142" s="155">
        <f>IF(N142="zákl. přenesená",J142,0)</f>
        <v>0</v>
      </c>
      <c r="BH142" s="155">
        <f>IF(N142="sníž. přenesená",J142,0)</f>
        <v>0</v>
      </c>
      <c r="BI142" s="155">
        <f>IF(N142="nulová",J142,0)</f>
        <v>0</v>
      </c>
      <c r="BJ142" s="18" t="s">
        <v>87</v>
      </c>
      <c r="BK142" s="155">
        <f>ROUND(I142*H142,2)</f>
        <v>0</v>
      </c>
      <c r="BL142" s="18" t="s">
        <v>100</v>
      </c>
      <c r="BM142" s="265" t="s">
        <v>3800</v>
      </c>
    </row>
    <row r="143" s="2" customFormat="1" ht="24.15" customHeight="1">
      <c r="A143" s="41"/>
      <c r="B143" s="42"/>
      <c r="C143" s="317" t="s">
        <v>105</v>
      </c>
      <c r="D143" s="317" t="s">
        <v>587</v>
      </c>
      <c r="E143" s="318" t="s">
        <v>3801</v>
      </c>
      <c r="F143" s="319" t="s">
        <v>3802</v>
      </c>
      <c r="G143" s="320" t="s">
        <v>1198</v>
      </c>
      <c r="H143" s="321">
        <v>1</v>
      </c>
      <c r="I143" s="322"/>
      <c r="J143" s="323">
        <f>ROUND(I143*H143,2)</f>
        <v>0</v>
      </c>
      <c r="K143" s="324"/>
      <c r="L143" s="325"/>
      <c r="M143" s="326" t="s">
        <v>1</v>
      </c>
      <c r="N143" s="327" t="s">
        <v>46</v>
      </c>
      <c r="O143" s="94"/>
      <c r="P143" s="263">
        <f>O143*H143</f>
        <v>0</v>
      </c>
      <c r="Q143" s="263">
        <v>0</v>
      </c>
      <c r="R143" s="263">
        <f>Q143*H143</f>
        <v>0</v>
      </c>
      <c r="S143" s="263">
        <v>0</v>
      </c>
      <c r="T143" s="264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65" t="s">
        <v>247</v>
      </c>
      <c r="AT143" s="265" t="s">
        <v>587</v>
      </c>
      <c r="AU143" s="265" t="s">
        <v>87</v>
      </c>
      <c r="AY143" s="18" t="s">
        <v>211</v>
      </c>
      <c r="BE143" s="155">
        <f>IF(N143="základní",J143,0)</f>
        <v>0</v>
      </c>
      <c r="BF143" s="155">
        <f>IF(N143="snížená",J143,0)</f>
        <v>0</v>
      </c>
      <c r="BG143" s="155">
        <f>IF(N143="zákl. přenesená",J143,0)</f>
        <v>0</v>
      </c>
      <c r="BH143" s="155">
        <f>IF(N143="sníž. přenesená",J143,0)</f>
        <v>0</v>
      </c>
      <c r="BI143" s="155">
        <f>IF(N143="nulová",J143,0)</f>
        <v>0</v>
      </c>
      <c r="BJ143" s="18" t="s">
        <v>87</v>
      </c>
      <c r="BK143" s="155">
        <f>ROUND(I143*H143,2)</f>
        <v>0</v>
      </c>
      <c r="BL143" s="18" t="s">
        <v>100</v>
      </c>
      <c r="BM143" s="265" t="s">
        <v>3803</v>
      </c>
    </row>
    <row r="144" s="2" customFormat="1" ht="24.15" customHeight="1">
      <c r="A144" s="41"/>
      <c r="B144" s="42"/>
      <c r="C144" s="317" t="s">
        <v>232</v>
      </c>
      <c r="D144" s="317" t="s">
        <v>587</v>
      </c>
      <c r="E144" s="318" t="s">
        <v>3804</v>
      </c>
      <c r="F144" s="319" t="s">
        <v>3805</v>
      </c>
      <c r="G144" s="320" t="s">
        <v>1198</v>
      </c>
      <c r="H144" s="321">
        <v>1</v>
      </c>
      <c r="I144" s="322"/>
      <c r="J144" s="323">
        <f>ROUND(I144*H144,2)</f>
        <v>0</v>
      </c>
      <c r="K144" s="324"/>
      <c r="L144" s="325"/>
      <c r="M144" s="326" t="s">
        <v>1</v>
      </c>
      <c r="N144" s="327" t="s">
        <v>46</v>
      </c>
      <c r="O144" s="94"/>
      <c r="P144" s="263">
        <f>O144*H144</f>
        <v>0</v>
      </c>
      <c r="Q144" s="263">
        <v>0</v>
      </c>
      <c r="R144" s="263">
        <f>Q144*H144</f>
        <v>0</v>
      </c>
      <c r="S144" s="263">
        <v>0</v>
      </c>
      <c r="T144" s="264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65" t="s">
        <v>247</v>
      </c>
      <c r="AT144" s="265" t="s">
        <v>587</v>
      </c>
      <c r="AU144" s="265" t="s">
        <v>87</v>
      </c>
      <c r="AY144" s="18" t="s">
        <v>211</v>
      </c>
      <c r="BE144" s="155">
        <f>IF(N144="základní",J144,0)</f>
        <v>0</v>
      </c>
      <c r="BF144" s="155">
        <f>IF(N144="snížená",J144,0)</f>
        <v>0</v>
      </c>
      <c r="BG144" s="155">
        <f>IF(N144="zákl. přenesená",J144,0)</f>
        <v>0</v>
      </c>
      <c r="BH144" s="155">
        <f>IF(N144="sníž. přenesená",J144,0)</f>
        <v>0</v>
      </c>
      <c r="BI144" s="155">
        <f>IF(N144="nulová",J144,0)</f>
        <v>0</v>
      </c>
      <c r="BJ144" s="18" t="s">
        <v>87</v>
      </c>
      <c r="BK144" s="155">
        <f>ROUND(I144*H144,2)</f>
        <v>0</v>
      </c>
      <c r="BL144" s="18" t="s">
        <v>100</v>
      </c>
      <c r="BM144" s="265" t="s">
        <v>3806</v>
      </c>
    </row>
    <row r="145" s="2" customFormat="1" ht="21.75" customHeight="1">
      <c r="A145" s="41"/>
      <c r="B145" s="42"/>
      <c r="C145" s="317" t="s">
        <v>243</v>
      </c>
      <c r="D145" s="317" t="s">
        <v>587</v>
      </c>
      <c r="E145" s="318" t="s">
        <v>3807</v>
      </c>
      <c r="F145" s="319" t="s">
        <v>3808</v>
      </c>
      <c r="G145" s="320" t="s">
        <v>1198</v>
      </c>
      <c r="H145" s="321">
        <v>1</v>
      </c>
      <c r="I145" s="322"/>
      <c r="J145" s="323">
        <f>ROUND(I145*H145,2)</f>
        <v>0</v>
      </c>
      <c r="K145" s="324"/>
      <c r="L145" s="325"/>
      <c r="M145" s="326" t="s">
        <v>1</v>
      </c>
      <c r="N145" s="327" t="s">
        <v>46</v>
      </c>
      <c r="O145" s="94"/>
      <c r="P145" s="263">
        <f>O145*H145</f>
        <v>0</v>
      </c>
      <c r="Q145" s="263">
        <v>0</v>
      </c>
      <c r="R145" s="263">
        <f>Q145*H145</f>
        <v>0</v>
      </c>
      <c r="S145" s="263">
        <v>0</v>
      </c>
      <c r="T145" s="264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65" t="s">
        <v>247</v>
      </c>
      <c r="AT145" s="265" t="s">
        <v>587</v>
      </c>
      <c r="AU145" s="265" t="s">
        <v>87</v>
      </c>
      <c r="AY145" s="18" t="s">
        <v>211</v>
      </c>
      <c r="BE145" s="155">
        <f>IF(N145="základní",J145,0)</f>
        <v>0</v>
      </c>
      <c r="BF145" s="155">
        <f>IF(N145="snížená",J145,0)</f>
        <v>0</v>
      </c>
      <c r="BG145" s="155">
        <f>IF(N145="zákl. přenesená",J145,0)</f>
        <v>0</v>
      </c>
      <c r="BH145" s="155">
        <f>IF(N145="sníž. přenesená",J145,0)</f>
        <v>0</v>
      </c>
      <c r="BI145" s="155">
        <f>IF(N145="nulová",J145,0)</f>
        <v>0</v>
      </c>
      <c r="BJ145" s="18" t="s">
        <v>87</v>
      </c>
      <c r="BK145" s="155">
        <f>ROUND(I145*H145,2)</f>
        <v>0</v>
      </c>
      <c r="BL145" s="18" t="s">
        <v>100</v>
      </c>
      <c r="BM145" s="265" t="s">
        <v>3809</v>
      </c>
    </row>
    <row r="146" s="2" customFormat="1" ht="21.75" customHeight="1">
      <c r="A146" s="41"/>
      <c r="B146" s="42"/>
      <c r="C146" s="317" t="s">
        <v>247</v>
      </c>
      <c r="D146" s="317" t="s">
        <v>587</v>
      </c>
      <c r="E146" s="318" t="s">
        <v>3810</v>
      </c>
      <c r="F146" s="319" t="s">
        <v>3811</v>
      </c>
      <c r="G146" s="320" t="s">
        <v>1198</v>
      </c>
      <c r="H146" s="321">
        <v>1</v>
      </c>
      <c r="I146" s="322"/>
      <c r="J146" s="323">
        <f>ROUND(I146*H146,2)</f>
        <v>0</v>
      </c>
      <c r="K146" s="324"/>
      <c r="L146" s="325"/>
      <c r="M146" s="326" t="s">
        <v>1</v>
      </c>
      <c r="N146" s="327" t="s">
        <v>46</v>
      </c>
      <c r="O146" s="94"/>
      <c r="P146" s="263">
        <f>O146*H146</f>
        <v>0</v>
      </c>
      <c r="Q146" s="263">
        <v>0</v>
      </c>
      <c r="R146" s="263">
        <f>Q146*H146</f>
        <v>0</v>
      </c>
      <c r="S146" s="263">
        <v>0</v>
      </c>
      <c r="T146" s="264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65" t="s">
        <v>247</v>
      </c>
      <c r="AT146" s="265" t="s">
        <v>587</v>
      </c>
      <c r="AU146" s="265" t="s">
        <v>87</v>
      </c>
      <c r="AY146" s="18" t="s">
        <v>211</v>
      </c>
      <c r="BE146" s="155">
        <f>IF(N146="základní",J146,0)</f>
        <v>0</v>
      </c>
      <c r="BF146" s="155">
        <f>IF(N146="snížená",J146,0)</f>
        <v>0</v>
      </c>
      <c r="BG146" s="155">
        <f>IF(N146="zákl. přenesená",J146,0)</f>
        <v>0</v>
      </c>
      <c r="BH146" s="155">
        <f>IF(N146="sníž. přenesená",J146,0)</f>
        <v>0</v>
      </c>
      <c r="BI146" s="155">
        <f>IF(N146="nulová",J146,0)</f>
        <v>0</v>
      </c>
      <c r="BJ146" s="18" t="s">
        <v>87</v>
      </c>
      <c r="BK146" s="155">
        <f>ROUND(I146*H146,2)</f>
        <v>0</v>
      </c>
      <c r="BL146" s="18" t="s">
        <v>100</v>
      </c>
      <c r="BM146" s="265" t="s">
        <v>3812</v>
      </c>
    </row>
    <row r="147" s="2" customFormat="1" ht="37.8" customHeight="1">
      <c r="A147" s="41"/>
      <c r="B147" s="42"/>
      <c r="C147" s="317" t="s">
        <v>253</v>
      </c>
      <c r="D147" s="317" t="s">
        <v>587</v>
      </c>
      <c r="E147" s="318" t="s">
        <v>3813</v>
      </c>
      <c r="F147" s="319" t="s">
        <v>3814</v>
      </c>
      <c r="G147" s="320" t="s">
        <v>1198</v>
      </c>
      <c r="H147" s="321">
        <v>4</v>
      </c>
      <c r="I147" s="322"/>
      <c r="J147" s="323">
        <f>ROUND(I147*H147,2)</f>
        <v>0</v>
      </c>
      <c r="K147" s="324"/>
      <c r="L147" s="325"/>
      <c r="M147" s="326" t="s">
        <v>1</v>
      </c>
      <c r="N147" s="327" t="s">
        <v>46</v>
      </c>
      <c r="O147" s="94"/>
      <c r="P147" s="263">
        <f>O147*H147</f>
        <v>0</v>
      </c>
      <c r="Q147" s="263">
        <v>0</v>
      </c>
      <c r="R147" s="263">
        <f>Q147*H147</f>
        <v>0</v>
      </c>
      <c r="S147" s="263">
        <v>0</v>
      </c>
      <c r="T147" s="264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65" t="s">
        <v>247</v>
      </c>
      <c r="AT147" s="265" t="s">
        <v>587</v>
      </c>
      <c r="AU147" s="265" t="s">
        <v>87</v>
      </c>
      <c r="AY147" s="18" t="s">
        <v>211</v>
      </c>
      <c r="BE147" s="155">
        <f>IF(N147="základní",J147,0)</f>
        <v>0</v>
      </c>
      <c r="BF147" s="155">
        <f>IF(N147="snížená",J147,0)</f>
        <v>0</v>
      </c>
      <c r="BG147" s="155">
        <f>IF(N147="zákl. přenesená",J147,0)</f>
        <v>0</v>
      </c>
      <c r="BH147" s="155">
        <f>IF(N147="sníž. přenesená",J147,0)</f>
        <v>0</v>
      </c>
      <c r="BI147" s="155">
        <f>IF(N147="nulová",J147,0)</f>
        <v>0</v>
      </c>
      <c r="BJ147" s="18" t="s">
        <v>87</v>
      </c>
      <c r="BK147" s="155">
        <f>ROUND(I147*H147,2)</f>
        <v>0</v>
      </c>
      <c r="BL147" s="18" t="s">
        <v>100</v>
      </c>
      <c r="BM147" s="265" t="s">
        <v>3815</v>
      </c>
    </row>
    <row r="148" s="2" customFormat="1" ht="24.15" customHeight="1">
      <c r="A148" s="41"/>
      <c r="B148" s="42"/>
      <c r="C148" s="317" t="s">
        <v>257</v>
      </c>
      <c r="D148" s="317" t="s">
        <v>587</v>
      </c>
      <c r="E148" s="318" t="s">
        <v>3816</v>
      </c>
      <c r="F148" s="319" t="s">
        <v>3817</v>
      </c>
      <c r="G148" s="320" t="s">
        <v>217</v>
      </c>
      <c r="H148" s="321">
        <v>1</v>
      </c>
      <c r="I148" s="322"/>
      <c r="J148" s="323">
        <f>ROUND(I148*H148,2)</f>
        <v>0</v>
      </c>
      <c r="K148" s="324"/>
      <c r="L148" s="325"/>
      <c r="M148" s="326" t="s">
        <v>1</v>
      </c>
      <c r="N148" s="327" t="s">
        <v>46</v>
      </c>
      <c r="O148" s="94"/>
      <c r="P148" s="263">
        <f>O148*H148</f>
        <v>0</v>
      </c>
      <c r="Q148" s="263">
        <v>0</v>
      </c>
      <c r="R148" s="263">
        <f>Q148*H148</f>
        <v>0</v>
      </c>
      <c r="S148" s="263">
        <v>0</v>
      </c>
      <c r="T148" s="264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65" t="s">
        <v>247</v>
      </c>
      <c r="AT148" s="265" t="s">
        <v>587</v>
      </c>
      <c r="AU148" s="265" t="s">
        <v>87</v>
      </c>
      <c r="AY148" s="18" t="s">
        <v>211</v>
      </c>
      <c r="BE148" s="155">
        <f>IF(N148="základní",J148,0)</f>
        <v>0</v>
      </c>
      <c r="BF148" s="155">
        <f>IF(N148="snížená",J148,0)</f>
        <v>0</v>
      </c>
      <c r="BG148" s="155">
        <f>IF(N148="zákl. přenesená",J148,0)</f>
        <v>0</v>
      </c>
      <c r="BH148" s="155">
        <f>IF(N148="sníž. přenesená",J148,0)</f>
        <v>0</v>
      </c>
      <c r="BI148" s="155">
        <f>IF(N148="nulová",J148,0)</f>
        <v>0</v>
      </c>
      <c r="BJ148" s="18" t="s">
        <v>87</v>
      </c>
      <c r="BK148" s="155">
        <f>ROUND(I148*H148,2)</f>
        <v>0</v>
      </c>
      <c r="BL148" s="18" t="s">
        <v>100</v>
      </c>
      <c r="BM148" s="265" t="s">
        <v>3818</v>
      </c>
    </row>
    <row r="149" s="2" customFormat="1" ht="16.5" customHeight="1">
      <c r="A149" s="41"/>
      <c r="B149" s="42"/>
      <c r="C149" s="317" t="s">
        <v>263</v>
      </c>
      <c r="D149" s="317" t="s">
        <v>587</v>
      </c>
      <c r="E149" s="318" t="s">
        <v>3819</v>
      </c>
      <c r="F149" s="319" t="s">
        <v>3820</v>
      </c>
      <c r="G149" s="320" t="s">
        <v>1198</v>
      </c>
      <c r="H149" s="321">
        <v>4</v>
      </c>
      <c r="I149" s="322"/>
      <c r="J149" s="323">
        <f>ROUND(I149*H149,2)</f>
        <v>0</v>
      </c>
      <c r="K149" s="324"/>
      <c r="L149" s="325"/>
      <c r="M149" s="326" t="s">
        <v>1</v>
      </c>
      <c r="N149" s="327" t="s">
        <v>46</v>
      </c>
      <c r="O149" s="94"/>
      <c r="P149" s="263">
        <f>O149*H149</f>
        <v>0</v>
      </c>
      <c r="Q149" s="263">
        <v>0</v>
      </c>
      <c r="R149" s="263">
        <f>Q149*H149</f>
        <v>0</v>
      </c>
      <c r="S149" s="263">
        <v>0</v>
      </c>
      <c r="T149" s="264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65" t="s">
        <v>247</v>
      </c>
      <c r="AT149" s="265" t="s">
        <v>587</v>
      </c>
      <c r="AU149" s="265" t="s">
        <v>87</v>
      </c>
      <c r="AY149" s="18" t="s">
        <v>211</v>
      </c>
      <c r="BE149" s="155">
        <f>IF(N149="základní",J149,0)</f>
        <v>0</v>
      </c>
      <c r="BF149" s="155">
        <f>IF(N149="snížená",J149,0)</f>
        <v>0</v>
      </c>
      <c r="BG149" s="155">
        <f>IF(N149="zákl. přenesená",J149,0)</f>
        <v>0</v>
      </c>
      <c r="BH149" s="155">
        <f>IF(N149="sníž. přenesená",J149,0)</f>
        <v>0</v>
      </c>
      <c r="BI149" s="155">
        <f>IF(N149="nulová",J149,0)</f>
        <v>0</v>
      </c>
      <c r="BJ149" s="18" t="s">
        <v>87</v>
      </c>
      <c r="BK149" s="155">
        <f>ROUND(I149*H149,2)</f>
        <v>0</v>
      </c>
      <c r="BL149" s="18" t="s">
        <v>100</v>
      </c>
      <c r="BM149" s="265" t="s">
        <v>3821</v>
      </c>
    </row>
    <row r="150" s="2" customFormat="1" ht="16.5" customHeight="1">
      <c r="A150" s="41"/>
      <c r="B150" s="42"/>
      <c r="C150" s="317" t="s">
        <v>490</v>
      </c>
      <c r="D150" s="317" t="s">
        <v>587</v>
      </c>
      <c r="E150" s="318" t="s">
        <v>3822</v>
      </c>
      <c r="F150" s="319" t="s">
        <v>3823</v>
      </c>
      <c r="G150" s="320" t="s">
        <v>1198</v>
      </c>
      <c r="H150" s="321">
        <v>2</v>
      </c>
      <c r="I150" s="322"/>
      <c r="J150" s="323">
        <f>ROUND(I150*H150,2)</f>
        <v>0</v>
      </c>
      <c r="K150" s="324"/>
      <c r="L150" s="325"/>
      <c r="M150" s="326" t="s">
        <v>1</v>
      </c>
      <c r="N150" s="327" t="s">
        <v>46</v>
      </c>
      <c r="O150" s="94"/>
      <c r="P150" s="263">
        <f>O150*H150</f>
        <v>0</v>
      </c>
      <c r="Q150" s="263">
        <v>0</v>
      </c>
      <c r="R150" s="263">
        <f>Q150*H150</f>
        <v>0</v>
      </c>
      <c r="S150" s="263">
        <v>0</v>
      </c>
      <c r="T150" s="264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65" t="s">
        <v>247</v>
      </c>
      <c r="AT150" s="265" t="s">
        <v>587</v>
      </c>
      <c r="AU150" s="265" t="s">
        <v>87</v>
      </c>
      <c r="AY150" s="18" t="s">
        <v>211</v>
      </c>
      <c r="BE150" s="155">
        <f>IF(N150="základní",J150,0)</f>
        <v>0</v>
      </c>
      <c r="BF150" s="155">
        <f>IF(N150="snížená",J150,0)</f>
        <v>0</v>
      </c>
      <c r="BG150" s="155">
        <f>IF(N150="zákl. přenesená",J150,0)</f>
        <v>0</v>
      </c>
      <c r="BH150" s="155">
        <f>IF(N150="sníž. přenesená",J150,0)</f>
        <v>0</v>
      </c>
      <c r="BI150" s="155">
        <f>IF(N150="nulová",J150,0)</f>
        <v>0</v>
      </c>
      <c r="BJ150" s="18" t="s">
        <v>87</v>
      </c>
      <c r="BK150" s="155">
        <f>ROUND(I150*H150,2)</f>
        <v>0</v>
      </c>
      <c r="BL150" s="18" t="s">
        <v>100</v>
      </c>
      <c r="BM150" s="265" t="s">
        <v>3824</v>
      </c>
    </row>
    <row r="151" s="2" customFormat="1" ht="24.15" customHeight="1">
      <c r="A151" s="41"/>
      <c r="B151" s="42"/>
      <c r="C151" s="317" t="s">
        <v>498</v>
      </c>
      <c r="D151" s="317" t="s">
        <v>587</v>
      </c>
      <c r="E151" s="318" t="s">
        <v>3825</v>
      </c>
      <c r="F151" s="319" t="s">
        <v>3826</v>
      </c>
      <c r="G151" s="320" t="s">
        <v>3827</v>
      </c>
      <c r="H151" s="321">
        <v>20</v>
      </c>
      <c r="I151" s="322"/>
      <c r="J151" s="323">
        <f>ROUND(I151*H151,2)</f>
        <v>0</v>
      </c>
      <c r="K151" s="324"/>
      <c r="L151" s="325"/>
      <c r="M151" s="326" t="s">
        <v>1</v>
      </c>
      <c r="N151" s="327" t="s">
        <v>46</v>
      </c>
      <c r="O151" s="94"/>
      <c r="P151" s="263">
        <f>O151*H151</f>
        <v>0</v>
      </c>
      <c r="Q151" s="263">
        <v>0</v>
      </c>
      <c r="R151" s="263">
        <f>Q151*H151</f>
        <v>0</v>
      </c>
      <c r="S151" s="263">
        <v>0</v>
      </c>
      <c r="T151" s="264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65" t="s">
        <v>247</v>
      </c>
      <c r="AT151" s="265" t="s">
        <v>587</v>
      </c>
      <c r="AU151" s="265" t="s">
        <v>87</v>
      </c>
      <c r="AY151" s="18" t="s">
        <v>211</v>
      </c>
      <c r="BE151" s="155">
        <f>IF(N151="základní",J151,0)</f>
        <v>0</v>
      </c>
      <c r="BF151" s="155">
        <f>IF(N151="snížená",J151,0)</f>
        <v>0</v>
      </c>
      <c r="BG151" s="155">
        <f>IF(N151="zákl. přenesená",J151,0)</f>
        <v>0</v>
      </c>
      <c r="BH151" s="155">
        <f>IF(N151="sníž. přenesená",J151,0)</f>
        <v>0</v>
      </c>
      <c r="BI151" s="155">
        <f>IF(N151="nulová",J151,0)</f>
        <v>0</v>
      </c>
      <c r="BJ151" s="18" t="s">
        <v>87</v>
      </c>
      <c r="BK151" s="155">
        <f>ROUND(I151*H151,2)</f>
        <v>0</v>
      </c>
      <c r="BL151" s="18" t="s">
        <v>100</v>
      </c>
      <c r="BM151" s="265" t="s">
        <v>3828</v>
      </c>
    </row>
    <row r="152" s="2" customFormat="1" ht="24.15" customHeight="1">
      <c r="A152" s="41"/>
      <c r="B152" s="42"/>
      <c r="C152" s="317" t="s">
        <v>502</v>
      </c>
      <c r="D152" s="317" t="s">
        <v>587</v>
      </c>
      <c r="E152" s="318" t="s">
        <v>3829</v>
      </c>
      <c r="F152" s="319" t="s">
        <v>3830</v>
      </c>
      <c r="G152" s="320" t="s">
        <v>3827</v>
      </c>
      <c r="H152" s="321">
        <v>82</v>
      </c>
      <c r="I152" s="322"/>
      <c r="J152" s="323">
        <f>ROUND(I152*H152,2)</f>
        <v>0</v>
      </c>
      <c r="K152" s="324"/>
      <c r="L152" s="325"/>
      <c r="M152" s="326" t="s">
        <v>1</v>
      </c>
      <c r="N152" s="327" t="s">
        <v>46</v>
      </c>
      <c r="O152" s="94"/>
      <c r="P152" s="263">
        <f>O152*H152</f>
        <v>0</v>
      </c>
      <c r="Q152" s="263">
        <v>0</v>
      </c>
      <c r="R152" s="263">
        <f>Q152*H152</f>
        <v>0</v>
      </c>
      <c r="S152" s="263">
        <v>0</v>
      </c>
      <c r="T152" s="264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65" t="s">
        <v>247</v>
      </c>
      <c r="AT152" s="265" t="s">
        <v>587</v>
      </c>
      <c r="AU152" s="265" t="s">
        <v>87</v>
      </c>
      <c r="AY152" s="18" t="s">
        <v>211</v>
      </c>
      <c r="BE152" s="155">
        <f>IF(N152="základní",J152,0)</f>
        <v>0</v>
      </c>
      <c r="BF152" s="155">
        <f>IF(N152="snížená",J152,0)</f>
        <v>0</v>
      </c>
      <c r="BG152" s="155">
        <f>IF(N152="zákl. přenesená",J152,0)</f>
        <v>0</v>
      </c>
      <c r="BH152" s="155">
        <f>IF(N152="sníž. přenesená",J152,0)</f>
        <v>0</v>
      </c>
      <c r="BI152" s="155">
        <f>IF(N152="nulová",J152,0)</f>
        <v>0</v>
      </c>
      <c r="BJ152" s="18" t="s">
        <v>87</v>
      </c>
      <c r="BK152" s="155">
        <f>ROUND(I152*H152,2)</f>
        <v>0</v>
      </c>
      <c r="BL152" s="18" t="s">
        <v>100</v>
      </c>
      <c r="BM152" s="265" t="s">
        <v>3831</v>
      </c>
    </row>
    <row r="153" s="2" customFormat="1" ht="16.5" customHeight="1">
      <c r="A153" s="41"/>
      <c r="B153" s="42"/>
      <c r="C153" s="317" t="s">
        <v>8</v>
      </c>
      <c r="D153" s="317" t="s">
        <v>587</v>
      </c>
      <c r="E153" s="318" t="s">
        <v>3832</v>
      </c>
      <c r="F153" s="319" t="s">
        <v>3833</v>
      </c>
      <c r="G153" s="320" t="s">
        <v>3827</v>
      </c>
      <c r="H153" s="321">
        <v>47</v>
      </c>
      <c r="I153" s="322"/>
      <c r="J153" s="323">
        <f>ROUND(I153*H153,2)</f>
        <v>0</v>
      </c>
      <c r="K153" s="324"/>
      <c r="L153" s="325"/>
      <c r="M153" s="326" t="s">
        <v>1</v>
      </c>
      <c r="N153" s="327" t="s">
        <v>46</v>
      </c>
      <c r="O153" s="94"/>
      <c r="P153" s="263">
        <f>O153*H153</f>
        <v>0</v>
      </c>
      <c r="Q153" s="263">
        <v>0</v>
      </c>
      <c r="R153" s="263">
        <f>Q153*H153</f>
        <v>0</v>
      </c>
      <c r="S153" s="263">
        <v>0</v>
      </c>
      <c r="T153" s="264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65" t="s">
        <v>247</v>
      </c>
      <c r="AT153" s="265" t="s">
        <v>587</v>
      </c>
      <c r="AU153" s="265" t="s">
        <v>87</v>
      </c>
      <c r="AY153" s="18" t="s">
        <v>211</v>
      </c>
      <c r="BE153" s="155">
        <f>IF(N153="základní",J153,0)</f>
        <v>0</v>
      </c>
      <c r="BF153" s="155">
        <f>IF(N153="snížená",J153,0)</f>
        <v>0</v>
      </c>
      <c r="BG153" s="155">
        <f>IF(N153="zákl. přenesená",J153,0)</f>
        <v>0</v>
      </c>
      <c r="BH153" s="155">
        <f>IF(N153="sníž. přenesená",J153,0)</f>
        <v>0</v>
      </c>
      <c r="BI153" s="155">
        <f>IF(N153="nulová",J153,0)</f>
        <v>0</v>
      </c>
      <c r="BJ153" s="18" t="s">
        <v>87</v>
      </c>
      <c r="BK153" s="155">
        <f>ROUND(I153*H153,2)</f>
        <v>0</v>
      </c>
      <c r="BL153" s="18" t="s">
        <v>100</v>
      </c>
      <c r="BM153" s="265" t="s">
        <v>3834</v>
      </c>
    </row>
    <row r="154" s="2" customFormat="1" ht="16.5" customHeight="1">
      <c r="A154" s="41"/>
      <c r="B154" s="42"/>
      <c r="C154" s="317" t="s">
        <v>526</v>
      </c>
      <c r="D154" s="317" t="s">
        <v>587</v>
      </c>
      <c r="E154" s="318" t="s">
        <v>3835</v>
      </c>
      <c r="F154" s="319" t="s">
        <v>3836</v>
      </c>
      <c r="G154" s="320" t="s">
        <v>3827</v>
      </c>
      <c r="H154" s="321">
        <v>66</v>
      </c>
      <c r="I154" s="322"/>
      <c r="J154" s="323">
        <f>ROUND(I154*H154,2)</f>
        <v>0</v>
      </c>
      <c r="K154" s="324"/>
      <c r="L154" s="325"/>
      <c r="M154" s="326" t="s">
        <v>1</v>
      </c>
      <c r="N154" s="327" t="s">
        <v>46</v>
      </c>
      <c r="O154" s="94"/>
      <c r="P154" s="263">
        <f>O154*H154</f>
        <v>0</v>
      </c>
      <c r="Q154" s="263">
        <v>0</v>
      </c>
      <c r="R154" s="263">
        <f>Q154*H154</f>
        <v>0</v>
      </c>
      <c r="S154" s="263">
        <v>0</v>
      </c>
      <c r="T154" s="264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65" t="s">
        <v>247</v>
      </c>
      <c r="AT154" s="265" t="s">
        <v>587</v>
      </c>
      <c r="AU154" s="265" t="s">
        <v>87</v>
      </c>
      <c r="AY154" s="18" t="s">
        <v>211</v>
      </c>
      <c r="BE154" s="155">
        <f>IF(N154="základní",J154,0)</f>
        <v>0</v>
      </c>
      <c r="BF154" s="155">
        <f>IF(N154="snížená",J154,0)</f>
        <v>0</v>
      </c>
      <c r="BG154" s="155">
        <f>IF(N154="zákl. přenesená",J154,0)</f>
        <v>0</v>
      </c>
      <c r="BH154" s="155">
        <f>IF(N154="sníž. přenesená",J154,0)</f>
        <v>0</v>
      </c>
      <c r="BI154" s="155">
        <f>IF(N154="nulová",J154,0)</f>
        <v>0</v>
      </c>
      <c r="BJ154" s="18" t="s">
        <v>87</v>
      </c>
      <c r="BK154" s="155">
        <f>ROUND(I154*H154,2)</f>
        <v>0</v>
      </c>
      <c r="BL154" s="18" t="s">
        <v>100</v>
      </c>
      <c r="BM154" s="265" t="s">
        <v>3837</v>
      </c>
    </row>
    <row r="155" s="2" customFormat="1" ht="16.5" customHeight="1">
      <c r="A155" s="41"/>
      <c r="B155" s="42"/>
      <c r="C155" s="317" t="s">
        <v>531</v>
      </c>
      <c r="D155" s="317" t="s">
        <v>587</v>
      </c>
      <c r="E155" s="318" t="s">
        <v>3838</v>
      </c>
      <c r="F155" s="319" t="s">
        <v>3839</v>
      </c>
      <c r="G155" s="320" t="s">
        <v>3827</v>
      </c>
      <c r="H155" s="321">
        <v>94</v>
      </c>
      <c r="I155" s="322"/>
      <c r="J155" s="323">
        <f>ROUND(I155*H155,2)</f>
        <v>0</v>
      </c>
      <c r="K155" s="324"/>
      <c r="L155" s="325"/>
      <c r="M155" s="326" t="s">
        <v>1</v>
      </c>
      <c r="N155" s="327" t="s">
        <v>46</v>
      </c>
      <c r="O155" s="94"/>
      <c r="P155" s="263">
        <f>O155*H155</f>
        <v>0</v>
      </c>
      <c r="Q155" s="263">
        <v>0</v>
      </c>
      <c r="R155" s="263">
        <f>Q155*H155</f>
        <v>0</v>
      </c>
      <c r="S155" s="263">
        <v>0</v>
      </c>
      <c r="T155" s="264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65" t="s">
        <v>247</v>
      </c>
      <c r="AT155" s="265" t="s">
        <v>587</v>
      </c>
      <c r="AU155" s="265" t="s">
        <v>87</v>
      </c>
      <c r="AY155" s="18" t="s">
        <v>211</v>
      </c>
      <c r="BE155" s="155">
        <f>IF(N155="základní",J155,0)</f>
        <v>0</v>
      </c>
      <c r="BF155" s="155">
        <f>IF(N155="snížená",J155,0)</f>
        <v>0</v>
      </c>
      <c r="BG155" s="155">
        <f>IF(N155="zákl. přenesená",J155,0)</f>
        <v>0</v>
      </c>
      <c r="BH155" s="155">
        <f>IF(N155="sníž. přenesená",J155,0)</f>
        <v>0</v>
      </c>
      <c r="BI155" s="155">
        <f>IF(N155="nulová",J155,0)</f>
        <v>0</v>
      </c>
      <c r="BJ155" s="18" t="s">
        <v>87</v>
      </c>
      <c r="BK155" s="155">
        <f>ROUND(I155*H155,2)</f>
        <v>0</v>
      </c>
      <c r="BL155" s="18" t="s">
        <v>100</v>
      </c>
      <c r="BM155" s="265" t="s">
        <v>3840</v>
      </c>
    </row>
    <row r="156" s="2" customFormat="1" ht="16.5" customHeight="1">
      <c r="A156" s="41"/>
      <c r="B156" s="42"/>
      <c r="C156" s="317" t="s">
        <v>535</v>
      </c>
      <c r="D156" s="317" t="s">
        <v>587</v>
      </c>
      <c r="E156" s="318" t="s">
        <v>3841</v>
      </c>
      <c r="F156" s="319" t="s">
        <v>3842</v>
      </c>
      <c r="G156" s="320" t="s">
        <v>3827</v>
      </c>
      <c r="H156" s="321">
        <v>66</v>
      </c>
      <c r="I156" s="322"/>
      <c r="J156" s="323">
        <f>ROUND(I156*H156,2)</f>
        <v>0</v>
      </c>
      <c r="K156" s="324"/>
      <c r="L156" s="325"/>
      <c r="M156" s="326" t="s">
        <v>1</v>
      </c>
      <c r="N156" s="327" t="s">
        <v>46</v>
      </c>
      <c r="O156" s="94"/>
      <c r="P156" s="263">
        <f>O156*H156</f>
        <v>0</v>
      </c>
      <c r="Q156" s="263">
        <v>0</v>
      </c>
      <c r="R156" s="263">
        <f>Q156*H156</f>
        <v>0</v>
      </c>
      <c r="S156" s="263">
        <v>0</v>
      </c>
      <c r="T156" s="264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65" t="s">
        <v>247</v>
      </c>
      <c r="AT156" s="265" t="s">
        <v>587</v>
      </c>
      <c r="AU156" s="265" t="s">
        <v>87</v>
      </c>
      <c r="AY156" s="18" t="s">
        <v>211</v>
      </c>
      <c r="BE156" s="155">
        <f>IF(N156="základní",J156,0)</f>
        <v>0</v>
      </c>
      <c r="BF156" s="155">
        <f>IF(N156="snížená",J156,0)</f>
        <v>0</v>
      </c>
      <c r="BG156" s="155">
        <f>IF(N156="zákl. přenesená",J156,0)</f>
        <v>0</v>
      </c>
      <c r="BH156" s="155">
        <f>IF(N156="sníž. přenesená",J156,0)</f>
        <v>0</v>
      </c>
      <c r="BI156" s="155">
        <f>IF(N156="nulová",J156,0)</f>
        <v>0</v>
      </c>
      <c r="BJ156" s="18" t="s">
        <v>87</v>
      </c>
      <c r="BK156" s="155">
        <f>ROUND(I156*H156,2)</f>
        <v>0</v>
      </c>
      <c r="BL156" s="18" t="s">
        <v>100</v>
      </c>
      <c r="BM156" s="265" t="s">
        <v>3843</v>
      </c>
    </row>
    <row r="157" s="2" customFormat="1" ht="16.5" customHeight="1">
      <c r="A157" s="41"/>
      <c r="B157" s="42"/>
      <c r="C157" s="317" t="s">
        <v>545</v>
      </c>
      <c r="D157" s="317" t="s">
        <v>587</v>
      </c>
      <c r="E157" s="318" t="s">
        <v>3844</v>
      </c>
      <c r="F157" s="319" t="s">
        <v>3845</v>
      </c>
      <c r="G157" s="320" t="s">
        <v>3827</v>
      </c>
      <c r="H157" s="321">
        <v>67</v>
      </c>
      <c r="I157" s="322"/>
      <c r="J157" s="323">
        <f>ROUND(I157*H157,2)</f>
        <v>0</v>
      </c>
      <c r="K157" s="324"/>
      <c r="L157" s="325"/>
      <c r="M157" s="326" t="s">
        <v>1</v>
      </c>
      <c r="N157" s="327" t="s">
        <v>46</v>
      </c>
      <c r="O157" s="94"/>
      <c r="P157" s="263">
        <f>O157*H157</f>
        <v>0</v>
      </c>
      <c r="Q157" s="263">
        <v>0</v>
      </c>
      <c r="R157" s="263">
        <f>Q157*H157</f>
        <v>0</v>
      </c>
      <c r="S157" s="263">
        <v>0</v>
      </c>
      <c r="T157" s="264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65" t="s">
        <v>247</v>
      </c>
      <c r="AT157" s="265" t="s">
        <v>587</v>
      </c>
      <c r="AU157" s="265" t="s">
        <v>87</v>
      </c>
      <c r="AY157" s="18" t="s">
        <v>211</v>
      </c>
      <c r="BE157" s="155">
        <f>IF(N157="základní",J157,0)</f>
        <v>0</v>
      </c>
      <c r="BF157" s="155">
        <f>IF(N157="snížená",J157,0)</f>
        <v>0</v>
      </c>
      <c r="BG157" s="155">
        <f>IF(N157="zákl. přenesená",J157,0)</f>
        <v>0</v>
      </c>
      <c r="BH157" s="155">
        <f>IF(N157="sníž. přenesená",J157,0)</f>
        <v>0</v>
      </c>
      <c r="BI157" s="155">
        <f>IF(N157="nulová",J157,0)</f>
        <v>0</v>
      </c>
      <c r="BJ157" s="18" t="s">
        <v>87</v>
      </c>
      <c r="BK157" s="155">
        <f>ROUND(I157*H157,2)</f>
        <v>0</v>
      </c>
      <c r="BL157" s="18" t="s">
        <v>100</v>
      </c>
      <c r="BM157" s="265" t="s">
        <v>3846</v>
      </c>
    </row>
    <row r="158" s="2" customFormat="1" ht="16.5" customHeight="1">
      <c r="A158" s="41"/>
      <c r="B158" s="42"/>
      <c r="C158" s="317" t="s">
        <v>551</v>
      </c>
      <c r="D158" s="317" t="s">
        <v>587</v>
      </c>
      <c r="E158" s="318" t="s">
        <v>3847</v>
      </c>
      <c r="F158" s="319" t="s">
        <v>3848</v>
      </c>
      <c r="G158" s="320" t="s">
        <v>3827</v>
      </c>
      <c r="H158" s="321">
        <v>65</v>
      </c>
      <c r="I158" s="322"/>
      <c r="J158" s="323">
        <f>ROUND(I158*H158,2)</f>
        <v>0</v>
      </c>
      <c r="K158" s="324"/>
      <c r="L158" s="325"/>
      <c r="M158" s="326" t="s">
        <v>1</v>
      </c>
      <c r="N158" s="327" t="s">
        <v>46</v>
      </c>
      <c r="O158" s="94"/>
      <c r="P158" s="263">
        <f>O158*H158</f>
        <v>0</v>
      </c>
      <c r="Q158" s="263">
        <v>0</v>
      </c>
      <c r="R158" s="263">
        <f>Q158*H158</f>
        <v>0</v>
      </c>
      <c r="S158" s="263">
        <v>0</v>
      </c>
      <c r="T158" s="264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65" t="s">
        <v>247</v>
      </c>
      <c r="AT158" s="265" t="s">
        <v>587</v>
      </c>
      <c r="AU158" s="265" t="s">
        <v>87</v>
      </c>
      <c r="AY158" s="18" t="s">
        <v>211</v>
      </c>
      <c r="BE158" s="155">
        <f>IF(N158="základní",J158,0)</f>
        <v>0</v>
      </c>
      <c r="BF158" s="155">
        <f>IF(N158="snížená",J158,0)</f>
        <v>0</v>
      </c>
      <c r="BG158" s="155">
        <f>IF(N158="zákl. přenesená",J158,0)</f>
        <v>0</v>
      </c>
      <c r="BH158" s="155">
        <f>IF(N158="sníž. přenesená",J158,0)</f>
        <v>0</v>
      </c>
      <c r="BI158" s="155">
        <f>IF(N158="nulová",J158,0)</f>
        <v>0</v>
      </c>
      <c r="BJ158" s="18" t="s">
        <v>87</v>
      </c>
      <c r="BK158" s="155">
        <f>ROUND(I158*H158,2)</f>
        <v>0</v>
      </c>
      <c r="BL158" s="18" t="s">
        <v>100</v>
      </c>
      <c r="BM158" s="265" t="s">
        <v>3849</v>
      </c>
    </row>
    <row r="159" s="2" customFormat="1" ht="16.5" customHeight="1">
      <c r="A159" s="41"/>
      <c r="B159" s="42"/>
      <c r="C159" s="317" t="s">
        <v>7</v>
      </c>
      <c r="D159" s="317" t="s">
        <v>587</v>
      </c>
      <c r="E159" s="318" t="s">
        <v>3850</v>
      </c>
      <c r="F159" s="319" t="s">
        <v>3851</v>
      </c>
      <c r="G159" s="320" t="s">
        <v>3827</v>
      </c>
      <c r="H159" s="321">
        <v>35</v>
      </c>
      <c r="I159" s="322"/>
      <c r="J159" s="323">
        <f>ROUND(I159*H159,2)</f>
        <v>0</v>
      </c>
      <c r="K159" s="324"/>
      <c r="L159" s="325"/>
      <c r="M159" s="326" t="s">
        <v>1</v>
      </c>
      <c r="N159" s="327" t="s">
        <v>46</v>
      </c>
      <c r="O159" s="94"/>
      <c r="P159" s="263">
        <f>O159*H159</f>
        <v>0</v>
      </c>
      <c r="Q159" s="263">
        <v>0</v>
      </c>
      <c r="R159" s="263">
        <f>Q159*H159</f>
        <v>0</v>
      </c>
      <c r="S159" s="263">
        <v>0</v>
      </c>
      <c r="T159" s="264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65" t="s">
        <v>247</v>
      </c>
      <c r="AT159" s="265" t="s">
        <v>587</v>
      </c>
      <c r="AU159" s="265" t="s">
        <v>87</v>
      </c>
      <c r="AY159" s="18" t="s">
        <v>211</v>
      </c>
      <c r="BE159" s="155">
        <f>IF(N159="základní",J159,0)</f>
        <v>0</v>
      </c>
      <c r="BF159" s="155">
        <f>IF(N159="snížená",J159,0)</f>
        <v>0</v>
      </c>
      <c r="BG159" s="155">
        <f>IF(N159="zákl. přenesená",J159,0)</f>
        <v>0</v>
      </c>
      <c r="BH159" s="155">
        <f>IF(N159="sníž. přenesená",J159,0)</f>
        <v>0</v>
      </c>
      <c r="BI159" s="155">
        <f>IF(N159="nulová",J159,0)</f>
        <v>0</v>
      </c>
      <c r="BJ159" s="18" t="s">
        <v>87</v>
      </c>
      <c r="BK159" s="155">
        <f>ROUND(I159*H159,2)</f>
        <v>0</v>
      </c>
      <c r="BL159" s="18" t="s">
        <v>100</v>
      </c>
      <c r="BM159" s="265" t="s">
        <v>3852</v>
      </c>
    </row>
    <row r="160" s="2" customFormat="1" ht="24.15" customHeight="1">
      <c r="A160" s="41"/>
      <c r="B160" s="42"/>
      <c r="C160" s="317" t="s">
        <v>568</v>
      </c>
      <c r="D160" s="317" t="s">
        <v>587</v>
      </c>
      <c r="E160" s="318" t="s">
        <v>3853</v>
      </c>
      <c r="F160" s="319" t="s">
        <v>3854</v>
      </c>
      <c r="G160" s="320" t="s">
        <v>3827</v>
      </c>
      <c r="H160" s="321">
        <v>46</v>
      </c>
      <c r="I160" s="322"/>
      <c r="J160" s="323">
        <f>ROUND(I160*H160,2)</f>
        <v>0</v>
      </c>
      <c r="K160" s="324"/>
      <c r="L160" s="325"/>
      <c r="M160" s="326" t="s">
        <v>1</v>
      </c>
      <c r="N160" s="327" t="s">
        <v>46</v>
      </c>
      <c r="O160" s="94"/>
      <c r="P160" s="263">
        <f>O160*H160</f>
        <v>0</v>
      </c>
      <c r="Q160" s="263">
        <v>0</v>
      </c>
      <c r="R160" s="263">
        <f>Q160*H160</f>
        <v>0</v>
      </c>
      <c r="S160" s="263">
        <v>0</v>
      </c>
      <c r="T160" s="264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65" t="s">
        <v>247</v>
      </c>
      <c r="AT160" s="265" t="s">
        <v>587</v>
      </c>
      <c r="AU160" s="265" t="s">
        <v>87</v>
      </c>
      <c r="AY160" s="18" t="s">
        <v>211</v>
      </c>
      <c r="BE160" s="155">
        <f>IF(N160="základní",J160,0)</f>
        <v>0</v>
      </c>
      <c r="BF160" s="155">
        <f>IF(N160="snížená",J160,0)</f>
        <v>0</v>
      </c>
      <c r="BG160" s="155">
        <f>IF(N160="zákl. přenesená",J160,0)</f>
        <v>0</v>
      </c>
      <c r="BH160" s="155">
        <f>IF(N160="sníž. přenesená",J160,0)</f>
        <v>0</v>
      </c>
      <c r="BI160" s="155">
        <f>IF(N160="nulová",J160,0)</f>
        <v>0</v>
      </c>
      <c r="BJ160" s="18" t="s">
        <v>87</v>
      </c>
      <c r="BK160" s="155">
        <f>ROUND(I160*H160,2)</f>
        <v>0</v>
      </c>
      <c r="BL160" s="18" t="s">
        <v>100</v>
      </c>
      <c r="BM160" s="265" t="s">
        <v>3855</v>
      </c>
    </row>
    <row r="161" s="2" customFormat="1" ht="24.15" customHeight="1">
      <c r="A161" s="41"/>
      <c r="B161" s="42"/>
      <c r="C161" s="317" t="s">
        <v>572</v>
      </c>
      <c r="D161" s="317" t="s">
        <v>587</v>
      </c>
      <c r="E161" s="318" t="s">
        <v>3856</v>
      </c>
      <c r="F161" s="319" t="s">
        <v>3857</v>
      </c>
      <c r="G161" s="320" t="s">
        <v>3827</v>
      </c>
      <c r="H161" s="321">
        <v>20</v>
      </c>
      <c r="I161" s="322"/>
      <c r="J161" s="323">
        <f>ROUND(I161*H161,2)</f>
        <v>0</v>
      </c>
      <c r="K161" s="324"/>
      <c r="L161" s="325"/>
      <c r="M161" s="326" t="s">
        <v>1</v>
      </c>
      <c r="N161" s="327" t="s">
        <v>46</v>
      </c>
      <c r="O161" s="94"/>
      <c r="P161" s="263">
        <f>O161*H161</f>
        <v>0</v>
      </c>
      <c r="Q161" s="263">
        <v>0</v>
      </c>
      <c r="R161" s="263">
        <f>Q161*H161</f>
        <v>0</v>
      </c>
      <c r="S161" s="263">
        <v>0</v>
      </c>
      <c r="T161" s="264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65" t="s">
        <v>247</v>
      </c>
      <c r="AT161" s="265" t="s">
        <v>587</v>
      </c>
      <c r="AU161" s="265" t="s">
        <v>87</v>
      </c>
      <c r="AY161" s="18" t="s">
        <v>211</v>
      </c>
      <c r="BE161" s="155">
        <f>IF(N161="základní",J161,0)</f>
        <v>0</v>
      </c>
      <c r="BF161" s="155">
        <f>IF(N161="snížená",J161,0)</f>
        <v>0</v>
      </c>
      <c r="BG161" s="155">
        <f>IF(N161="zákl. přenesená",J161,0)</f>
        <v>0</v>
      </c>
      <c r="BH161" s="155">
        <f>IF(N161="sníž. přenesená",J161,0)</f>
        <v>0</v>
      </c>
      <c r="BI161" s="155">
        <f>IF(N161="nulová",J161,0)</f>
        <v>0</v>
      </c>
      <c r="BJ161" s="18" t="s">
        <v>87</v>
      </c>
      <c r="BK161" s="155">
        <f>ROUND(I161*H161,2)</f>
        <v>0</v>
      </c>
      <c r="BL161" s="18" t="s">
        <v>100</v>
      </c>
      <c r="BM161" s="265" t="s">
        <v>3858</v>
      </c>
    </row>
    <row r="162" s="2" customFormat="1" ht="24.15" customHeight="1">
      <c r="A162" s="41"/>
      <c r="B162" s="42"/>
      <c r="C162" s="317" t="s">
        <v>579</v>
      </c>
      <c r="D162" s="317" t="s">
        <v>587</v>
      </c>
      <c r="E162" s="318" t="s">
        <v>3859</v>
      </c>
      <c r="F162" s="319" t="s">
        <v>3860</v>
      </c>
      <c r="G162" s="320" t="s">
        <v>3827</v>
      </c>
      <c r="H162" s="321">
        <v>94</v>
      </c>
      <c r="I162" s="322"/>
      <c r="J162" s="323">
        <f>ROUND(I162*H162,2)</f>
        <v>0</v>
      </c>
      <c r="K162" s="324"/>
      <c r="L162" s="325"/>
      <c r="M162" s="326" t="s">
        <v>1</v>
      </c>
      <c r="N162" s="327" t="s">
        <v>46</v>
      </c>
      <c r="O162" s="94"/>
      <c r="P162" s="263">
        <f>O162*H162</f>
        <v>0</v>
      </c>
      <c r="Q162" s="263">
        <v>0</v>
      </c>
      <c r="R162" s="263">
        <f>Q162*H162</f>
        <v>0</v>
      </c>
      <c r="S162" s="263">
        <v>0</v>
      </c>
      <c r="T162" s="264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65" t="s">
        <v>247</v>
      </c>
      <c r="AT162" s="265" t="s">
        <v>587</v>
      </c>
      <c r="AU162" s="265" t="s">
        <v>87</v>
      </c>
      <c r="AY162" s="18" t="s">
        <v>211</v>
      </c>
      <c r="BE162" s="155">
        <f>IF(N162="základní",J162,0)</f>
        <v>0</v>
      </c>
      <c r="BF162" s="155">
        <f>IF(N162="snížená",J162,0)</f>
        <v>0</v>
      </c>
      <c r="BG162" s="155">
        <f>IF(N162="zákl. přenesená",J162,0)</f>
        <v>0</v>
      </c>
      <c r="BH162" s="155">
        <f>IF(N162="sníž. přenesená",J162,0)</f>
        <v>0</v>
      </c>
      <c r="BI162" s="155">
        <f>IF(N162="nulová",J162,0)</f>
        <v>0</v>
      </c>
      <c r="BJ162" s="18" t="s">
        <v>87</v>
      </c>
      <c r="BK162" s="155">
        <f>ROUND(I162*H162,2)</f>
        <v>0</v>
      </c>
      <c r="BL162" s="18" t="s">
        <v>100</v>
      </c>
      <c r="BM162" s="265" t="s">
        <v>3861</v>
      </c>
    </row>
    <row r="163" s="2" customFormat="1" ht="24.15" customHeight="1">
      <c r="A163" s="41"/>
      <c r="B163" s="42"/>
      <c r="C163" s="317" t="s">
        <v>586</v>
      </c>
      <c r="D163" s="317" t="s">
        <v>587</v>
      </c>
      <c r="E163" s="318" t="s">
        <v>3862</v>
      </c>
      <c r="F163" s="319" t="s">
        <v>3863</v>
      </c>
      <c r="G163" s="320" t="s">
        <v>3827</v>
      </c>
      <c r="H163" s="321">
        <v>66</v>
      </c>
      <c r="I163" s="322"/>
      <c r="J163" s="323">
        <f>ROUND(I163*H163,2)</f>
        <v>0</v>
      </c>
      <c r="K163" s="324"/>
      <c r="L163" s="325"/>
      <c r="M163" s="326" t="s">
        <v>1</v>
      </c>
      <c r="N163" s="327" t="s">
        <v>46</v>
      </c>
      <c r="O163" s="94"/>
      <c r="P163" s="263">
        <f>O163*H163</f>
        <v>0</v>
      </c>
      <c r="Q163" s="263">
        <v>0</v>
      </c>
      <c r="R163" s="263">
        <f>Q163*H163</f>
        <v>0</v>
      </c>
      <c r="S163" s="263">
        <v>0</v>
      </c>
      <c r="T163" s="264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65" t="s">
        <v>247</v>
      </c>
      <c r="AT163" s="265" t="s">
        <v>587</v>
      </c>
      <c r="AU163" s="265" t="s">
        <v>87</v>
      </c>
      <c r="AY163" s="18" t="s">
        <v>211</v>
      </c>
      <c r="BE163" s="155">
        <f>IF(N163="základní",J163,0)</f>
        <v>0</v>
      </c>
      <c r="BF163" s="155">
        <f>IF(N163="snížená",J163,0)</f>
        <v>0</v>
      </c>
      <c r="BG163" s="155">
        <f>IF(N163="zákl. přenesená",J163,0)</f>
        <v>0</v>
      </c>
      <c r="BH163" s="155">
        <f>IF(N163="sníž. přenesená",J163,0)</f>
        <v>0</v>
      </c>
      <c r="BI163" s="155">
        <f>IF(N163="nulová",J163,0)</f>
        <v>0</v>
      </c>
      <c r="BJ163" s="18" t="s">
        <v>87</v>
      </c>
      <c r="BK163" s="155">
        <f>ROUND(I163*H163,2)</f>
        <v>0</v>
      </c>
      <c r="BL163" s="18" t="s">
        <v>100</v>
      </c>
      <c r="BM163" s="265" t="s">
        <v>3864</v>
      </c>
    </row>
    <row r="164" s="2" customFormat="1" ht="24.15" customHeight="1">
      <c r="A164" s="41"/>
      <c r="B164" s="42"/>
      <c r="C164" s="317" t="s">
        <v>591</v>
      </c>
      <c r="D164" s="317" t="s">
        <v>587</v>
      </c>
      <c r="E164" s="318" t="s">
        <v>3865</v>
      </c>
      <c r="F164" s="319" t="s">
        <v>3866</v>
      </c>
      <c r="G164" s="320" t="s">
        <v>3827</v>
      </c>
      <c r="H164" s="321">
        <v>14</v>
      </c>
      <c r="I164" s="322"/>
      <c r="J164" s="323">
        <f>ROUND(I164*H164,2)</f>
        <v>0</v>
      </c>
      <c r="K164" s="324"/>
      <c r="L164" s="325"/>
      <c r="M164" s="326" t="s">
        <v>1</v>
      </c>
      <c r="N164" s="327" t="s">
        <v>46</v>
      </c>
      <c r="O164" s="94"/>
      <c r="P164" s="263">
        <f>O164*H164</f>
        <v>0</v>
      </c>
      <c r="Q164" s="263">
        <v>0</v>
      </c>
      <c r="R164" s="263">
        <f>Q164*H164</f>
        <v>0</v>
      </c>
      <c r="S164" s="263">
        <v>0</v>
      </c>
      <c r="T164" s="264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65" t="s">
        <v>247</v>
      </c>
      <c r="AT164" s="265" t="s">
        <v>587</v>
      </c>
      <c r="AU164" s="265" t="s">
        <v>87</v>
      </c>
      <c r="AY164" s="18" t="s">
        <v>211</v>
      </c>
      <c r="BE164" s="155">
        <f>IF(N164="základní",J164,0)</f>
        <v>0</v>
      </c>
      <c r="BF164" s="155">
        <f>IF(N164="snížená",J164,0)</f>
        <v>0</v>
      </c>
      <c r="BG164" s="155">
        <f>IF(N164="zákl. přenesená",J164,0)</f>
        <v>0</v>
      </c>
      <c r="BH164" s="155">
        <f>IF(N164="sníž. přenesená",J164,0)</f>
        <v>0</v>
      </c>
      <c r="BI164" s="155">
        <f>IF(N164="nulová",J164,0)</f>
        <v>0</v>
      </c>
      <c r="BJ164" s="18" t="s">
        <v>87</v>
      </c>
      <c r="BK164" s="155">
        <f>ROUND(I164*H164,2)</f>
        <v>0</v>
      </c>
      <c r="BL164" s="18" t="s">
        <v>100</v>
      </c>
      <c r="BM164" s="265" t="s">
        <v>3867</v>
      </c>
    </row>
    <row r="165" s="2" customFormat="1" ht="24.15" customHeight="1">
      <c r="A165" s="41"/>
      <c r="B165" s="42"/>
      <c r="C165" s="317" t="s">
        <v>602</v>
      </c>
      <c r="D165" s="317" t="s">
        <v>587</v>
      </c>
      <c r="E165" s="318" t="s">
        <v>3868</v>
      </c>
      <c r="F165" s="319" t="s">
        <v>3869</v>
      </c>
      <c r="G165" s="320" t="s">
        <v>3827</v>
      </c>
      <c r="H165" s="321">
        <v>21</v>
      </c>
      <c r="I165" s="322"/>
      <c r="J165" s="323">
        <f>ROUND(I165*H165,2)</f>
        <v>0</v>
      </c>
      <c r="K165" s="324"/>
      <c r="L165" s="325"/>
      <c r="M165" s="326" t="s">
        <v>1</v>
      </c>
      <c r="N165" s="327" t="s">
        <v>46</v>
      </c>
      <c r="O165" s="94"/>
      <c r="P165" s="263">
        <f>O165*H165</f>
        <v>0</v>
      </c>
      <c r="Q165" s="263">
        <v>0</v>
      </c>
      <c r="R165" s="263">
        <f>Q165*H165</f>
        <v>0</v>
      </c>
      <c r="S165" s="263">
        <v>0</v>
      </c>
      <c r="T165" s="264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65" t="s">
        <v>247</v>
      </c>
      <c r="AT165" s="265" t="s">
        <v>587</v>
      </c>
      <c r="AU165" s="265" t="s">
        <v>87</v>
      </c>
      <c r="AY165" s="18" t="s">
        <v>211</v>
      </c>
      <c r="BE165" s="155">
        <f>IF(N165="základní",J165,0)</f>
        <v>0</v>
      </c>
      <c r="BF165" s="155">
        <f>IF(N165="snížená",J165,0)</f>
        <v>0</v>
      </c>
      <c r="BG165" s="155">
        <f>IF(N165="zákl. přenesená",J165,0)</f>
        <v>0</v>
      </c>
      <c r="BH165" s="155">
        <f>IF(N165="sníž. přenesená",J165,0)</f>
        <v>0</v>
      </c>
      <c r="BI165" s="155">
        <f>IF(N165="nulová",J165,0)</f>
        <v>0</v>
      </c>
      <c r="BJ165" s="18" t="s">
        <v>87</v>
      </c>
      <c r="BK165" s="155">
        <f>ROUND(I165*H165,2)</f>
        <v>0</v>
      </c>
      <c r="BL165" s="18" t="s">
        <v>100</v>
      </c>
      <c r="BM165" s="265" t="s">
        <v>3870</v>
      </c>
    </row>
    <row r="166" s="2" customFormat="1" ht="21.75" customHeight="1">
      <c r="A166" s="41"/>
      <c r="B166" s="42"/>
      <c r="C166" s="317" t="s">
        <v>608</v>
      </c>
      <c r="D166" s="317" t="s">
        <v>587</v>
      </c>
      <c r="E166" s="318" t="s">
        <v>3871</v>
      </c>
      <c r="F166" s="319" t="s">
        <v>3872</v>
      </c>
      <c r="G166" s="320" t="s">
        <v>3827</v>
      </c>
      <c r="H166" s="321">
        <v>2</v>
      </c>
      <c r="I166" s="322"/>
      <c r="J166" s="323">
        <f>ROUND(I166*H166,2)</f>
        <v>0</v>
      </c>
      <c r="K166" s="324"/>
      <c r="L166" s="325"/>
      <c r="M166" s="326" t="s">
        <v>1</v>
      </c>
      <c r="N166" s="327" t="s">
        <v>46</v>
      </c>
      <c r="O166" s="94"/>
      <c r="P166" s="263">
        <f>O166*H166</f>
        <v>0</v>
      </c>
      <c r="Q166" s="263">
        <v>0</v>
      </c>
      <c r="R166" s="263">
        <f>Q166*H166</f>
        <v>0</v>
      </c>
      <c r="S166" s="263">
        <v>0</v>
      </c>
      <c r="T166" s="264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65" t="s">
        <v>247</v>
      </c>
      <c r="AT166" s="265" t="s">
        <v>587</v>
      </c>
      <c r="AU166" s="265" t="s">
        <v>87</v>
      </c>
      <c r="AY166" s="18" t="s">
        <v>211</v>
      </c>
      <c r="BE166" s="155">
        <f>IF(N166="základní",J166,0)</f>
        <v>0</v>
      </c>
      <c r="BF166" s="155">
        <f>IF(N166="snížená",J166,0)</f>
        <v>0</v>
      </c>
      <c r="BG166" s="155">
        <f>IF(N166="zákl. přenesená",J166,0)</f>
        <v>0</v>
      </c>
      <c r="BH166" s="155">
        <f>IF(N166="sníž. přenesená",J166,0)</f>
        <v>0</v>
      </c>
      <c r="BI166" s="155">
        <f>IF(N166="nulová",J166,0)</f>
        <v>0</v>
      </c>
      <c r="BJ166" s="18" t="s">
        <v>87</v>
      </c>
      <c r="BK166" s="155">
        <f>ROUND(I166*H166,2)</f>
        <v>0</v>
      </c>
      <c r="BL166" s="18" t="s">
        <v>100</v>
      </c>
      <c r="BM166" s="265" t="s">
        <v>3873</v>
      </c>
    </row>
    <row r="167" s="2" customFormat="1" ht="24.15" customHeight="1">
      <c r="A167" s="41"/>
      <c r="B167" s="42"/>
      <c r="C167" s="317" t="s">
        <v>614</v>
      </c>
      <c r="D167" s="317" t="s">
        <v>587</v>
      </c>
      <c r="E167" s="318" t="s">
        <v>3874</v>
      </c>
      <c r="F167" s="319" t="s">
        <v>3875</v>
      </c>
      <c r="G167" s="320" t="s">
        <v>3827</v>
      </c>
      <c r="H167" s="321">
        <v>67</v>
      </c>
      <c r="I167" s="322"/>
      <c r="J167" s="323">
        <f>ROUND(I167*H167,2)</f>
        <v>0</v>
      </c>
      <c r="K167" s="324"/>
      <c r="L167" s="325"/>
      <c r="M167" s="326" t="s">
        <v>1</v>
      </c>
      <c r="N167" s="327" t="s">
        <v>46</v>
      </c>
      <c r="O167" s="94"/>
      <c r="P167" s="263">
        <f>O167*H167</f>
        <v>0</v>
      </c>
      <c r="Q167" s="263">
        <v>0</v>
      </c>
      <c r="R167" s="263">
        <f>Q167*H167</f>
        <v>0</v>
      </c>
      <c r="S167" s="263">
        <v>0</v>
      </c>
      <c r="T167" s="264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65" t="s">
        <v>247</v>
      </c>
      <c r="AT167" s="265" t="s">
        <v>587</v>
      </c>
      <c r="AU167" s="265" t="s">
        <v>87</v>
      </c>
      <c r="AY167" s="18" t="s">
        <v>211</v>
      </c>
      <c r="BE167" s="155">
        <f>IF(N167="základní",J167,0)</f>
        <v>0</v>
      </c>
      <c r="BF167" s="155">
        <f>IF(N167="snížená",J167,0)</f>
        <v>0</v>
      </c>
      <c r="BG167" s="155">
        <f>IF(N167="zákl. přenesená",J167,0)</f>
        <v>0</v>
      </c>
      <c r="BH167" s="155">
        <f>IF(N167="sníž. přenesená",J167,0)</f>
        <v>0</v>
      </c>
      <c r="BI167" s="155">
        <f>IF(N167="nulová",J167,0)</f>
        <v>0</v>
      </c>
      <c r="BJ167" s="18" t="s">
        <v>87</v>
      </c>
      <c r="BK167" s="155">
        <f>ROUND(I167*H167,2)</f>
        <v>0</v>
      </c>
      <c r="BL167" s="18" t="s">
        <v>100</v>
      </c>
      <c r="BM167" s="265" t="s">
        <v>3876</v>
      </c>
    </row>
    <row r="168" s="2" customFormat="1" ht="24.15" customHeight="1">
      <c r="A168" s="41"/>
      <c r="B168" s="42"/>
      <c r="C168" s="317" t="s">
        <v>619</v>
      </c>
      <c r="D168" s="317" t="s">
        <v>587</v>
      </c>
      <c r="E168" s="318" t="s">
        <v>3877</v>
      </c>
      <c r="F168" s="319" t="s">
        <v>3878</v>
      </c>
      <c r="G168" s="320" t="s">
        <v>3827</v>
      </c>
      <c r="H168" s="321">
        <v>65</v>
      </c>
      <c r="I168" s="322"/>
      <c r="J168" s="323">
        <f>ROUND(I168*H168,2)</f>
        <v>0</v>
      </c>
      <c r="K168" s="324"/>
      <c r="L168" s="325"/>
      <c r="M168" s="326" t="s">
        <v>1</v>
      </c>
      <c r="N168" s="327" t="s">
        <v>46</v>
      </c>
      <c r="O168" s="94"/>
      <c r="P168" s="263">
        <f>O168*H168</f>
        <v>0</v>
      </c>
      <c r="Q168" s="263">
        <v>0</v>
      </c>
      <c r="R168" s="263">
        <f>Q168*H168</f>
        <v>0</v>
      </c>
      <c r="S168" s="263">
        <v>0</v>
      </c>
      <c r="T168" s="264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65" t="s">
        <v>247</v>
      </c>
      <c r="AT168" s="265" t="s">
        <v>587</v>
      </c>
      <c r="AU168" s="265" t="s">
        <v>87</v>
      </c>
      <c r="AY168" s="18" t="s">
        <v>211</v>
      </c>
      <c r="BE168" s="155">
        <f>IF(N168="základní",J168,0)</f>
        <v>0</v>
      </c>
      <c r="BF168" s="155">
        <f>IF(N168="snížená",J168,0)</f>
        <v>0</v>
      </c>
      <c r="BG168" s="155">
        <f>IF(N168="zákl. přenesená",J168,0)</f>
        <v>0</v>
      </c>
      <c r="BH168" s="155">
        <f>IF(N168="sníž. přenesená",J168,0)</f>
        <v>0</v>
      </c>
      <c r="BI168" s="155">
        <f>IF(N168="nulová",J168,0)</f>
        <v>0</v>
      </c>
      <c r="BJ168" s="18" t="s">
        <v>87</v>
      </c>
      <c r="BK168" s="155">
        <f>ROUND(I168*H168,2)</f>
        <v>0</v>
      </c>
      <c r="BL168" s="18" t="s">
        <v>100</v>
      </c>
      <c r="BM168" s="265" t="s">
        <v>3879</v>
      </c>
    </row>
    <row r="169" s="2" customFormat="1" ht="24.15" customHeight="1">
      <c r="A169" s="41"/>
      <c r="B169" s="42"/>
      <c r="C169" s="317" t="s">
        <v>625</v>
      </c>
      <c r="D169" s="317" t="s">
        <v>587</v>
      </c>
      <c r="E169" s="318" t="s">
        <v>3880</v>
      </c>
      <c r="F169" s="319" t="s">
        <v>3881</v>
      </c>
      <c r="G169" s="320" t="s">
        <v>3827</v>
      </c>
      <c r="H169" s="321">
        <v>35</v>
      </c>
      <c r="I169" s="322"/>
      <c r="J169" s="323">
        <f>ROUND(I169*H169,2)</f>
        <v>0</v>
      </c>
      <c r="K169" s="324"/>
      <c r="L169" s="325"/>
      <c r="M169" s="326" t="s">
        <v>1</v>
      </c>
      <c r="N169" s="327" t="s">
        <v>46</v>
      </c>
      <c r="O169" s="94"/>
      <c r="P169" s="263">
        <f>O169*H169</f>
        <v>0</v>
      </c>
      <c r="Q169" s="263">
        <v>0</v>
      </c>
      <c r="R169" s="263">
        <f>Q169*H169</f>
        <v>0</v>
      </c>
      <c r="S169" s="263">
        <v>0</v>
      </c>
      <c r="T169" s="264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65" t="s">
        <v>247</v>
      </c>
      <c r="AT169" s="265" t="s">
        <v>587</v>
      </c>
      <c r="AU169" s="265" t="s">
        <v>87</v>
      </c>
      <c r="AY169" s="18" t="s">
        <v>211</v>
      </c>
      <c r="BE169" s="155">
        <f>IF(N169="základní",J169,0)</f>
        <v>0</v>
      </c>
      <c r="BF169" s="155">
        <f>IF(N169="snížená",J169,0)</f>
        <v>0</v>
      </c>
      <c r="BG169" s="155">
        <f>IF(N169="zákl. přenesená",J169,0)</f>
        <v>0</v>
      </c>
      <c r="BH169" s="155">
        <f>IF(N169="sníž. přenesená",J169,0)</f>
        <v>0</v>
      </c>
      <c r="BI169" s="155">
        <f>IF(N169="nulová",J169,0)</f>
        <v>0</v>
      </c>
      <c r="BJ169" s="18" t="s">
        <v>87</v>
      </c>
      <c r="BK169" s="155">
        <f>ROUND(I169*H169,2)</f>
        <v>0</v>
      </c>
      <c r="BL169" s="18" t="s">
        <v>100</v>
      </c>
      <c r="BM169" s="265" t="s">
        <v>3882</v>
      </c>
    </row>
    <row r="170" s="2" customFormat="1" ht="16.5" customHeight="1">
      <c r="A170" s="41"/>
      <c r="B170" s="42"/>
      <c r="C170" s="317" t="s">
        <v>632</v>
      </c>
      <c r="D170" s="317" t="s">
        <v>587</v>
      </c>
      <c r="E170" s="318" t="s">
        <v>3883</v>
      </c>
      <c r="F170" s="319" t="s">
        <v>3884</v>
      </c>
      <c r="G170" s="320" t="s">
        <v>1198</v>
      </c>
      <c r="H170" s="321">
        <v>6</v>
      </c>
      <c r="I170" s="322"/>
      <c r="J170" s="323">
        <f>ROUND(I170*H170,2)</f>
        <v>0</v>
      </c>
      <c r="K170" s="324"/>
      <c r="L170" s="325"/>
      <c r="M170" s="326" t="s">
        <v>1</v>
      </c>
      <c r="N170" s="327" t="s">
        <v>46</v>
      </c>
      <c r="O170" s="94"/>
      <c r="P170" s="263">
        <f>O170*H170</f>
        <v>0</v>
      </c>
      <c r="Q170" s="263">
        <v>0</v>
      </c>
      <c r="R170" s="263">
        <f>Q170*H170</f>
        <v>0</v>
      </c>
      <c r="S170" s="263">
        <v>0</v>
      </c>
      <c r="T170" s="264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65" t="s">
        <v>247</v>
      </c>
      <c r="AT170" s="265" t="s">
        <v>587</v>
      </c>
      <c r="AU170" s="265" t="s">
        <v>87</v>
      </c>
      <c r="AY170" s="18" t="s">
        <v>211</v>
      </c>
      <c r="BE170" s="155">
        <f>IF(N170="základní",J170,0)</f>
        <v>0</v>
      </c>
      <c r="BF170" s="155">
        <f>IF(N170="snížená",J170,0)</f>
        <v>0</v>
      </c>
      <c r="BG170" s="155">
        <f>IF(N170="zákl. přenesená",J170,0)</f>
        <v>0</v>
      </c>
      <c r="BH170" s="155">
        <f>IF(N170="sníž. přenesená",J170,0)</f>
        <v>0</v>
      </c>
      <c r="BI170" s="155">
        <f>IF(N170="nulová",J170,0)</f>
        <v>0</v>
      </c>
      <c r="BJ170" s="18" t="s">
        <v>87</v>
      </c>
      <c r="BK170" s="155">
        <f>ROUND(I170*H170,2)</f>
        <v>0</v>
      </c>
      <c r="BL170" s="18" t="s">
        <v>100</v>
      </c>
      <c r="BM170" s="265" t="s">
        <v>3885</v>
      </c>
    </row>
    <row r="171" s="2" customFormat="1" ht="16.5" customHeight="1">
      <c r="A171" s="41"/>
      <c r="B171" s="42"/>
      <c r="C171" s="317" t="s">
        <v>647</v>
      </c>
      <c r="D171" s="317" t="s">
        <v>587</v>
      </c>
      <c r="E171" s="318" t="s">
        <v>3886</v>
      </c>
      <c r="F171" s="319" t="s">
        <v>3887</v>
      </c>
      <c r="G171" s="320" t="s">
        <v>1198</v>
      </c>
      <c r="H171" s="321">
        <v>6</v>
      </c>
      <c r="I171" s="322"/>
      <c r="J171" s="323">
        <f>ROUND(I171*H171,2)</f>
        <v>0</v>
      </c>
      <c r="K171" s="324"/>
      <c r="L171" s="325"/>
      <c r="M171" s="326" t="s">
        <v>1</v>
      </c>
      <c r="N171" s="327" t="s">
        <v>46</v>
      </c>
      <c r="O171" s="94"/>
      <c r="P171" s="263">
        <f>O171*H171</f>
        <v>0</v>
      </c>
      <c r="Q171" s="263">
        <v>0</v>
      </c>
      <c r="R171" s="263">
        <f>Q171*H171</f>
        <v>0</v>
      </c>
      <c r="S171" s="263">
        <v>0</v>
      </c>
      <c r="T171" s="264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65" t="s">
        <v>247</v>
      </c>
      <c r="AT171" s="265" t="s">
        <v>587</v>
      </c>
      <c r="AU171" s="265" t="s">
        <v>87</v>
      </c>
      <c r="AY171" s="18" t="s">
        <v>211</v>
      </c>
      <c r="BE171" s="155">
        <f>IF(N171="základní",J171,0)</f>
        <v>0</v>
      </c>
      <c r="BF171" s="155">
        <f>IF(N171="snížená",J171,0)</f>
        <v>0</v>
      </c>
      <c r="BG171" s="155">
        <f>IF(N171="zákl. přenesená",J171,0)</f>
        <v>0</v>
      </c>
      <c r="BH171" s="155">
        <f>IF(N171="sníž. přenesená",J171,0)</f>
        <v>0</v>
      </c>
      <c r="BI171" s="155">
        <f>IF(N171="nulová",J171,0)</f>
        <v>0</v>
      </c>
      <c r="BJ171" s="18" t="s">
        <v>87</v>
      </c>
      <c r="BK171" s="155">
        <f>ROUND(I171*H171,2)</f>
        <v>0</v>
      </c>
      <c r="BL171" s="18" t="s">
        <v>100</v>
      </c>
      <c r="BM171" s="265" t="s">
        <v>3888</v>
      </c>
    </row>
    <row r="172" s="2" customFormat="1" ht="16.5" customHeight="1">
      <c r="A172" s="41"/>
      <c r="B172" s="42"/>
      <c r="C172" s="317" t="s">
        <v>667</v>
      </c>
      <c r="D172" s="317" t="s">
        <v>587</v>
      </c>
      <c r="E172" s="318" t="s">
        <v>3889</v>
      </c>
      <c r="F172" s="319" t="s">
        <v>3890</v>
      </c>
      <c r="G172" s="320" t="s">
        <v>1198</v>
      </c>
      <c r="H172" s="321">
        <v>7</v>
      </c>
      <c r="I172" s="322"/>
      <c r="J172" s="323">
        <f>ROUND(I172*H172,2)</f>
        <v>0</v>
      </c>
      <c r="K172" s="324"/>
      <c r="L172" s="325"/>
      <c r="M172" s="326" t="s">
        <v>1</v>
      </c>
      <c r="N172" s="327" t="s">
        <v>46</v>
      </c>
      <c r="O172" s="94"/>
      <c r="P172" s="263">
        <f>O172*H172</f>
        <v>0</v>
      </c>
      <c r="Q172" s="263">
        <v>0</v>
      </c>
      <c r="R172" s="263">
        <f>Q172*H172</f>
        <v>0</v>
      </c>
      <c r="S172" s="263">
        <v>0</v>
      </c>
      <c r="T172" s="264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65" t="s">
        <v>247</v>
      </c>
      <c r="AT172" s="265" t="s">
        <v>587</v>
      </c>
      <c r="AU172" s="265" t="s">
        <v>87</v>
      </c>
      <c r="AY172" s="18" t="s">
        <v>211</v>
      </c>
      <c r="BE172" s="155">
        <f>IF(N172="základní",J172,0)</f>
        <v>0</v>
      </c>
      <c r="BF172" s="155">
        <f>IF(N172="snížená",J172,0)</f>
        <v>0</v>
      </c>
      <c r="BG172" s="155">
        <f>IF(N172="zákl. přenesená",J172,0)</f>
        <v>0</v>
      </c>
      <c r="BH172" s="155">
        <f>IF(N172="sníž. přenesená",J172,0)</f>
        <v>0</v>
      </c>
      <c r="BI172" s="155">
        <f>IF(N172="nulová",J172,0)</f>
        <v>0</v>
      </c>
      <c r="BJ172" s="18" t="s">
        <v>87</v>
      </c>
      <c r="BK172" s="155">
        <f>ROUND(I172*H172,2)</f>
        <v>0</v>
      </c>
      <c r="BL172" s="18" t="s">
        <v>100</v>
      </c>
      <c r="BM172" s="265" t="s">
        <v>3891</v>
      </c>
    </row>
    <row r="173" s="2" customFormat="1" ht="16.5" customHeight="1">
      <c r="A173" s="41"/>
      <c r="B173" s="42"/>
      <c r="C173" s="317" t="s">
        <v>674</v>
      </c>
      <c r="D173" s="317" t="s">
        <v>587</v>
      </c>
      <c r="E173" s="318" t="s">
        <v>3892</v>
      </c>
      <c r="F173" s="319" t="s">
        <v>3893</v>
      </c>
      <c r="G173" s="320" t="s">
        <v>1198</v>
      </c>
      <c r="H173" s="321">
        <v>11</v>
      </c>
      <c r="I173" s="322"/>
      <c r="J173" s="323">
        <f>ROUND(I173*H173,2)</f>
        <v>0</v>
      </c>
      <c r="K173" s="324"/>
      <c r="L173" s="325"/>
      <c r="M173" s="326" t="s">
        <v>1</v>
      </c>
      <c r="N173" s="327" t="s">
        <v>46</v>
      </c>
      <c r="O173" s="94"/>
      <c r="P173" s="263">
        <f>O173*H173</f>
        <v>0</v>
      </c>
      <c r="Q173" s="263">
        <v>0</v>
      </c>
      <c r="R173" s="263">
        <f>Q173*H173</f>
        <v>0</v>
      </c>
      <c r="S173" s="263">
        <v>0</v>
      </c>
      <c r="T173" s="264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65" t="s">
        <v>247</v>
      </c>
      <c r="AT173" s="265" t="s">
        <v>587</v>
      </c>
      <c r="AU173" s="265" t="s">
        <v>87</v>
      </c>
      <c r="AY173" s="18" t="s">
        <v>211</v>
      </c>
      <c r="BE173" s="155">
        <f>IF(N173="základní",J173,0)</f>
        <v>0</v>
      </c>
      <c r="BF173" s="155">
        <f>IF(N173="snížená",J173,0)</f>
        <v>0</v>
      </c>
      <c r="BG173" s="155">
        <f>IF(N173="zákl. přenesená",J173,0)</f>
        <v>0</v>
      </c>
      <c r="BH173" s="155">
        <f>IF(N173="sníž. přenesená",J173,0)</f>
        <v>0</v>
      </c>
      <c r="BI173" s="155">
        <f>IF(N173="nulová",J173,0)</f>
        <v>0</v>
      </c>
      <c r="BJ173" s="18" t="s">
        <v>87</v>
      </c>
      <c r="BK173" s="155">
        <f>ROUND(I173*H173,2)</f>
        <v>0</v>
      </c>
      <c r="BL173" s="18" t="s">
        <v>100</v>
      </c>
      <c r="BM173" s="265" t="s">
        <v>3894</v>
      </c>
    </row>
    <row r="174" s="2" customFormat="1" ht="16.5" customHeight="1">
      <c r="A174" s="41"/>
      <c r="B174" s="42"/>
      <c r="C174" s="317" t="s">
        <v>678</v>
      </c>
      <c r="D174" s="317" t="s">
        <v>587</v>
      </c>
      <c r="E174" s="318" t="s">
        <v>3895</v>
      </c>
      <c r="F174" s="319" t="s">
        <v>3896</v>
      </c>
      <c r="G174" s="320" t="s">
        <v>1198</v>
      </c>
      <c r="H174" s="321">
        <v>3</v>
      </c>
      <c r="I174" s="322"/>
      <c r="J174" s="323">
        <f>ROUND(I174*H174,2)</f>
        <v>0</v>
      </c>
      <c r="K174" s="324"/>
      <c r="L174" s="325"/>
      <c r="M174" s="326" t="s">
        <v>1</v>
      </c>
      <c r="N174" s="327" t="s">
        <v>46</v>
      </c>
      <c r="O174" s="94"/>
      <c r="P174" s="263">
        <f>O174*H174</f>
        <v>0</v>
      </c>
      <c r="Q174" s="263">
        <v>0</v>
      </c>
      <c r="R174" s="263">
        <f>Q174*H174</f>
        <v>0</v>
      </c>
      <c r="S174" s="263">
        <v>0</v>
      </c>
      <c r="T174" s="264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65" t="s">
        <v>247</v>
      </c>
      <c r="AT174" s="265" t="s">
        <v>587</v>
      </c>
      <c r="AU174" s="265" t="s">
        <v>87</v>
      </c>
      <c r="AY174" s="18" t="s">
        <v>211</v>
      </c>
      <c r="BE174" s="155">
        <f>IF(N174="základní",J174,0)</f>
        <v>0</v>
      </c>
      <c r="BF174" s="155">
        <f>IF(N174="snížená",J174,0)</f>
        <v>0</v>
      </c>
      <c r="BG174" s="155">
        <f>IF(N174="zákl. přenesená",J174,0)</f>
        <v>0</v>
      </c>
      <c r="BH174" s="155">
        <f>IF(N174="sníž. přenesená",J174,0)</f>
        <v>0</v>
      </c>
      <c r="BI174" s="155">
        <f>IF(N174="nulová",J174,0)</f>
        <v>0</v>
      </c>
      <c r="BJ174" s="18" t="s">
        <v>87</v>
      </c>
      <c r="BK174" s="155">
        <f>ROUND(I174*H174,2)</f>
        <v>0</v>
      </c>
      <c r="BL174" s="18" t="s">
        <v>100</v>
      </c>
      <c r="BM174" s="265" t="s">
        <v>3897</v>
      </c>
    </row>
    <row r="175" s="2" customFormat="1" ht="16.5" customHeight="1">
      <c r="A175" s="41"/>
      <c r="B175" s="42"/>
      <c r="C175" s="317" t="s">
        <v>683</v>
      </c>
      <c r="D175" s="317" t="s">
        <v>587</v>
      </c>
      <c r="E175" s="318" t="s">
        <v>3898</v>
      </c>
      <c r="F175" s="319" t="s">
        <v>3899</v>
      </c>
      <c r="G175" s="320" t="s">
        <v>1198</v>
      </c>
      <c r="H175" s="321">
        <v>8</v>
      </c>
      <c r="I175" s="322"/>
      <c r="J175" s="323">
        <f>ROUND(I175*H175,2)</f>
        <v>0</v>
      </c>
      <c r="K175" s="324"/>
      <c r="L175" s="325"/>
      <c r="M175" s="326" t="s">
        <v>1</v>
      </c>
      <c r="N175" s="327" t="s">
        <v>46</v>
      </c>
      <c r="O175" s="94"/>
      <c r="P175" s="263">
        <f>O175*H175</f>
        <v>0</v>
      </c>
      <c r="Q175" s="263">
        <v>0</v>
      </c>
      <c r="R175" s="263">
        <f>Q175*H175</f>
        <v>0</v>
      </c>
      <c r="S175" s="263">
        <v>0</v>
      </c>
      <c r="T175" s="264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65" t="s">
        <v>247</v>
      </c>
      <c r="AT175" s="265" t="s">
        <v>587</v>
      </c>
      <c r="AU175" s="265" t="s">
        <v>87</v>
      </c>
      <c r="AY175" s="18" t="s">
        <v>211</v>
      </c>
      <c r="BE175" s="155">
        <f>IF(N175="základní",J175,0)</f>
        <v>0</v>
      </c>
      <c r="BF175" s="155">
        <f>IF(N175="snížená",J175,0)</f>
        <v>0</v>
      </c>
      <c r="BG175" s="155">
        <f>IF(N175="zákl. přenesená",J175,0)</f>
        <v>0</v>
      </c>
      <c r="BH175" s="155">
        <f>IF(N175="sníž. přenesená",J175,0)</f>
        <v>0</v>
      </c>
      <c r="BI175" s="155">
        <f>IF(N175="nulová",J175,0)</f>
        <v>0</v>
      </c>
      <c r="BJ175" s="18" t="s">
        <v>87</v>
      </c>
      <c r="BK175" s="155">
        <f>ROUND(I175*H175,2)</f>
        <v>0</v>
      </c>
      <c r="BL175" s="18" t="s">
        <v>100</v>
      </c>
      <c r="BM175" s="265" t="s">
        <v>3900</v>
      </c>
    </row>
    <row r="176" s="2" customFormat="1" ht="16.5" customHeight="1">
      <c r="A176" s="41"/>
      <c r="B176" s="42"/>
      <c r="C176" s="317" t="s">
        <v>687</v>
      </c>
      <c r="D176" s="317" t="s">
        <v>587</v>
      </c>
      <c r="E176" s="318" t="s">
        <v>3901</v>
      </c>
      <c r="F176" s="319" t="s">
        <v>3902</v>
      </c>
      <c r="G176" s="320" t="s">
        <v>1198</v>
      </c>
      <c r="H176" s="321">
        <v>3</v>
      </c>
      <c r="I176" s="322"/>
      <c r="J176" s="323">
        <f>ROUND(I176*H176,2)</f>
        <v>0</v>
      </c>
      <c r="K176" s="324"/>
      <c r="L176" s="325"/>
      <c r="M176" s="326" t="s">
        <v>1</v>
      </c>
      <c r="N176" s="327" t="s">
        <v>46</v>
      </c>
      <c r="O176" s="94"/>
      <c r="P176" s="263">
        <f>O176*H176</f>
        <v>0</v>
      </c>
      <c r="Q176" s="263">
        <v>0</v>
      </c>
      <c r="R176" s="263">
        <f>Q176*H176</f>
        <v>0</v>
      </c>
      <c r="S176" s="263">
        <v>0</v>
      </c>
      <c r="T176" s="264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65" t="s">
        <v>247</v>
      </c>
      <c r="AT176" s="265" t="s">
        <v>587</v>
      </c>
      <c r="AU176" s="265" t="s">
        <v>87</v>
      </c>
      <c r="AY176" s="18" t="s">
        <v>211</v>
      </c>
      <c r="BE176" s="155">
        <f>IF(N176="základní",J176,0)</f>
        <v>0</v>
      </c>
      <c r="BF176" s="155">
        <f>IF(N176="snížená",J176,0)</f>
        <v>0</v>
      </c>
      <c r="BG176" s="155">
        <f>IF(N176="zákl. přenesená",J176,0)</f>
        <v>0</v>
      </c>
      <c r="BH176" s="155">
        <f>IF(N176="sníž. přenesená",J176,0)</f>
        <v>0</v>
      </c>
      <c r="BI176" s="155">
        <f>IF(N176="nulová",J176,0)</f>
        <v>0</v>
      </c>
      <c r="BJ176" s="18" t="s">
        <v>87</v>
      </c>
      <c r="BK176" s="155">
        <f>ROUND(I176*H176,2)</f>
        <v>0</v>
      </c>
      <c r="BL176" s="18" t="s">
        <v>100</v>
      </c>
      <c r="BM176" s="265" t="s">
        <v>3903</v>
      </c>
    </row>
    <row r="177" s="2" customFormat="1" ht="16.5" customHeight="1">
      <c r="A177" s="41"/>
      <c r="B177" s="42"/>
      <c r="C177" s="317" t="s">
        <v>692</v>
      </c>
      <c r="D177" s="317" t="s">
        <v>587</v>
      </c>
      <c r="E177" s="318" t="s">
        <v>3904</v>
      </c>
      <c r="F177" s="319" t="s">
        <v>3905</v>
      </c>
      <c r="G177" s="320" t="s">
        <v>1198</v>
      </c>
      <c r="H177" s="321">
        <v>1</v>
      </c>
      <c r="I177" s="322"/>
      <c r="J177" s="323">
        <f>ROUND(I177*H177,2)</f>
        <v>0</v>
      </c>
      <c r="K177" s="324"/>
      <c r="L177" s="325"/>
      <c r="M177" s="326" t="s">
        <v>1</v>
      </c>
      <c r="N177" s="327" t="s">
        <v>46</v>
      </c>
      <c r="O177" s="94"/>
      <c r="P177" s="263">
        <f>O177*H177</f>
        <v>0</v>
      </c>
      <c r="Q177" s="263">
        <v>0</v>
      </c>
      <c r="R177" s="263">
        <f>Q177*H177</f>
        <v>0</v>
      </c>
      <c r="S177" s="263">
        <v>0</v>
      </c>
      <c r="T177" s="264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65" t="s">
        <v>247</v>
      </c>
      <c r="AT177" s="265" t="s">
        <v>587</v>
      </c>
      <c r="AU177" s="265" t="s">
        <v>87</v>
      </c>
      <c r="AY177" s="18" t="s">
        <v>211</v>
      </c>
      <c r="BE177" s="155">
        <f>IF(N177="základní",J177,0)</f>
        <v>0</v>
      </c>
      <c r="BF177" s="155">
        <f>IF(N177="snížená",J177,0)</f>
        <v>0</v>
      </c>
      <c r="BG177" s="155">
        <f>IF(N177="zákl. přenesená",J177,0)</f>
        <v>0</v>
      </c>
      <c r="BH177" s="155">
        <f>IF(N177="sníž. přenesená",J177,0)</f>
        <v>0</v>
      </c>
      <c r="BI177" s="155">
        <f>IF(N177="nulová",J177,0)</f>
        <v>0</v>
      </c>
      <c r="BJ177" s="18" t="s">
        <v>87</v>
      </c>
      <c r="BK177" s="155">
        <f>ROUND(I177*H177,2)</f>
        <v>0</v>
      </c>
      <c r="BL177" s="18" t="s">
        <v>100</v>
      </c>
      <c r="BM177" s="265" t="s">
        <v>3906</v>
      </c>
    </row>
    <row r="178" s="2" customFormat="1" ht="16.5" customHeight="1">
      <c r="A178" s="41"/>
      <c r="B178" s="42"/>
      <c r="C178" s="317" t="s">
        <v>698</v>
      </c>
      <c r="D178" s="317" t="s">
        <v>587</v>
      </c>
      <c r="E178" s="318" t="s">
        <v>3907</v>
      </c>
      <c r="F178" s="319" t="s">
        <v>3908</v>
      </c>
      <c r="G178" s="320" t="s">
        <v>1198</v>
      </c>
      <c r="H178" s="321">
        <v>3</v>
      </c>
      <c r="I178" s="322"/>
      <c r="J178" s="323">
        <f>ROUND(I178*H178,2)</f>
        <v>0</v>
      </c>
      <c r="K178" s="324"/>
      <c r="L178" s="325"/>
      <c r="M178" s="326" t="s">
        <v>1</v>
      </c>
      <c r="N178" s="327" t="s">
        <v>46</v>
      </c>
      <c r="O178" s="94"/>
      <c r="P178" s="263">
        <f>O178*H178</f>
        <v>0</v>
      </c>
      <c r="Q178" s="263">
        <v>0</v>
      </c>
      <c r="R178" s="263">
        <f>Q178*H178</f>
        <v>0</v>
      </c>
      <c r="S178" s="263">
        <v>0</v>
      </c>
      <c r="T178" s="264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65" t="s">
        <v>247</v>
      </c>
      <c r="AT178" s="265" t="s">
        <v>587</v>
      </c>
      <c r="AU178" s="265" t="s">
        <v>87</v>
      </c>
      <c r="AY178" s="18" t="s">
        <v>211</v>
      </c>
      <c r="BE178" s="155">
        <f>IF(N178="základní",J178,0)</f>
        <v>0</v>
      </c>
      <c r="BF178" s="155">
        <f>IF(N178="snížená",J178,0)</f>
        <v>0</v>
      </c>
      <c r="BG178" s="155">
        <f>IF(N178="zákl. přenesená",J178,0)</f>
        <v>0</v>
      </c>
      <c r="BH178" s="155">
        <f>IF(N178="sníž. přenesená",J178,0)</f>
        <v>0</v>
      </c>
      <c r="BI178" s="155">
        <f>IF(N178="nulová",J178,0)</f>
        <v>0</v>
      </c>
      <c r="BJ178" s="18" t="s">
        <v>87</v>
      </c>
      <c r="BK178" s="155">
        <f>ROUND(I178*H178,2)</f>
        <v>0</v>
      </c>
      <c r="BL178" s="18" t="s">
        <v>100</v>
      </c>
      <c r="BM178" s="265" t="s">
        <v>3909</v>
      </c>
    </row>
    <row r="179" s="2" customFormat="1" ht="16.5" customHeight="1">
      <c r="A179" s="41"/>
      <c r="B179" s="42"/>
      <c r="C179" s="317" t="s">
        <v>702</v>
      </c>
      <c r="D179" s="317" t="s">
        <v>587</v>
      </c>
      <c r="E179" s="318" t="s">
        <v>3910</v>
      </c>
      <c r="F179" s="319" t="s">
        <v>3911</v>
      </c>
      <c r="G179" s="320" t="s">
        <v>1198</v>
      </c>
      <c r="H179" s="321">
        <v>4</v>
      </c>
      <c r="I179" s="322"/>
      <c r="J179" s="323">
        <f>ROUND(I179*H179,2)</f>
        <v>0</v>
      </c>
      <c r="K179" s="324"/>
      <c r="L179" s="325"/>
      <c r="M179" s="326" t="s">
        <v>1</v>
      </c>
      <c r="N179" s="327" t="s">
        <v>46</v>
      </c>
      <c r="O179" s="94"/>
      <c r="P179" s="263">
        <f>O179*H179</f>
        <v>0</v>
      </c>
      <c r="Q179" s="263">
        <v>0</v>
      </c>
      <c r="R179" s="263">
        <f>Q179*H179</f>
        <v>0</v>
      </c>
      <c r="S179" s="263">
        <v>0</v>
      </c>
      <c r="T179" s="264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65" t="s">
        <v>247</v>
      </c>
      <c r="AT179" s="265" t="s">
        <v>587</v>
      </c>
      <c r="AU179" s="265" t="s">
        <v>87</v>
      </c>
      <c r="AY179" s="18" t="s">
        <v>211</v>
      </c>
      <c r="BE179" s="155">
        <f>IF(N179="základní",J179,0)</f>
        <v>0</v>
      </c>
      <c r="BF179" s="155">
        <f>IF(N179="snížená",J179,0)</f>
        <v>0</v>
      </c>
      <c r="BG179" s="155">
        <f>IF(N179="zákl. přenesená",J179,0)</f>
        <v>0</v>
      </c>
      <c r="BH179" s="155">
        <f>IF(N179="sníž. přenesená",J179,0)</f>
        <v>0</v>
      </c>
      <c r="BI179" s="155">
        <f>IF(N179="nulová",J179,0)</f>
        <v>0</v>
      </c>
      <c r="BJ179" s="18" t="s">
        <v>87</v>
      </c>
      <c r="BK179" s="155">
        <f>ROUND(I179*H179,2)</f>
        <v>0</v>
      </c>
      <c r="BL179" s="18" t="s">
        <v>100</v>
      </c>
      <c r="BM179" s="265" t="s">
        <v>3912</v>
      </c>
    </row>
    <row r="180" s="2" customFormat="1" ht="16.5" customHeight="1">
      <c r="A180" s="41"/>
      <c r="B180" s="42"/>
      <c r="C180" s="317" t="s">
        <v>706</v>
      </c>
      <c r="D180" s="317" t="s">
        <v>587</v>
      </c>
      <c r="E180" s="318" t="s">
        <v>3913</v>
      </c>
      <c r="F180" s="319" t="s">
        <v>3914</v>
      </c>
      <c r="G180" s="320" t="s">
        <v>1198</v>
      </c>
      <c r="H180" s="321">
        <v>1</v>
      </c>
      <c r="I180" s="322"/>
      <c r="J180" s="323">
        <f>ROUND(I180*H180,2)</f>
        <v>0</v>
      </c>
      <c r="K180" s="324"/>
      <c r="L180" s="325"/>
      <c r="M180" s="326" t="s">
        <v>1</v>
      </c>
      <c r="N180" s="327" t="s">
        <v>46</v>
      </c>
      <c r="O180" s="94"/>
      <c r="P180" s="263">
        <f>O180*H180</f>
        <v>0</v>
      </c>
      <c r="Q180" s="263">
        <v>0</v>
      </c>
      <c r="R180" s="263">
        <f>Q180*H180</f>
        <v>0</v>
      </c>
      <c r="S180" s="263">
        <v>0</v>
      </c>
      <c r="T180" s="264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65" t="s">
        <v>247</v>
      </c>
      <c r="AT180" s="265" t="s">
        <v>587</v>
      </c>
      <c r="AU180" s="265" t="s">
        <v>87</v>
      </c>
      <c r="AY180" s="18" t="s">
        <v>211</v>
      </c>
      <c r="BE180" s="155">
        <f>IF(N180="základní",J180,0)</f>
        <v>0</v>
      </c>
      <c r="BF180" s="155">
        <f>IF(N180="snížená",J180,0)</f>
        <v>0</v>
      </c>
      <c r="BG180" s="155">
        <f>IF(N180="zákl. přenesená",J180,0)</f>
        <v>0</v>
      </c>
      <c r="BH180" s="155">
        <f>IF(N180="sníž. přenesená",J180,0)</f>
        <v>0</v>
      </c>
      <c r="BI180" s="155">
        <f>IF(N180="nulová",J180,0)</f>
        <v>0</v>
      </c>
      <c r="BJ180" s="18" t="s">
        <v>87</v>
      </c>
      <c r="BK180" s="155">
        <f>ROUND(I180*H180,2)</f>
        <v>0</v>
      </c>
      <c r="BL180" s="18" t="s">
        <v>100</v>
      </c>
      <c r="BM180" s="265" t="s">
        <v>3915</v>
      </c>
    </row>
    <row r="181" s="2" customFormat="1" ht="16.5" customHeight="1">
      <c r="A181" s="41"/>
      <c r="B181" s="42"/>
      <c r="C181" s="317" t="s">
        <v>711</v>
      </c>
      <c r="D181" s="317" t="s">
        <v>587</v>
      </c>
      <c r="E181" s="318" t="s">
        <v>3916</v>
      </c>
      <c r="F181" s="319" t="s">
        <v>3917</v>
      </c>
      <c r="G181" s="320" t="s">
        <v>1198</v>
      </c>
      <c r="H181" s="321">
        <v>2</v>
      </c>
      <c r="I181" s="322"/>
      <c r="J181" s="323">
        <f>ROUND(I181*H181,2)</f>
        <v>0</v>
      </c>
      <c r="K181" s="324"/>
      <c r="L181" s="325"/>
      <c r="M181" s="326" t="s">
        <v>1</v>
      </c>
      <c r="N181" s="327" t="s">
        <v>46</v>
      </c>
      <c r="O181" s="94"/>
      <c r="P181" s="263">
        <f>O181*H181</f>
        <v>0</v>
      </c>
      <c r="Q181" s="263">
        <v>0</v>
      </c>
      <c r="R181" s="263">
        <f>Q181*H181</f>
        <v>0</v>
      </c>
      <c r="S181" s="263">
        <v>0</v>
      </c>
      <c r="T181" s="264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65" t="s">
        <v>247</v>
      </c>
      <c r="AT181" s="265" t="s">
        <v>587</v>
      </c>
      <c r="AU181" s="265" t="s">
        <v>87</v>
      </c>
      <c r="AY181" s="18" t="s">
        <v>211</v>
      </c>
      <c r="BE181" s="155">
        <f>IF(N181="základní",J181,0)</f>
        <v>0</v>
      </c>
      <c r="BF181" s="155">
        <f>IF(N181="snížená",J181,0)</f>
        <v>0</v>
      </c>
      <c r="BG181" s="155">
        <f>IF(N181="zákl. přenesená",J181,0)</f>
        <v>0</v>
      </c>
      <c r="BH181" s="155">
        <f>IF(N181="sníž. přenesená",J181,0)</f>
        <v>0</v>
      </c>
      <c r="BI181" s="155">
        <f>IF(N181="nulová",J181,0)</f>
        <v>0</v>
      </c>
      <c r="BJ181" s="18" t="s">
        <v>87</v>
      </c>
      <c r="BK181" s="155">
        <f>ROUND(I181*H181,2)</f>
        <v>0</v>
      </c>
      <c r="BL181" s="18" t="s">
        <v>100</v>
      </c>
      <c r="BM181" s="265" t="s">
        <v>3918</v>
      </c>
    </row>
    <row r="182" s="2" customFormat="1" ht="16.5" customHeight="1">
      <c r="A182" s="41"/>
      <c r="B182" s="42"/>
      <c r="C182" s="317" t="s">
        <v>716</v>
      </c>
      <c r="D182" s="317" t="s">
        <v>587</v>
      </c>
      <c r="E182" s="318" t="s">
        <v>3919</v>
      </c>
      <c r="F182" s="319" t="s">
        <v>3920</v>
      </c>
      <c r="G182" s="320" t="s">
        <v>1198</v>
      </c>
      <c r="H182" s="321">
        <v>1</v>
      </c>
      <c r="I182" s="322"/>
      <c r="J182" s="323">
        <f>ROUND(I182*H182,2)</f>
        <v>0</v>
      </c>
      <c r="K182" s="324"/>
      <c r="L182" s="325"/>
      <c r="M182" s="326" t="s">
        <v>1</v>
      </c>
      <c r="N182" s="327" t="s">
        <v>46</v>
      </c>
      <c r="O182" s="94"/>
      <c r="P182" s="263">
        <f>O182*H182</f>
        <v>0</v>
      </c>
      <c r="Q182" s="263">
        <v>0</v>
      </c>
      <c r="R182" s="263">
        <f>Q182*H182</f>
        <v>0</v>
      </c>
      <c r="S182" s="263">
        <v>0</v>
      </c>
      <c r="T182" s="264">
        <f>S182*H182</f>
        <v>0</v>
      </c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R182" s="265" t="s">
        <v>247</v>
      </c>
      <c r="AT182" s="265" t="s">
        <v>587</v>
      </c>
      <c r="AU182" s="265" t="s">
        <v>87</v>
      </c>
      <c r="AY182" s="18" t="s">
        <v>211</v>
      </c>
      <c r="BE182" s="155">
        <f>IF(N182="základní",J182,0)</f>
        <v>0</v>
      </c>
      <c r="BF182" s="155">
        <f>IF(N182="snížená",J182,0)</f>
        <v>0</v>
      </c>
      <c r="BG182" s="155">
        <f>IF(N182="zákl. přenesená",J182,0)</f>
        <v>0</v>
      </c>
      <c r="BH182" s="155">
        <f>IF(N182="sníž. přenesená",J182,0)</f>
        <v>0</v>
      </c>
      <c r="BI182" s="155">
        <f>IF(N182="nulová",J182,0)</f>
        <v>0</v>
      </c>
      <c r="BJ182" s="18" t="s">
        <v>87</v>
      </c>
      <c r="BK182" s="155">
        <f>ROUND(I182*H182,2)</f>
        <v>0</v>
      </c>
      <c r="BL182" s="18" t="s">
        <v>100</v>
      </c>
      <c r="BM182" s="265" t="s">
        <v>3921</v>
      </c>
    </row>
    <row r="183" s="2" customFormat="1" ht="21.75" customHeight="1">
      <c r="A183" s="41"/>
      <c r="B183" s="42"/>
      <c r="C183" s="317" t="s">
        <v>725</v>
      </c>
      <c r="D183" s="317" t="s">
        <v>587</v>
      </c>
      <c r="E183" s="318" t="s">
        <v>3922</v>
      </c>
      <c r="F183" s="319" t="s">
        <v>3923</v>
      </c>
      <c r="G183" s="320" t="s">
        <v>1198</v>
      </c>
      <c r="H183" s="321">
        <v>7</v>
      </c>
      <c r="I183" s="322"/>
      <c r="J183" s="323">
        <f>ROUND(I183*H183,2)</f>
        <v>0</v>
      </c>
      <c r="K183" s="324"/>
      <c r="L183" s="325"/>
      <c r="M183" s="326" t="s">
        <v>1</v>
      </c>
      <c r="N183" s="327" t="s">
        <v>46</v>
      </c>
      <c r="O183" s="94"/>
      <c r="P183" s="263">
        <f>O183*H183</f>
        <v>0</v>
      </c>
      <c r="Q183" s="263">
        <v>0</v>
      </c>
      <c r="R183" s="263">
        <f>Q183*H183</f>
        <v>0</v>
      </c>
      <c r="S183" s="263">
        <v>0</v>
      </c>
      <c r="T183" s="264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65" t="s">
        <v>247</v>
      </c>
      <c r="AT183" s="265" t="s">
        <v>587</v>
      </c>
      <c r="AU183" s="265" t="s">
        <v>87</v>
      </c>
      <c r="AY183" s="18" t="s">
        <v>211</v>
      </c>
      <c r="BE183" s="155">
        <f>IF(N183="základní",J183,0)</f>
        <v>0</v>
      </c>
      <c r="BF183" s="155">
        <f>IF(N183="snížená",J183,0)</f>
        <v>0</v>
      </c>
      <c r="BG183" s="155">
        <f>IF(N183="zákl. přenesená",J183,0)</f>
        <v>0</v>
      </c>
      <c r="BH183" s="155">
        <f>IF(N183="sníž. přenesená",J183,0)</f>
        <v>0</v>
      </c>
      <c r="BI183" s="155">
        <f>IF(N183="nulová",J183,0)</f>
        <v>0</v>
      </c>
      <c r="BJ183" s="18" t="s">
        <v>87</v>
      </c>
      <c r="BK183" s="155">
        <f>ROUND(I183*H183,2)</f>
        <v>0</v>
      </c>
      <c r="BL183" s="18" t="s">
        <v>100</v>
      </c>
      <c r="BM183" s="265" t="s">
        <v>3924</v>
      </c>
    </row>
    <row r="184" s="2" customFormat="1" ht="21.75" customHeight="1">
      <c r="A184" s="41"/>
      <c r="B184" s="42"/>
      <c r="C184" s="317" t="s">
        <v>729</v>
      </c>
      <c r="D184" s="317" t="s">
        <v>587</v>
      </c>
      <c r="E184" s="318" t="s">
        <v>3925</v>
      </c>
      <c r="F184" s="319" t="s">
        <v>3926</v>
      </c>
      <c r="G184" s="320" t="s">
        <v>1198</v>
      </c>
      <c r="H184" s="321">
        <v>3</v>
      </c>
      <c r="I184" s="322"/>
      <c r="J184" s="323">
        <f>ROUND(I184*H184,2)</f>
        <v>0</v>
      </c>
      <c r="K184" s="324"/>
      <c r="L184" s="325"/>
      <c r="M184" s="326" t="s">
        <v>1</v>
      </c>
      <c r="N184" s="327" t="s">
        <v>46</v>
      </c>
      <c r="O184" s="94"/>
      <c r="P184" s="263">
        <f>O184*H184</f>
        <v>0</v>
      </c>
      <c r="Q184" s="263">
        <v>0</v>
      </c>
      <c r="R184" s="263">
        <f>Q184*H184</f>
        <v>0</v>
      </c>
      <c r="S184" s="263">
        <v>0</v>
      </c>
      <c r="T184" s="264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65" t="s">
        <v>247</v>
      </c>
      <c r="AT184" s="265" t="s">
        <v>587</v>
      </c>
      <c r="AU184" s="265" t="s">
        <v>87</v>
      </c>
      <c r="AY184" s="18" t="s">
        <v>211</v>
      </c>
      <c r="BE184" s="155">
        <f>IF(N184="základní",J184,0)</f>
        <v>0</v>
      </c>
      <c r="BF184" s="155">
        <f>IF(N184="snížená",J184,0)</f>
        <v>0</v>
      </c>
      <c r="BG184" s="155">
        <f>IF(N184="zákl. přenesená",J184,0)</f>
        <v>0</v>
      </c>
      <c r="BH184" s="155">
        <f>IF(N184="sníž. přenesená",J184,0)</f>
        <v>0</v>
      </c>
      <c r="BI184" s="155">
        <f>IF(N184="nulová",J184,0)</f>
        <v>0</v>
      </c>
      <c r="BJ184" s="18" t="s">
        <v>87</v>
      </c>
      <c r="BK184" s="155">
        <f>ROUND(I184*H184,2)</f>
        <v>0</v>
      </c>
      <c r="BL184" s="18" t="s">
        <v>100</v>
      </c>
      <c r="BM184" s="265" t="s">
        <v>3927</v>
      </c>
    </row>
    <row r="185" s="2" customFormat="1" ht="21.75" customHeight="1">
      <c r="A185" s="41"/>
      <c r="B185" s="42"/>
      <c r="C185" s="317" t="s">
        <v>733</v>
      </c>
      <c r="D185" s="317" t="s">
        <v>587</v>
      </c>
      <c r="E185" s="318" t="s">
        <v>3928</v>
      </c>
      <c r="F185" s="319" t="s">
        <v>3929</v>
      </c>
      <c r="G185" s="320" t="s">
        <v>1198</v>
      </c>
      <c r="H185" s="321">
        <v>3</v>
      </c>
      <c r="I185" s="322"/>
      <c r="J185" s="323">
        <f>ROUND(I185*H185,2)</f>
        <v>0</v>
      </c>
      <c r="K185" s="324"/>
      <c r="L185" s="325"/>
      <c r="M185" s="326" t="s">
        <v>1</v>
      </c>
      <c r="N185" s="327" t="s">
        <v>46</v>
      </c>
      <c r="O185" s="94"/>
      <c r="P185" s="263">
        <f>O185*H185</f>
        <v>0</v>
      </c>
      <c r="Q185" s="263">
        <v>0</v>
      </c>
      <c r="R185" s="263">
        <f>Q185*H185</f>
        <v>0</v>
      </c>
      <c r="S185" s="263">
        <v>0</v>
      </c>
      <c r="T185" s="264">
        <f>S185*H185</f>
        <v>0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265" t="s">
        <v>247</v>
      </c>
      <c r="AT185" s="265" t="s">
        <v>587</v>
      </c>
      <c r="AU185" s="265" t="s">
        <v>87</v>
      </c>
      <c r="AY185" s="18" t="s">
        <v>211</v>
      </c>
      <c r="BE185" s="155">
        <f>IF(N185="základní",J185,0)</f>
        <v>0</v>
      </c>
      <c r="BF185" s="155">
        <f>IF(N185="snížená",J185,0)</f>
        <v>0</v>
      </c>
      <c r="BG185" s="155">
        <f>IF(N185="zákl. přenesená",J185,0)</f>
        <v>0</v>
      </c>
      <c r="BH185" s="155">
        <f>IF(N185="sníž. přenesená",J185,0)</f>
        <v>0</v>
      </c>
      <c r="BI185" s="155">
        <f>IF(N185="nulová",J185,0)</f>
        <v>0</v>
      </c>
      <c r="BJ185" s="18" t="s">
        <v>87</v>
      </c>
      <c r="BK185" s="155">
        <f>ROUND(I185*H185,2)</f>
        <v>0</v>
      </c>
      <c r="BL185" s="18" t="s">
        <v>100</v>
      </c>
      <c r="BM185" s="265" t="s">
        <v>3930</v>
      </c>
    </row>
    <row r="186" s="2" customFormat="1" ht="21.75" customHeight="1">
      <c r="A186" s="41"/>
      <c r="B186" s="42"/>
      <c r="C186" s="317" t="s">
        <v>747</v>
      </c>
      <c r="D186" s="317" t="s">
        <v>587</v>
      </c>
      <c r="E186" s="318" t="s">
        <v>3931</v>
      </c>
      <c r="F186" s="319" t="s">
        <v>3932</v>
      </c>
      <c r="G186" s="320" t="s">
        <v>1198</v>
      </c>
      <c r="H186" s="321">
        <v>1</v>
      </c>
      <c r="I186" s="322"/>
      <c r="J186" s="323">
        <f>ROUND(I186*H186,2)</f>
        <v>0</v>
      </c>
      <c r="K186" s="324"/>
      <c r="L186" s="325"/>
      <c r="M186" s="326" t="s">
        <v>1</v>
      </c>
      <c r="N186" s="327" t="s">
        <v>46</v>
      </c>
      <c r="O186" s="94"/>
      <c r="P186" s="263">
        <f>O186*H186</f>
        <v>0</v>
      </c>
      <c r="Q186" s="263">
        <v>0</v>
      </c>
      <c r="R186" s="263">
        <f>Q186*H186</f>
        <v>0</v>
      </c>
      <c r="S186" s="263">
        <v>0</v>
      </c>
      <c r="T186" s="264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65" t="s">
        <v>247</v>
      </c>
      <c r="AT186" s="265" t="s">
        <v>587</v>
      </c>
      <c r="AU186" s="265" t="s">
        <v>87</v>
      </c>
      <c r="AY186" s="18" t="s">
        <v>211</v>
      </c>
      <c r="BE186" s="155">
        <f>IF(N186="základní",J186,0)</f>
        <v>0</v>
      </c>
      <c r="BF186" s="155">
        <f>IF(N186="snížená",J186,0)</f>
        <v>0</v>
      </c>
      <c r="BG186" s="155">
        <f>IF(N186="zákl. přenesená",J186,0)</f>
        <v>0</v>
      </c>
      <c r="BH186" s="155">
        <f>IF(N186="sníž. přenesená",J186,0)</f>
        <v>0</v>
      </c>
      <c r="BI186" s="155">
        <f>IF(N186="nulová",J186,0)</f>
        <v>0</v>
      </c>
      <c r="BJ186" s="18" t="s">
        <v>87</v>
      </c>
      <c r="BK186" s="155">
        <f>ROUND(I186*H186,2)</f>
        <v>0</v>
      </c>
      <c r="BL186" s="18" t="s">
        <v>100</v>
      </c>
      <c r="BM186" s="265" t="s">
        <v>3933</v>
      </c>
    </row>
    <row r="187" s="2" customFormat="1" ht="21.75" customHeight="1">
      <c r="A187" s="41"/>
      <c r="B187" s="42"/>
      <c r="C187" s="317" t="s">
        <v>752</v>
      </c>
      <c r="D187" s="317" t="s">
        <v>587</v>
      </c>
      <c r="E187" s="318" t="s">
        <v>3934</v>
      </c>
      <c r="F187" s="319" t="s">
        <v>3935</v>
      </c>
      <c r="G187" s="320" t="s">
        <v>1198</v>
      </c>
      <c r="H187" s="321">
        <v>1</v>
      </c>
      <c r="I187" s="322"/>
      <c r="J187" s="323">
        <f>ROUND(I187*H187,2)</f>
        <v>0</v>
      </c>
      <c r="K187" s="324"/>
      <c r="L187" s="325"/>
      <c r="M187" s="326" t="s">
        <v>1</v>
      </c>
      <c r="N187" s="327" t="s">
        <v>46</v>
      </c>
      <c r="O187" s="94"/>
      <c r="P187" s="263">
        <f>O187*H187</f>
        <v>0</v>
      </c>
      <c r="Q187" s="263">
        <v>0</v>
      </c>
      <c r="R187" s="263">
        <f>Q187*H187</f>
        <v>0</v>
      </c>
      <c r="S187" s="263">
        <v>0</v>
      </c>
      <c r="T187" s="264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65" t="s">
        <v>247</v>
      </c>
      <c r="AT187" s="265" t="s">
        <v>587</v>
      </c>
      <c r="AU187" s="265" t="s">
        <v>87</v>
      </c>
      <c r="AY187" s="18" t="s">
        <v>211</v>
      </c>
      <c r="BE187" s="155">
        <f>IF(N187="základní",J187,0)</f>
        <v>0</v>
      </c>
      <c r="BF187" s="155">
        <f>IF(N187="snížená",J187,0)</f>
        <v>0</v>
      </c>
      <c r="BG187" s="155">
        <f>IF(N187="zákl. přenesená",J187,0)</f>
        <v>0</v>
      </c>
      <c r="BH187" s="155">
        <f>IF(N187="sníž. přenesená",J187,0)</f>
        <v>0</v>
      </c>
      <c r="BI187" s="155">
        <f>IF(N187="nulová",J187,0)</f>
        <v>0</v>
      </c>
      <c r="BJ187" s="18" t="s">
        <v>87</v>
      </c>
      <c r="BK187" s="155">
        <f>ROUND(I187*H187,2)</f>
        <v>0</v>
      </c>
      <c r="BL187" s="18" t="s">
        <v>100</v>
      </c>
      <c r="BM187" s="265" t="s">
        <v>3936</v>
      </c>
    </row>
    <row r="188" s="2" customFormat="1" ht="21.75" customHeight="1">
      <c r="A188" s="41"/>
      <c r="B188" s="42"/>
      <c r="C188" s="317" t="s">
        <v>756</v>
      </c>
      <c r="D188" s="317" t="s">
        <v>587</v>
      </c>
      <c r="E188" s="318" t="s">
        <v>3937</v>
      </c>
      <c r="F188" s="319" t="s">
        <v>3938</v>
      </c>
      <c r="G188" s="320" t="s">
        <v>1198</v>
      </c>
      <c r="H188" s="321">
        <v>1</v>
      </c>
      <c r="I188" s="322"/>
      <c r="J188" s="323">
        <f>ROUND(I188*H188,2)</f>
        <v>0</v>
      </c>
      <c r="K188" s="324"/>
      <c r="L188" s="325"/>
      <c r="M188" s="326" t="s">
        <v>1</v>
      </c>
      <c r="N188" s="327" t="s">
        <v>46</v>
      </c>
      <c r="O188" s="94"/>
      <c r="P188" s="263">
        <f>O188*H188</f>
        <v>0</v>
      </c>
      <c r="Q188" s="263">
        <v>0</v>
      </c>
      <c r="R188" s="263">
        <f>Q188*H188</f>
        <v>0</v>
      </c>
      <c r="S188" s="263">
        <v>0</v>
      </c>
      <c r="T188" s="264">
        <f>S188*H188</f>
        <v>0</v>
      </c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R188" s="265" t="s">
        <v>247</v>
      </c>
      <c r="AT188" s="265" t="s">
        <v>587</v>
      </c>
      <c r="AU188" s="265" t="s">
        <v>87</v>
      </c>
      <c r="AY188" s="18" t="s">
        <v>211</v>
      </c>
      <c r="BE188" s="155">
        <f>IF(N188="základní",J188,0)</f>
        <v>0</v>
      </c>
      <c r="BF188" s="155">
        <f>IF(N188="snížená",J188,0)</f>
        <v>0</v>
      </c>
      <c r="BG188" s="155">
        <f>IF(N188="zákl. přenesená",J188,0)</f>
        <v>0</v>
      </c>
      <c r="BH188" s="155">
        <f>IF(N188="sníž. přenesená",J188,0)</f>
        <v>0</v>
      </c>
      <c r="BI188" s="155">
        <f>IF(N188="nulová",J188,0)</f>
        <v>0</v>
      </c>
      <c r="BJ188" s="18" t="s">
        <v>87</v>
      </c>
      <c r="BK188" s="155">
        <f>ROUND(I188*H188,2)</f>
        <v>0</v>
      </c>
      <c r="BL188" s="18" t="s">
        <v>100</v>
      </c>
      <c r="BM188" s="265" t="s">
        <v>3939</v>
      </c>
    </row>
    <row r="189" s="2" customFormat="1" ht="16.5" customHeight="1">
      <c r="A189" s="41"/>
      <c r="B189" s="42"/>
      <c r="C189" s="317" t="s">
        <v>761</v>
      </c>
      <c r="D189" s="317" t="s">
        <v>587</v>
      </c>
      <c r="E189" s="318" t="s">
        <v>3940</v>
      </c>
      <c r="F189" s="319" t="s">
        <v>3941</v>
      </c>
      <c r="G189" s="320" t="s">
        <v>1198</v>
      </c>
      <c r="H189" s="321">
        <v>8</v>
      </c>
      <c r="I189" s="322"/>
      <c r="J189" s="323">
        <f>ROUND(I189*H189,2)</f>
        <v>0</v>
      </c>
      <c r="K189" s="324"/>
      <c r="L189" s="325"/>
      <c r="M189" s="326" t="s">
        <v>1</v>
      </c>
      <c r="N189" s="327" t="s">
        <v>46</v>
      </c>
      <c r="O189" s="94"/>
      <c r="P189" s="263">
        <f>O189*H189</f>
        <v>0</v>
      </c>
      <c r="Q189" s="263">
        <v>0</v>
      </c>
      <c r="R189" s="263">
        <f>Q189*H189</f>
        <v>0</v>
      </c>
      <c r="S189" s="263">
        <v>0</v>
      </c>
      <c r="T189" s="264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65" t="s">
        <v>247</v>
      </c>
      <c r="AT189" s="265" t="s">
        <v>587</v>
      </c>
      <c r="AU189" s="265" t="s">
        <v>87</v>
      </c>
      <c r="AY189" s="18" t="s">
        <v>211</v>
      </c>
      <c r="BE189" s="155">
        <f>IF(N189="základní",J189,0)</f>
        <v>0</v>
      </c>
      <c r="BF189" s="155">
        <f>IF(N189="snížená",J189,0)</f>
        <v>0</v>
      </c>
      <c r="BG189" s="155">
        <f>IF(N189="zákl. přenesená",J189,0)</f>
        <v>0</v>
      </c>
      <c r="BH189" s="155">
        <f>IF(N189="sníž. přenesená",J189,0)</f>
        <v>0</v>
      </c>
      <c r="BI189" s="155">
        <f>IF(N189="nulová",J189,0)</f>
        <v>0</v>
      </c>
      <c r="BJ189" s="18" t="s">
        <v>87</v>
      </c>
      <c r="BK189" s="155">
        <f>ROUND(I189*H189,2)</f>
        <v>0</v>
      </c>
      <c r="BL189" s="18" t="s">
        <v>100</v>
      </c>
      <c r="BM189" s="265" t="s">
        <v>3942</v>
      </c>
    </row>
    <row r="190" s="2" customFormat="1" ht="16.5" customHeight="1">
      <c r="A190" s="41"/>
      <c r="B190" s="42"/>
      <c r="C190" s="317" t="s">
        <v>767</v>
      </c>
      <c r="D190" s="317" t="s">
        <v>587</v>
      </c>
      <c r="E190" s="318" t="s">
        <v>3943</v>
      </c>
      <c r="F190" s="319" t="s">
        <v>3944</v>
      </c>
      <c r="G190" s="320" t="s">
        <v>1198</v>
      </c>
      <c r="H190" s="321">
        <v>3</v>
      </c>
      <c r="I190" s="322"/>
      <c r="J190" s="323">
        <f>ROUND(I190*H190,2)</f>
        <v>0</v>
      </c>
      <c r="K190" s="324"/>
      <c r="L190" s="325"/>
      <c r="M190" s="326" t="s">
        <v>1</v>
      </c>
      <c r="N190" s="327" t="s">
        <v>46</v>
      </c>
      <c r="O190" s="94"/>
      <c r="P190" s="263">
        <f>O190*H190</f>
        <v>0</v>
      </c>
      <c r="Q190" s="263">
        <v>0</v>
      </c>
      <c r="R190" s="263">
        <f>Q190*H190</f>
        <v>0</v>
      </c>
      <c r="S190" s="263">
        <v>0</v>
      </c>
      <c r="T190" s="264">
        <f>S190*H190</f>
        <v>0</v>
      </c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R190" s="265" t="s">
        <v>247</v>
      </c>
      <c r="AT190" s="265" t="s">
        <v>587</v>
      </c>
      <c r="AU190" s="265" t="s">
        <v>87</v>
      </c>
      <c r="AY190" s="18" t="s">
        <v>211</v>
      </c>
      <c r="BE190" s="155">
        <f>IF(N190="základní",J190,0)</f>
        <v>0</v>
      </c>
      <c r="BF190" s="155">
        <f>IF(N190="snížená",J190,0)</f>
        <v>0</v>
      </c>
      <c r="BG190" s="155">
        <f>IF(N190="zákl. přenesená",J190,0)</f>
        <v>0</v>
      </c>
      <c r="BH190" s="155">
        <f>IF(N190="sníž. přenesená",J190,0)</f>
        <v>0</v>
      </c>
      <c r="BI190" s="155">
        <f>IF(N190="nulová",J190,0)</f>
        <v>0</v>
      </c>
      <c r="BJ190" s="18" t="s">
        <v>87</v>
      </c>
      <c r="BK190" s="155">
        <f>ROUND(I190*H190,2)</f>
        <v>0</v>
      </c>
      <c r="BL190" s="18" t="s">
        <v>100</v>
      </c>
      <c r="BM190" s="265" t="s">
        <v>3945</v>
      </c>
    </row>
    <row r="191" s="2" customFormat="1" ht="16.5" customHeight="1">
      <c r="A191" s="41"/>
      <c r="B191" s="42"/>
      <c r="C191" s="317" t="s">
        <v>781</v>
      </c>
      <c r="D191" s="317" t="s">
        <v>587</v>
      </c>
      <c r="E191" s="318" t="s">
        <v>3946</v>
      </c>
      <c r="F191" s="319" t="s">
        <v>3947</v>
      </c>
      <c r="G191" s="320" t="s">
        <v>1198</v>
      </c>
      <c r="H191" s="321">
        <v>9</v>
      </c>
      <c r="I191" s="322"/>
      <c r="J191" s="323">
        <f>ROUND(I191*H191,2)</f>
        <v>0</v>
      </c>
      <c r="K191" s="324"/>
      <c r="L191" s="325"/>
      <c r="M191" s="326" t="s">
        <v>1</v>
      </c>
      <c r="N191" s="327" t="s">
        <v>46</v>
      </c>
      <c r="O191" s="94"/>
      <c r="P191" s="263">
        <f>O191*H191</f>
        <v>0</v>
      </c>
      <c r="Q191" s="263">
        <v>0</v>
      </c>
      <c r="R191" s="263">
        <f>Q191*H191</f>
        <v>0</v>
      </c>
      <c r="S191" s="263">
        <v>0</v>
      </c>
      <c r="T191" s="264">
        <f>S191*H191</f>
        <v>0</v>
      </c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R191" s="265" t="s">
        <v>247</v>
      </c>
      <c r="AT191" s="265" t="s">
        <v>587</v>
      </c>
      <c r="AU191" s="265" t="s">
        <v>87</v>
      </c>
      <c r="AY191" s="18" t="s">
        <v>211</v>
      </c>
      <c r="BE191" s="155">
        <f>IF(N191="základní",J191,0)</f>
        <v>0</v>
      </c>
      <c r="BF191" s="155">
        <f>IF(N191="snížená",J191,0)</f>
        <v>0</v>
      </c>
      <c r="BG191" s="155">
        <f>IF(N191="zákl. přenesená",J191,0)</f>
        <v>0</v>
      </c>
      <c r="BH191" s="155">
        <f>IF(N191="sníž. přenesená",J191,0)</f>
        <v>0</v>
      </c>
      <c r="BI191" s="155">
        <f>IF(N191="nulová",J191,0)</f>
        <v>0</v>
      </c>
      <c r="BJ191" s="18" t="s">
        <v>87</v>
      </c>
      <c r="BK191" s="155">
        <f>ROUND(I191*H191,2)</f>
        <v>0</v>
      </c>
      <c r="BL191" s="18" t="s">
        <v>100</v>
      </c>
      <c r="BM191" s="265" t="s">
        <v>3948</v>
      </c>
    </row>
    <row r="192" s="2" customFormat="1" ht="16.5" customHeight="1">
      <c r="A192" s="41"/>
      <c r="B192" s="42"/>
      <c r="C192" s="317" t="s">
        <v>786</v>
      </c>
      <c r="D192" s="317" t="s">
        <v>587</v>
      </c>
      <c r="E192" s="318" t="s">
        <v>3949</v>
      </c>
      <c r="F192" s="319" t="s">
        <v>3950</v>
      </c>
      <c r="G192" s="320" t="s">
        <v>1198</v>
      </c>
      <c r="H192" s="321">
        <v>2</v>
      </c>
      <c r="I192" s="322"/>
      <c r="J192" s="323">
        <f>ROUND(I192*H192,2)</f>
        <v>0</v>
      </c>
      <c r="K192" s="324"/>
      <c r="L192" s="325"/>
      <c r="M192" s="326" t="s">
        <v>1</v>
      </c>
      <c r="N192" s="327" t="s">
        <v>46</v>
      </c>
      <c r="O192" s="94"/>
      <c r="P192" s="263">
        <f>O192*H192</f>
        <v>0</v>
      </c>
      <c r="Q192" s="263">
        <v>0</v>
      </c>
      <c r="R192" s="263">
        <f>Q192*H192</f>
        <v>0</v>
      </c>
      <c r="S192" s="263">
        <v>0</v>
      </c>
      <c r="T192" s="264">
        <f>S192*H192</f>
        <v>0</v>
      </c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R192" s="265" t="s">
        <v>247</v>
      </c>
      <c r="AT192" s="265" t="s">
        <v>587</v>
      </c>
      <c r="AU192" s="265" t="s">
        <v>87</v>
      </c>
      <c r="AY192" s="18" t="s">
        <v>211</v>
      </c>
      <c r="BE192" s="155">
        <f>IF(N192="základní",J192,0)</f>
        <v>0</v>
      </c>
      <c r="BF192" s="155">
        <f>IF(N192="snížená",J192,0)</f>
        <v>0</v>
      </c>
      <c r="BG192" s="155">
        <f>IF(N192="zákl. přenesená",J192,0)</f>
        <v>0</v>
      </c>
      <c r="BH192" s="155">
        <f>IF(N192="sníž. přenesená",J192,0)</f>
        <v>0</v>
      </c>
      <c r="BI192" s="155">
        <f>IF(N192="nulová",J192,0)</f>
        <v>0</v>
      </c>
      <c r="BJ192" s="18" t="s">
        <v>87</v>
      </c>
      <c r="BK192" s="155">
        <f>ROUND(I192*H192,2)</f>
        <v>0</v>
      </c>
      <c r="BL192" s="18" t="s">
        <v>100</v>
      </c>
      <c r="BM192" s="265" t="s">
        <v>3951</v>
      </c>
    </row>
    <row r="193" s="2" customFormat="1" ht="16.5" customHeight="1">
      <c r="A193" s="41"/>
      <c r="B193" s="42"/>
      <c r="C193" s="317" t="s">
        <v>790</v>
      </c>
      <c r="D193" s="317" t="s">
        <v>587</v>
      </c>
      <c r="E193" s="318" t="s">
        <v>3952</v>
      </c>
      <c r="F193" s="319" t="s">
        <v>3953</v>
      </c>
      <c r="G193" s="320" t="s">
        <v>1198</v>
      </c>
      <c r="H193" s="321">
        <v>12</v>
      </c>
      <c r="I193" s="322"/>
      <c r="J193" s="323">
        <f>ROUND(I193*H193,2)</f>
        <v>0</v>
      </c>
      <c r="K193" s="324"/>
      <c r="L193" s="325"/>
      <c r="M193" s="326" t="s">
        <v>1</v>
      </c>
      <c r="N193" s="327" t="s">
        <v>46</v>
      </c>
      <c r="O193" s="94"/>
      <c r="P193" s="263">
        <f>O193*H193</f>
        <v>0</v>
      </c>
      <c r="Q193" s="263">
        <v>0</v>
      </c>
      <c r="R193" s="263">
        <f>Q193*H193</f>
        <v>0</v>
      </c>
      <c r="S193" s="263">
        <v>0</v>
      </c>
      <c r="T193" s="264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65" t="s">
        <v>247</v>
      </c>
      <c r="AT193" s="265" t="s">
        <v>587</v>
      </c>
      <c r="AU193" s="265" t="s">
        <v>87</v>
      </c>
      <c r="AY193" s="18" t="s">
        <v>211</v>
      </c>
      <c r="BE193" s="155">
        <f>IF(N193="základní",J193,0)</f>
        <v>0</v>
      </c>
      <c r="BF193" s="155">
        <f>IF(N193="snížená",J193,0)</f>
        <v>0</v>
      </c>
      <c r="BG193" s="155">
        <f>IF(N193="zákl. přenesená",J193,0)</f>
        <v>0</v>
      </c>
      <c r="BH193" s="155">
        <f>IF(N193="sníž. přenesená",J193,0)</f>
        <v>0</v>
      </c>
      <c r="BI193" s="155">
        <f>IF(N193="nulová",J193,0)</f>
        <v>0</v>
      </c>
      <c r="BJ193" s="18" t="s">
        <v>87</v>
      </c>
      <c r="BK193" s="155">
        <f>ROUND(I193*H193,2)</f>
        <v>0</v>
      </c>
      <c r="BL193" s="18" t="s">
        <v>100</v>
      </c>
      <c r="BM193" s="265" t="s">
        <v>3954</v>
      </c>
    </row>
    <row r="194" s="2" customFormat="1" ht="16.5" customHeight="1">
      <c r="A194" s="41"/>
      <c r="B194" s="42"/>
      <c r="C194" s="317" t="s">
        <v>795</v>
      </c>
      <c r="D194" s="317" t="s">
        <v>587</v>
      </c>
      <c r="E194" s="318" t="s">
        <v>3955</v>
      </c>
      <c r="F194" s="319" t="s">
        <v>3956</v>
      </c>
      <c r="G194" s="320" t="s">
        <v>1198</v>
      </c>
      <c r="H194" s="321">
        <v>1</v>
      </c>
      <c r="I194" s="322"/>
      <c r="J194" s="323">
        <f>ROUND(I194*H194,2)</f>
        <v>0</v>
      </c>
      <c r="K194" s="324"/>
      <c r="L194" s="325"/>
      <c r="M194" s="326" t="s">
        <v>1</v>
      </c>
      <c r="N194" s="327" t="s">
        <v>46</v>
      </c>
      <c r="O194" s="94"/>
      <c r="P194" s="263">
        <f>O194*H194</f>
        <v>0</v>
      </c>
      <c r="Q194" s="263">
        <v>0</v>
      </c>
      <c r="R194" s="263">
        <f>Q194*H194</f>
        <v>0</v>
      </c>
      <c r="S194" s="263">
        <v>0</v>
      </c>
      <c r="T194" s="264">
        <f>S194*H194</f>
        <v>0</v>
      </c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R194" s="265" t="s">
        <v>247</v>
      </c>
      <c r="AT194" s="265" t="s">
        <v>587</v>
      </c>
      <c r="AU194" s="265" t="s">
        <v>87</v>
      </c>
      <c r="AY194" s="18" t="s">
        <v>211</v>
      </c>
      <c r="BE194" s="155">
        <f>IF(N194="základní",J194,0)</f>
        <v>0</v>
      </c>
      <c r="BF194" s="155">
        <f>IF(N194="snížená",J194,0)</f>
        <v>0</v>
      </c>
      <c r="BG194" s="155">
        <f>IF(N194="zákl. přenesená",J194,0)</f>
        <v>0</v>
      </c>
      <c r="BH194" s="155">
        <f>IF(N194="sníž. přenesená",J194,0)</f>
        <v>0</v>
      </c>
      <c r="BI194" s="155">
        <f>IF(N194="nulová",J194,0)</f>
        <v>0</v>
      </c>
      <c r="BJ194" s="18" t="s">
        <v>87</v>
      </c>
      <c r="BK194" s="155">
        <f>ROUND(I194*H194,2)</f>
        <v>0</v>
      </c>
      <c r="BL194" s="18" t="s">
        <v>100</v>
      </c>
      <c r="BM194" s="265" t="s">
        <v>3957</v>
      </c>
    </row>
    <row r="195" s="2" customFormat="1" ht="16.5" customHeight="1">
      <c r="A195" s="41"/>
      <c r="B195" s="42"/>
      <c r="C195" s="317" t="s">
        <v>799</v>
      </c>
      <c r="D195" s="317" t="s">
        <v>587</v>
      </c>
      <c r="E195" s="318" t="s">
        <v>3958</v>
      </c>
      <c r="F195" s="319" t="s">
        <v>3959</v>
      </c>
      <c r="G195" s="320" t="s">
        <v>1198</v>
      </c>
      <c r="H195" s="321">
        <v>2</v>
      </c>
      <c r="I195" s="322"/>
      <c r="J195" s="323">
        <f>ROUND(I195*H195,2)</f>
        <v>0</v>
      </c>
      <c r="K195" s="324"/>
      <c r="L195" s="325"/>
      <c r="M195" s="326" t="s">
        <v>1</v>
      </c>
      <c r="N195" s="327" t="s">
        <v>46</v>
      </c>
      <c r="O195" s="94"/>
      <c r="P195" s="263">
        <f>O195*H195</f>
        <v>0</v>
      </c>
      <c r="Q195" s="263">
        <v>0</v>
      </c>
      <c r="R195" s="263">
        <f>Q195*H195</f>
        <v>0</v>
      </c>
      <c r="S195" s="263">
        <v>0</v>
      </c>
      <c r="T195" s="264">
        <f>S195*H195</f>
        <v>0</v>
      </c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R195" s="265" t="s">
        <v>247</v>
      </c>
      <c r="AT195" s="265" t="s">
        <v>587</v>
      </c>
      <c r="AU195" s="265" t="s">
        <v>87</v>
      </c>
      <c r="AY195" s="18" t="s">
        <v>211</v>
      </c>
      <c r="BE195" s="155">
        <f>IF(N195="základní",J195,0)</f>
        <v>0</v>
      </c>
      <c r="BF195" s="155">
        <f>IF(N195="snížená",J195,0)</f>
        <v>0</v>
      </c>
      <c r="BG195" s="155">
        <f>IF(N195="zákl. přenesená",J195,0)</f>
        <v>0</v>
      </c>
      <c r="BH195" s="155">
        <f>IF(N195="sníž. přenesená",J195,0)</f>
        <v>0</v>
      </c>
      <c r="BI195" s="155">
        <f>IF(N195="nulová",J195,0)</f>
        <v>0</v>
      </c>
      <c r="BJ195" s="18" t="s">
        <v>87</v>
      </c>
      <c r="BK195" s="155">
        <f>ROUND(I195*H195,2)</f>
        <v>0</v>
      </c>
      <c r="BL195" s="18" t="s">
        <v>100</v>
      </c>
      <c r="BM195" s="265" t="s">
        <v>3960</v>
      </c>
    </row>
    <row r="196" s="2" customFormat="1" ht="16.5" customHeight="1">
      <c r="A196" s="41"/>
      <c r="B196" s="42"/>
      <c r="C196" s="317" t="s">
        <v>804</v>
      </c>
      <c r="D196" s="317" t="s">
        <v>587</v>
      </c>
      <c r="E196" s="318" t="s">
        <v>3961</v>
      </c>
      <c r="F196" s="319" t="s">
        <v>3962</v>
      </c>
      <c r="G196" s="320" t="s">
        <v>1198</v>
      </c>
      <c r="H196" s="321">
        <v>1</v>
      </c>
      <c r="I196" s="322"/>
      <c r="J196" s="323">
        <f>ROUND(I196*H196,2)</f>
        <v>0</v>
      </c>
      <c r="K196" s="324"/>
      <c r="L196" s="325"/>
      <c r="M196" s="326" t="s">
        <v>1</v>
      </c>
      <c r="N196" s="327" t="s">
        <v>46</v>
      </c>
      <c r="O196" s="94"/>
      <c r="P196" s="263">
        <f>O196*H196</f>
        <v>0</v>
      </c>
      <c r="Q196" s="263">
        <v>0</v>
      </c>
      <c r="R196" s="263">
        <f>Q196*H196</f>
        <v>0</v>
      </c>
      <c r="S196" s="263">
        <v>0</v>
      </c>
      <c r="T196" s="264">
        <f>S196*H196</f>
        <v>0</v>
      </c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R196" s="265" t="s">
        <v>247</v>
      </c>
      <c r="AT196" s="265" t="s">
        <v>587</v>
      </c>
      <c r="AU196" s="265" t="s">
        <v>87</v>
      </c>
      <c r="AY196" s="18" t="s">
        <v>211</v>
      </c>
      <c r="BE196" s="155">
        <f>IF(N196="základní",J196,0)</f>
        <v>0</v>
      </c>
      <c r="BF196" s="155">
        <f>IF(N196="snížená",J196,0)</f>
        <v>0</v>
      </c>
      <c r="BG196" s="155">
        <f>IF(N196="zákl. přenesená",J196,0)</f>
        <v>0</v>
      </c>
      <c r="BH196" s="155">
        <f>IF(N196="sníž. přenesená",J196,0)</f>
        <v>0</v>
      </c>
      <c r="BI196" s="155">
        <f>IF(N196="nulová",J196,0)</f>
        <v>0</v>
      </c>
      <c r="BJ196" s="18" t="s">
        <v>87</v>
      </c>
      <c r="BK196" s="155">
        <f>ROUND(I196*H196,2)</f>
        <v>0</v>
      </c>
      <c r="BL196" s="18" t="s">
        <v>100</v>
      </c>
      <c r="BM196" s="265" t="s">
        <v>3963</v>
      </c>
    </row>
    <row r="197" s="2" customFormat="1" ht="16.5" customHeight="1">
      <c r="A197" s="41"/>
      <c r="B197" s="42"/>
      <c r="C197" s="317" t="s">
        <v>811</v>
      </c>
      <c r="D197" s="317" t="s">
        <v>587</v>
      </c>
      <c r="E197" s="318" t="s">
        <v>3964</v>
      </c>
      <c r="F197" s="319" t="s">
        <v>3965</v>
      </c>
      <c r="G197" s="320" t="s">
        <v>1198</v>
      </c>
      <c r="H197" s="321">
        <v>1</v>
      </c>
      <c r="I197" s="322"/>
      <c r="J197" s="323">
        <f>ROUND(I197*H197,2)</f>
        <v>0</v>
      </c>
      <c r="K197" s="324"/>
      <c r="L197" s="325"/>
      <c r="M197" s="326" t="s">
        <v>1</v>
      </c>
      <c r="N197" s="327" t="s">
        <v>46</v>
      </c>
      <c r="O197" s="94"/>
      <c r="P197" s="263">
        <f>O197*H197</f>
        <v>0</v>
      </c>
      <c r="Q197" s="263">
        <v>0</v>
      </c>
      <c r="R197" s="263">
        <f>Q197*H197</f>
        <v>0</v>
      </c>
      <c r="S197" s="263">
        <v>0</v>
      </c>
      <c r="T197" s="264">
        <f>S197*H197</f>
        <v>0</v>
      </c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R197" s="265" t="s">
        <v>247</v>
      </c>
      <c r="AT197" s="265" t="s">
        <v>587</v>
      </c>
      <c r="AU197" s="265" t="s">
        <v>87</v>
      </c>
      <c r="AY197" s="18" t="s">
        <v>211</v>
      </c>
      <c r="BE197" s="155">
        <f>IF(N197="základní",J197,0)</f>
        <v>0</v>
      </c>
      <c r="BF197" s="155">
        <f>IF(N197="snížená",J197,0)</f>
        <v>0</v>
      </c>
      <c r="BG197" s="155">
        <f>IF(N197="zákl. přenesená",J197,0)</f>
        <v>0</v>
      </c>
      <c r="BH197" s="155">
        <f>IF(N197="sníž. přenesená",J197,0)</f>
        <v>0</v>
      </c>
      <c r="BI197" s="155">
        <f>IF(N197="nulová",J197,0)</f>
        <v>0</v>
      </c>
      <c r="BJ197" s="18" t="s">
        <v>87</v>
      </c>
      <c r="BK197" s="155">
        <f>ROUND(I197*H197,2)</f>
        <v>0</v>
      </c>
      <c r="BL197" s="18" t="s">
        <v>100</v>
      </c>
      <c r="BM197" s="265" t="s">
        <v>3966</v>
      </c>
    </row>
    <row r="198" s="2" customFormat="1" ht="16.5" customHeight="1">
      <c r="A198" s="41"/>
      <c r="B198" s="42"/>
      <c r="C198" s="317" t="s">
        <v>819</v>
      </c>
      <c r="D198" s="317" t="s">
        <v>587</v>
      </c>
      <c r="E198" s="318" t="s">
        <v>3967</v>
      </c>
      <c r="F198" s="319" t="s">
        <v>3968</v>
      </c>
      <c r="G198" s="320" t="s">
        <v>1198</v>
      </c>
      <c r="H198" s="321">
        <v>1</v>
      </c>
      <c r="I198" s="322"/>
      <c r="J198" s="323">
        <f>ROUND(I198*H198,2)</f>
        <v>0</v>
      </c>
      <c r="K198" s="324"/>
      <c r="L198" s="325"/>
      <c r="M198" s="326" t="s">
        <v>1</v>
      </c>
      <c r="N198" s="327" t="s">
        <v>46</v>
      </c>
      <c r="O198" s="94"/>
      <c r="P198" s="263">
        <f>O198*H198</f>
        <v>0</v>
      </c>
      <c r="Q198" s="263">
        <v>0</v>
      </c>
      <c r="R198" s="263">
        <f>Q198*H198</f>
        <v>0</v>
      </c>
      <c r="S198" s="263">
        <v>0</v>
      </c>
      <c r="T198" s="264">
        <f>S198*H198</f>
        <v>0</v>
      </c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R198" s="265" t="s">
        <v>247</v>
      </c>
      <c r="AT198" s="265" t="s">
        <v>587</v>
      </c>
      <c r="AU198" s="265" t="s">
        <v>87</v>
      </c>
      <c r="AY198" s="18" t="s">
        <v>211</v>
      </c>
      <c r="BE198" s="155">
        <f>IF(N198="základní",J198,0)</f>
        <v>0</v>
      </c>
      <c r="BF198" s="155">
        <f>IF(N198="snížená",J198,0)</f>
        <v>0</v>
      </c>
      <c r="BG198" s="155">
        <f>IF(N198="zákl. přenesená",J198,0)</f>
        <v>0</v>
      </c>
      <c r="BH198" s="155">
        <f>IF(N198="sníž. přenesená",J198,0)</f>
        <v>0</v>
      </c>
      <c r="BI198" s="155">
        <f>IF(N198="nulová",J198,0)</f>
        <v>0</v>
      </c>
      <c r="BJ198" s="18" t="s">
        <v>87</v>
      </c>
      <c r="BK198" s="155">
        <f>ROUND(I198*H198,2)</f>
        <v>0</v>
      </c>
      <c r="BL198" s="18" t="s">
        <v>100</v>
      </c>
      <c r="BM198" s="265" t="s">
        <v>3969</v>
      </c>
    </row>
    <row r="199" s="2" customFormat="1" ht="16.5" customHeight="1">
      <c r="A199" s="41"/>
      <c r="B199" s="42"/>
      <c r="C199" s="317" t="s">
        <v>823</v>
      </c>
      <c r="D199" s="317" t="s">
        <v>587</v>
      </c>
      <c r="E199" s="318" t="s">
        <v>3970</v>
      </c>
      <c r="F199" s="319" t="s">
        <v>3971</v>
      </c>
      <c r="G199" s="320" t="s">
        <v>1198</v>
      </c>
      <c r="H199" s="321">
        <v>1</v>
      </c>
      <c r="I199" s="322"/>
      <c r="J199" s="323">
        <f>ROUND(I199*H199,2)</f>
        <v>0</v>
      </c>
      <c r="K199" s="324"/>
      <c r="L199" s="325"/>
      <c r="M199" s="326" t="s">
        <v>1</v>
      </c>
      <c r="N199" s="327" t="s">
        <v>46</v>
      </c>
      <c r="O199" s="94"/>
      <c r="P199" s="263">
        <f>O199*H199</f>
        <v>0</v>
      </c>
      <c r="Q199" s="263">
        <v>0</v>
      </c>
      <c r="R199" s="263">
        <f>Q199*H199</f>
        <v>0</v>
      </c>
      <c r="S199" s="263">
        <v>0</v>
      </c>
      <c r="T199" s="264">
        <f>S199*H199</f>
        <v>0</v>
      </c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R199" s="265" t="s">
        <v>247</v>
      </c>
      <c r="AT199" s="265" t="s">
        <v>587</v>
      </c>
      <c r="AU199" s="265" t="s">
        <v>87</v>
      </c>
      <c r="AY199" s="18" t="s">
        <v>211</v>
      </c>
      <c r="BE199" s="155">
        <f>IF(N199="základní",J199,0)</f>
        <v>0</v>
      </c>
      <c r="BF199" s="155">
        <f>IF(N199="snížená",J199,0)</f>
        <v>0</v>
      </c>
      <c r="BG199" s="155">
        <f>IF(N199="zákl. přenesená",J199,0)</f>
        <v>0</v>
      </c>
      <c r="BH199" s="155">
        <f>IF(N199="sníž. přenesená",J199,0)</f>
        <v>0</v>
      </c>
      <c r="BI199" s="155">
        <f>IF(N199="nulová",J199,0)</f>
        <v>0</v>
      </c>
      <c r="BJ199" s="18" t="s">
        <v>87</v>
      </c>
      <c r="BK199" s="155">
        <f>ROUND(I199*H199,2)</f>
        <v>0</v>
      </c>
      <c r="BL199" s="18" t="s">
        <v>100</v>
      </c>
      <c r="BM199" s="265" t="s">
        <v>3972</v>
      </c>
    </row>
    <row r="200" s="2" customFormat="1" ht="21.75" customHeight="1">
      <c r="A200" s="41"/>
      <c r="B200" s="42"/>
      <c r="C200" s="317" t="s">
        <v>828</v>
      </c>
      <c r="D200" s="317" t="s">
        <v>587</v>
      </c>
      <c r="E200" s="318" t="s">
        <v>3973</v>
      </c>
      <c r="F200" s="319" t="s">
        <v>3974</v>
      </c>
      <c r="G200" s="320" t="s">
        <v>217</v>
      </c>
      <c r="H200" s="321">
        <v>1</v>
      </c>
      <c r="I200" s="322"/>
      <c r="J200" s="323">
        <f>ROUND(I200*H200,2)</f>
        <v>0</v>
      </c>
      <c r="K200" s="324"/>
      <c r="L200" s="325"/>
      <c r="M200" s="326" t="s">
        <v>1</v>
      </c>
      <c r="N200" s="327" t="s">
        <v>46</v>
      </c>
      <c r="O200" s="94"/>
      <c r="P200" s="263">
        <f>O200*H200</f>
        <v>0</v>
      </c>
      <c r="Q200" s="263">
        <v>0</v>
      </c>
      <c r="R200" s="263">
        <f>Q200*H200</f>
        <v>0</v>
      </c>
      <c r="S200" s="263">
        <v>0</v>
      </c>
      <c r="T200" s="264">
        <f>S200*H200</f>
        <v>0</v>
      </c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R200" s="265" t="s">
        <v>247</v>
      </c>
      <c r="AT200" s="265" t="s">
        <v>587</v>
      </c>
      <c r="AU200" s="265" t="s">
        <v>87</v>
      </c>
      <c r="AY200" s="18" t="s">
        <v>211</v>
      </c>
      <c r="BE200" s="155">
        <f>IF(N200="základní",J200,0)</f>
        <v>0</v>
      </c>
      <c r="BF200" s="155">
        <f>IF(N200="snížená",J200,0)</f>
        <v>0</v>
      </c>
      <c r="BG200" s="155">
        <f>IF(N200="zákl. přenesená",J200,0)</f>
        <v>0</v>
      </c>
      <c r="BH200" s="155">
        <f>IF(N200="sníž. přenesená",J200,0)</f>
        <v>0</v>
      </c>
      <c r="BI200" s="155">
        <f>IF(N200="nulová",J200,0)</f>
        <v>0</v>
      </c>
      <c r="BJ200" s="18" t="s">
        <v>87</v>
      </c>
      <c r="BK200" s="155">
        <f>ROUND(I200*H200,2)</f>
        <v>0</v>
      </c>
      <c r="BL200" s="18" t="s">
        <v>100</v>
      </c>
      <c r="BM200" s="265" t="s">
        <v>3975</v>
      </c>
    </row>
    <row r="201" s="2" customFormat="1" ht="21.75" customHeight="1">
      <c r="A201" s="41"/>
      <c r="B201" s="42"/>
      <c r="C201" s="317" t="s">
        <v>837</v>
      </c>
      <c r="D201" s="317" t="s">
        <v>587</v>
      </c>
      <c r="E201" s="318" t="s">
        <v>3976</v>
      </c>
      <c r="F201" s="319" t="s">
        <v>3977</v>
      </c>
      <c r="G201" s="320" t="s">
        <v>217</v>
      </c>
      <c r="H201" s="321">
        <v>2</v>
      </c>
      <c r="I201" s="322"/>
      <c r="J201" s="323">
        <f>ROUND(I201*H201,2)</f>
        <v>0</v>
      </c>
      <c r="K201" s="324"/>
      <c r="L201" s="325"/>
      <c r="M201" s="326" t="s">
        <v>1</v>
      </c>
      <c r="N201" s="327" t="s">
        <v>46</v>
      </c>
      <c r="O201" s="94"/>
      <c r="P201" s="263">
        <f>O201*H201</f>
        <v>0</v>
      </c>
      <c r="Q201" s="263">
        <v>0</v>
      </c>
      <c r="R201" s="263">
        <f>Q201*H201</f>
        <v>0</v>
      </c>
      <c r="S201" s="263">
        <v>0</v>
      </c>
      <c r="T201" s="264">
        <f>S201*H201</f>
        <v>0</v>
      </c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R201" s="265" t="s">
        <v>247</v>
      </c>
      <c r="AT201" s="265" t="s">
        <v>587</v>
      </c>
      <c r="AU201" s="265" t="s">
        <v>87</v>
      </c>
      <c r="AY201" s="18" t="s">
        <v>211</v>
      </c>
      <c r="BE201" s="155">
        <f>IF(N201="základní",J201,0)</f>
        <v>0</v>
      </c>
      <c r="BF201" s="155">
        <f>IF(N201="snížená",J201,0)</f>
        <v>0</v>
      </c>
      <c r="BG201" s="155">
        <f>IF(N201="zákl. přenesená",J201,0)</f>
        <v>0</v>
      </c>
      <c r="BH201" s="155">
        <f>IF(N201="sníž. přenesená",J201,0)</f>
        <v>0</v>
      </c>
      <c r="BI201" s="155">
        <f>IF(N201="nulová",J201,0)</f>
        <v>0</v>
      </c>
      <c r="BJ201" s="18" t="s">
        <v>87</v>
      </c>
      <c r="BK201" s="155">
        <f>ROUND(I201*H201,2)</f>
        <v>0</v>
      </c>
      <c r="BL201" s="18" t="s">
        <v>100</v>
      </c>
      <c r="BM201" s="265" t="s">
        <v>3978</v>
      </c>
    </row>
    <row r="202" s="2" customFormat="1" ht="21.75" customHeight="1">
      <c r="A202" s="41"/>
      <c r="B202" s="42"/>
      <c r="C202" s="317" t="s">
        <v>842</v>
      </c>
      <c r="D202" s="317" t="s">
        <v>587</v>
      </c>
      <c r="E202" s="318" t="s">
        <v>3979</v>
      </c>
      <c r="F202" s="319" t="s">
        <v>3980</v>
      </c>
      <c r="G202" s="320" t="s">
        <v>217</v>
      </c>
      <c r="H202" s="321">
        <v>1</v>
      </c>
      <c r="I202" s="322"/>
      <c r="J202" s="323">
        <f>ROUND(I202*H202,2)</f>
        <v>0</v>
      </c>
      <c r="K202" s="324"/>
      <c r="L202" s="325"/>
      <c r="M202" s="326" t="s">
        <v>1</v>
      </c>
      <c r="N202" s="327" t="s">
        <v>46</v>
      </c>
      <c r="O202" s="94"/>
      <c r="P202" s="263">
        <f>O202*H202</f>
        <v>0</v>
      </c>
      <c r="Q202" s="263">
        <v>0</v>
      </c>
      <c r="R202" s="263">
        <f>Q202*H202</f>
        <v>0</v>
      </c>
      <c r="S202" s="263">
        <v>0</v>
      </c>
      <c r="T202" s="264">
        <f>S202*H202</f>
        <v>0</v>
      </c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R202" s="265" t="s">
        <v>247</v>
      </c>
      <c r="AT202" s="265" t="s">
        <v>587</v>
      </c>
      <c r="AU202" s="265" t="s">
        <v>87</v>
      </c>
      <c r="AY202" s="18" t="s">
        <v>211</v>
      </c>
      <c r="BE202" s="155">
        <f>IF(N202="základní",J202,0)</f>
        <v>0</v>
      </c>
      <c r="BF202" s="155">
        <f>IF(N202="snížená",J202,0)</f>
        <v>0</v>
      </c>
      <c r="BG202" s="155">
        <f>IF(N202="zákl. přenesená",J202,0)</f>
        <v>0</v>
      </c>
      <c r="BH202" s="155">
        <f>IF(N202="sníž. přenesená",J202,0)</f>
        <v>0</v>
      </c>
      <c r="BI202" s="155">
        <f>IF(N202="nulová",J202,0)</f>
        <v>0</v>
      </c>
      <c r="BJ202" s="18" t="s">
        <v>87</v>
      </c>
      <c r="BK202" s="155">
        <f>ROUND(I202*H202,2)</f>
        <v>0</v>
      </c>
      <c r="BL202" s="18" t="s">
        <v>100</v>
      </c>
      <c r="BM202" s="265" t="s">
        <v>3981</v>
      </c>
    </row>
    <row r="203" s="12" customFormat="1" ht="25.92" customHeight="1">
      <c r="A203" s="12"/>
      <c r="B203" s="237"/>
      <c r="C203" s="238"/>
      <c r="D203" s="239" t="s">
        <v>80</v>
      </c>
      <c r="E203" s="240" t="s">
        <v>3982</v>
      </c>
      <c r="F203" s="240" t="s">
        <v>3983</v>
      </c>
      <c r="G203" s="238"/>
      <c r="H203" s="238"/>
      <c r="I203" s="241"/>
      <c r="J203" s="242">
        <f>BK203</f>
        <v>0</v>
      </c>
      <c r="K203" s="238"/>
      <c r="L203" s="243"/>
      <c r="M203" s="244"/>
      <c r="N203" s="245"/>
      <c r="O203" s="245"/>
      <c r="P203" s="246">
        <f>SUM(P204:P235)</f>
        <v>0</v>
      </c>
      <c r="Q203" s="245"/>
      <c r="R203" s="246">
        <f>SUM(R204:R235)</f>
        <v>2.5734180000000002</v>
      </c>
      <c r="S203" s="245"/>
      <c r="T203" s="247">
        <f>SUM(T204:T235)</f>
        <v>0</v>
      </c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R203" s="248" t="s">
        <v>89</v>
      </c>
      <c r="AT203" s="249" t="s">
        <v>80</v>
      </c>
      <c r="AU203" s="249" t="s">
        <v>81</v>
      </c>
      <c r="AY203" s="248" t="s">
        <v>211</v>
      </c>
      <c r="BK203" s="250">
        <f>SUM(BK204:BK235)</f>
        <v>0</v>
      </c>
    </row>
    <row r="204" s="2" customFormat="1" ht="33" customHeight="1">
      <c r="A204" s="41"/>
      <c r="B204" s="42"/>
      <c r="C204" s="253" t="s">
        <v>847</v>
      </c>
      <c r="D204" s="253" t="s">
        <v>214</v>
      </c>
      <c r="E204" s="254" t="s">
        <v>3984</v>
      </c>
      <c r="F204" s="255" t="s">
        <v>3985</v>
      </c>
      <c r="G204" s="256" t="s">
        <v>695</v>
      </c>
      <c r="H204" s="257">
        <v>1</v>
      </c>
      <c r="I204" s="258"/>
      <c r="J204" s="259">
        <f>ROUND(I204*H204,2)</f>
        <v>0</v>
      </c>
      <c r="K204" s="260"/>
      <c r="L204" s="44"/>
      <c r="M204" s="261" t="s">
        <v>1</v>
      </c>
      <c r="N204" s="262" t="s">
        <v>46</v>
      </c>
      <c r="O204" s="94"/>
      <c r="P204" s="263">
        <f>O204*H204</f>
        <v>0</v>
      </c>
      <c r="Q204" s="263">
        <v>0.021760000000000002</v>
      </c>
      <c r="R204" s="263">
        <f>Q204*H204</f>
        <v>0.021760000000000002</v>
      </c>
      <c r="S204" s="263">
        <v>0</v>
      </c>
      <c r="T204" s="264">
        <f>S204*H204</f>
        <v>0</v>
      </c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R204" s="265" t="s">
        <v>526</v>
      </c>
      <c r="AT204" s="265" t="s">
        <v>214</v>
      </c>
      <c r="AU204" s="265" t="s">
        <v>87</v>
      </c>
      <c r="AY204" s="18" t="s">
        <v>211</v>
      </c>
      <c r="BE204" s="155">
        <f>IF(N204="základní",J204,0)</f>
        <v>0</v>
      </c>
      <c r="BF204" s="155">
        <f>IF(N204="snížená",J204,0)</f>
        <v>0</v>
      </c>
      <c r="BG204" s="155">
        <f>IF(N204="zákl. přenesená",J204,0)</f>
        <v>0</v>
      </c>
      <c r="BH204" s="155">
        <f>IF(N204="sníž. přenesená",J204,0)</f>
        <v>0</v>
      </c>
      <c r="BI204" s="155">
        <f>IF(N204="nulová",J204,0)</f>
        <v>0</v>
      </c>
      <c r="BJ204" s="18" t="s">
        <v>87</v>
      </c>
      <c r="BK204" s="155">
        <f>ROUND(I204*H204,2)</f>
        <v>0</v>
      </c>
      <c r="BL204" s="18" t="s">
        <v>526</v>
      </c>
      <c r="BM204" s="265" t="s">
        <v>3986</v>
      </c>
    </row>
    <row r="205" s="2" customFormat="1" ht="33" customHeight="1">
      <c r="A205" s="41"/>
      <c r="B205" s="42"/>
      <c r="C205" s="253" t="s">
        <v>851</v>
      </c>
      <c r="D205" s="253" t="s">
        <v>214</v>
      </c>
      <c r="E205" s="254" t="s">
        <v>3987</v>
      </c>
      <c r="F205" s="255" t="s">
        <v>3988</v>
      </c>
      <c r="G205" s="256" t="s">
        <v>695</v>
      </c>
      <c r="H205" s="257">
        <v>1</v>
      </c>
      <c r="I205" s="258"/>
      <c r="J205" s="259">
        <f>ROUND(I205*H205,2)</f>
        <v>0</v>
      </c>
      <c r="K205" s="260"/>
      <c r="L205" s="44"/>
      <c r="M205" s="261" t="s">
        <v>1</v>
      </c>
      <c r="N205" s="262" t="s">
        <v>46</v>
      </c>
      <c r="O205" s="94"/>
      <c r="P205" s="263">
        <f>O205*H205</f>
        <v>0</v>
      </c>
      <c r="Q205" s="263">
        <v>0.031539999999999999</v>
      </c>
      <c r="R205" s="263">
        <f>Q205*H205</f>
        <v>0.031539999999999999</v>
      </c>
      <c r="S205" s="263">
        <v>0</v>
      </c>
      <c r="T205" s="264">
        <f>S205*H205</f>
        <v>0</v>
      </c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R205" s="265" t="s">
        <v>526</v>
      </c>
      <c r="AT205" s="265" t="s">
        <v>214</v>
      </c>
      <c r="AU205" s="265" t="s">
        <v>87</v>
      </c>
      <c r="AY205" s="18" t="s">
        <v>211</v>
      </c>
      <c r="BE205" s="155">
        <f>IF(N205="základní",J205,0)</f>
        <v>0</v>
      </c>
      <c r="BF205" s="155">
        <f>IF(N205="snížená",J205,0)</f>
        <v>0</v>
      </c>
      <c r="BG205" s="155">
        <f>IF(N205="zákl. přenesená",J205,0)</f>
        <v>0</v>
      </c>
      <c r="BH205" s="155">
        <f>IF(N205="sníž. přenesená",J205,0)</f>
        <v>0</v>
      </c>
      <c r="BI205" s="155">
        <f>IF(N205="nulová",J205,0)</f>
        <v>0</v>
      </c>
      <c r="BJ205" s="18" t="s">
        <v>87</v>
      </c>
      <c r="BK205" s="155">
        <f>ROUND(I205*H205,2)</f>
        <v>0</v>
      </c>
      <c r="BL205" s="18" t="s">
        <v>526</v>
      </c>
      <c r="BM205" s="265" t="s">
        <v>3989</v>
      </c>
    </row>
    <row r="206" s="2" customFormat="1" ht="33" customHeight="1">
      <c r="A206" s="41"/>
      <c r="B206" s="42"/>
      <c r="C206" s="253" t="s">
        <v>855</v>
      </c>
      <c r="D206" s="253" t="s">
        <v>214</v>
      </c>
      <c r="E206" s="254" t="s">
        <v>3990</v>
      </c>
      <c r="F206" s="255" t="s">
        <v>3991</v>
      </c>
      <c r="G206" s="256" t="s">
        <v>695</v>
      </c>
      <c r="H206" s="257">
        <v>2</v>
      </c>
      <c r="I206" s="258"/>
      <c r="J206" s="259">
        <f>ROUND(I206*H206,2)</f>
        <v>0</v>
      </c>
      <c r="K206" s="260"/>
      <c r="L206" s="44"/>
      <c r="M206" s="261" t="s">
        <v>1</v>
      </c>
      <c r="N206" s="262" t="s">
        <v>46</v>
      </c>
      <c r="O206" s="94"/>
      <c r="P206" s="263">
        <f>O206*H206</f>
        <v>0</v>
      </c>
      <c r="Q206" s="263">
        <v>0.04684</v>
      </c>
      <c r="R206" s="263">
        <f>Q206*H206</f>
        <v>0.093679999999999999</v>
      </c>
      <c r="S206" s="263">
        <v>0</v>
      </c>
      <c r="T206" s="264">
        <f>S206*H206</f>
        <v>0</v>
      </c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R206" s="265" t="s">
        <v>526</v>
      </c>
      <c r="AT206" s="265" t="s">
        <v>214</v>
      </c>
      <c r="AU206" s="265" t="s">
        <v>87</v>
      </c>
      <c r="AY206" s="18" t="s">
        <v>211</v>
      </c>
      <c r="BE206" s="155">
        <f>IF(N206="základní",J206,0)</f>
        <v>0</v>
      </c>
      <c r="BF206" s="155">
        <f>IF(N206="snížená",J206,0)</f>
        <v>0</v>
      </c>
      <c r="BG206" s="155">
        <f>IF(N206="zákl. přenesená",J206,0)</f>
        <v>0</v>
      </c>
      <c r="BH206" s="155">
        <f>IF(N206="sníž. přenesená",J206,0)</f>
        <v>0</v>
      </c>
      <c r="BI206" s="155">
        <f>IF(N206="nulová",J206,0)</f>
        <v>0</v>
      </c>
      <c r="BJ206" s="18" t="s">
        <v>87</v>
      </c>
      <c r="BK206" s="155">
        <f>ROUND(I206*H206,2)</f>
        <v>0</v>
      </c>
      <c r="BL206" s="18" t="s">
        <v>526</v>
      </c>
      <c r="BM206" s="265" t="s">
        <v>3992</v>
      </c>
    </row>
    <row r="207" s="2" customFormat="1" ht="37.8" customHeight="1">
      <c r="A207" s="41"/>
      <c r="B207" s="42"/>
      <c r="C207" s="253" t="s">
        <v>859</v>
      </c>
      <c r="D207" s="253" t="s">
        <v>214</v>
      </c>
      <c r="E207" s="254" t="s">
        <v>3993</v>
      </c>
      <c r="F207" s="255" t="s">
        <v>3994</v>
      </c>
      <c r="G207" s="256" t="s">
        <v>307</v>
      </c>
      <c r="H207" s="257">
        <v>4030</v>
      </c>
      <c r="I207" s="258"/>
      <c r="J207" s="259">
        <f>ROUND(I207*H207,2)</f>
        <v>0</v>
      </c>
      <c r="K207" s="260"/>
      <c r="L207" s="44"/>
      <c r="M207" s="261" t="s">
        <v>1</v>
      </c>
      <c r="N207" s="262" t="s">
        <v>46</v>
      </c>
      <c r="O207" s="94"/>
      <c r="P207" s="263">
        <f>O207*H207</f>
        <v>0</v>
      </c>
      <c r="Q207" s="263">
        <v>0.00011</v>
      </c>
      <c r="R207" s="263">
        <f>Q207*H207</f>
        <v>0.44330000000000003</v>
      </c>
      <c r="S207" s="263">
        <v>0</v>
      </c>
      <c r="T207" s="264">
        <f>S207*H207</f>
        <v>0</v>
      </c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R207" s="265" t="s">
        <v>526</v>
      </c>
      <c r="AT207" s="265" t="s">
        <v>214</v>
      </c>
      <c r="AU207" s="265" t="s">
        <v>87</v>
      </c>
      <c r="AY207" s="18" t="s">
        <v>211</v>
      </c>
      <c r="BE207" s="155">
        <f>IF(N207="základní",J207,0)</f>
        <v>0</v>
      </c>
      <c r="BF207" s="155">
        <f>IF(N207="snížená",J207,0)</f>
        <v>0</v>
      </c>
      <c r="BG207" s="155">
        <f>IF(N207="zákl. přenesená",J207,0)</f>
        <v>0</v>
      </c>
      <c r="BH207" s="155">
        <f>IF(N207="sníž. přenesená",J207,0)</f>
        <v>0</v>
      </c>
      <c r="BI207" s="155">
        <f>IF(N207="nulová",J207,0)</f>
        <v>0</v>
      </c>
      <c r="BJ207" s="18" t="s">
        <v>87</v>
      </c>
      <c r="BK207" s="155">
        <f>ROUND(I207*H207,2)</f>
        <v>0</v>
      </c>
      <c r="BL207" s="18" t="s">
        <v>526</v>
      </c>
      <c r="BM207" s="265" t="s">
        <v>3995</v>
      </c>
    </row>
    <row r="208" s="14" customFormat="1">
      <c r="A208" s="14"/>
      <c r="B208" s="277"/>
      <c r="C208" s="278"/>
      <c r="D208" s="268" t="s">
        <v>236</v>
      </c>
      <c r="E208" s="279" t="s">
        <v>1</v>
      </c>
      <c r="F208" s="280" t="s">
        <v>3996</v>
      </c>
      <c r="G208" s="278"/>
      <c r="H208" s="281">
        <v>4030</v>
      </c>
      <c r="I208" s="282"/>
      <c r="J208" s="278"/>
      <c r="K208" s="278"/>
      <c r="L208" s="283"/>
      <c r="M208" s="284"/>
      <c r="N208" s="285"/>
      <c r="O208" s="285"/>
      <c r="P208" s="285"/>
      <c r="Q208" s="285"/>
      <c r="R208" s="285"/>
      <c r="S208" s="285"/>
      <c r="T208" s="286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87" t="s">
        <v>236</v>
      </c>
      <c r="AU208" s="287" t="s">
        <v>87</v>
      </c>
      <c r="AV208" s="14" t="s">
        <v>89</v>
      </c>
      <c r="AW208" s="14" t="s">
        <v>34</v>
      </c>
      <c r="AX208" s="14" t="s">
        <v>87</v>
      </c>
      <c r="AY208" s="287" t="s">
        <v>211</v>
      </c>
    </row>
    <row r="209" s="2" customFormat="1" ht="33" customHeight="1">
      <c r="A209" s="41"/>
      <c r="B209" s="42"/>
      <c r="C209" s="253" t="s">
        <v>865</v>
      </c>
      <c r="D209" s="253" t="s">
        <v>214</v>
      </c>
      <c r="E209" s="254" t="s">
        <v>3997</v>
      </c>
      <c r="F209" s="255" t="s">
        <v>3998</v>
      </c>
      <c r="G209" s="256" t="s">
        <v>269</v>
      </c>
      <c r="H209" s="257">
        <v>832.58000000000004</v>
      </c>
      <c r="I209" s="258"/>
      <c r="J209" s="259">
        <f>ROUND(I209*H209,2)</f>
        <v>0</v>
      </c>
      <c r="K209" s="260"/>
      <c r="L209" s="44"/>
      <c r="M209" s="261" t="s">
        <v>1</v>
      </c>
      <c r="N209" s="262" t="s">
        <v>46</v>
      </c>
      <c r="O209" s="94"/>
      <c r="P209" s="263">
        <f>O209*H209</f>
        <v>0</v>
      </c>
      <c r="Q209" s="263">
        <v>0.00174</v>
      </c>
      <c r="R209" s="263">
        <f>Q209*H209</f>
        <v>1.4486892</v>
      </c>
      <c r="S209" s="263">
        <v>0</v>
      </c>
      <c r="T209" s="264">
        <f>S209*H209</f>
        <v>0</v>
      </c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R209" s="265" t="s">
        <v>526</v>
      </c>
      <c r="AT209" s="265" t="s">
        <v>214</v>
      </c>
      <c r="AU209" s="265" t="s">
        <v>87</v>
      </c>
      <c r="AY209" s="18" t="s">
        <v>211</v>
      </c>
      <c r="BE209" s="155">
        <f>IF(N209="základní",J209,0)</f>
        <v>0</v>
      </c>
      <c r="BF209" s="155">
        <f>IF(N209="snížená",J209,0)</f>
        <v>0</v>
      </c>
      <c r="BG209" s="155">
        <f>IF(N209="zákl. přenesená",J209,0)</f>
        <v>0</v>
      </c>
      <c r="BH209" s="155">
        <f>IF(N209="sníž. přenesená",J209,0)</f>
        <v>0</v>
      </c>
      <c r="BI209" s="155">
        <f>IF(N209="nulová",J209,0)</f>
        <v>0</v>
      </c>
      <c r="BJ209" s="18" t="s">
        <v>87</v>
      </c>
      <c r="BK209" s="155">
        <f>ROUND(I209*H209,2)</f>
        <v>0</v>
      </c>
      <c r="BL209" s="18" t="s">
        <v>526</v>
      </c>
      <c r="BM209" s="265" t="s">
        <v>3999</v>
      </c>
    </row>
    <row r="210" s="13" customFormat="1">
      <c r="A210" s="13"/>
      <c r="B210" s="266"/>
      <c r="C210" s="267"/>
      <c r="D210" s="268" t="s">
        <v>236</v>
      </c>
      <c r="E210" s="269" t="s">
        <v>1</v>
      </c>
      <c r="F210" s="270" t="s">
        <v>636</v>
      </c>
      <c r="G210" s="267"/>
      <c r="H210" s="269" t="s">
        <v>1</v>
      </c>
      <c r="I210" s="271"/>
      <c r="J210" s="267"/>
      <c r="K210" s="267"/>
      <c r="L210" s="272"/>
      <c r="M210" s="273"/>
      <c r="N210" s="274"/>
      <c r="O210" s="274"/>
      <c r="P210" s="274"/>
      <c r="Q210" s="274"/>
      <c r="R210" s="274"/>
      <c r="S210" s="274"/>
      <c r="T210" s="275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76" t="s">
        <v>236</v>
      </c>
      <c r="AU210" s="276" t="s">
        <v>87</v>
      </c>
      <c r="AV210" s="13" t="s">
        <v>87</v>
      </c>
      <c r="AW210" s="13" t="s">
        <v>34</v>
      </c>
      <c r="AX210" s="13" t="s">
        <v>81</v>
      </c>
      <c r="AY210" s="276" t="s">
        <v>211</v>
      </c>
    </row>
    <row r="211" s="14" customFormat="1">
      <c r="A211" s="14"/>
      <c r="B211" s="277"/>
      <c r="C211" s="278"/>
      <c r="D211" s="268" t="s">
        <v>236</v>
      </c>
      <c r="E211" s="279" t="s">
        <v>1</v>
      </c>
      <c r="F211" s="280" t="s">
        <v>4000</v>
      </c>
      <c r="G211" s="278"/>
      <c r="H211" s="281">
        <v>243.08000000000001</v>
      </c>
      <c r="I211" s="282"/>
      <c r="J211" s="278"/>
      <c r="K211" s="278"/>
      <c r="L211" s="283"/>
      <c r="M211" s="284"/>
      <c r="N211" s="285"/>
      <c r="O211" s="285"/>
      <c r="P211" s="285"/>
      <c r="Q211" s="285"/>
      <c r="R211" s="285"/>
      <c r="S211" s="285"/>
      <c r="T211" s="286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87" t="s">
        <v>236</v>
      </c>
      <c r="AU211" s="287" t="s">
        <v>87</v>
      </c>
      <c r="AV211" s="14" t="s">
        <v>89</v>
      </c>
      <c r="AW211" s="14" t="s">
        <v>34</v>
      </c>
      <c r="AX211" s="14" t="s">
        <v>81</v>
      </c>
      <c r="AY211" s="287" t="s">
        <v>211</v>
      </c>
    </row>
    <row r="212" s="13" customFormat="1">
      <c r="A212" s="13"/>
      <c r="B212" s="266"/>
      <c r="C212" s="267"/>
      <c r="D212" s="268" t="s">
        <v>236</v>
      </c>
      <c r="E212" s="269" t="s">
        <v>1</v>
      </c>
      <c r="F212" s="270" t="s">
        <v>638</v>
      </c>
      <c r="G212" s="267"/>
      <c r="H212" s="269" t="s">
        <v>1</v>
      </c>
      <c r="I212" s="271"/>
      <c r="J212" s="267"/>
      <c r="K212" s="267"/>
      <c r="L212" s="272"/>
      <c r="M212" s="273"/>
      <c r="N212" s="274"/>
      <c r="O212" s="274"/>
      <c r="P212" s="274"/>
      <c r="Q212" s="274"/>
      <c r="R212" s="274"/>
      <c r="S212" s="274"/>
      <c r="T212" s="275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76" t="s">
        <v>236</v>
      </c>
      <c r="AU212" s="276" t="s">
        <v>87</v>
      </c>
      <c r="AV212" s="13" t="s">
        <v>87</v>
      </c>
      <c r="AW212" s="13" t="s">
        <v>34</v>
      </c>
      <c r="AX212" s="13" t="s">
        <v>81</v>
      </c>
      <c r="AY212" s="276" t="s">
        <v>211</v>
      </c>
    </row>
    <row r="213" s="14" customFormat="1">
      <c r="A213" s="14"/>
      <c r="B213" s="277"/>
      <c r="C213" s="278"/>
      <c r="D213" s="268" t="s">
        <v>236</v>
      </c>
      <c r="E213" s="279" t="s">
        <v>1</v>
      </c>
      <c r="F213" s="280" t="s">
        <v>4001</v>
      </c>
      <c r="G213" s="278"/>
      <c r="H213" s="281">
        <v>315.75999999999999</v>
      </c>
      <c r="I213" s="282"/>
      <c r="J213" s="278"/>
      <c r="K213" s="278"/>
      <c r="L213" s="283"/>
      <c r="M213" s="284"/>
      <c r="N213" s="285"/>
      <c r="O213" s="285"/>
      <c r="P213" s="285"/>
      <c r="Q213" s="285"/>
      <c r="R213" s="285"/>
      <c r="S213" s="285"/>
      <c r="T213" s="286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87" t="s">
        <v>236</v>
      </c>
      <c r="AU213" s="287" t="s">
        <v>87</v>
      </c>
      <c r="AV213" s="14" t="s">
        <v>89</v>
      </c>
      <c r="AW213" s="14" t="s">
        <v>34</v>
      </c>
      <c r="AX213" s="14" t="s">
        <v>81</v>
      </c>
      <c r="AY213" s="287" t="s">
        <v>211</v>
      </c>
    </row>
    <row r="214" s="13" customFormat="1">
      <c r="A214" s="13"/>
      <c r="B214" s="266"/>
      <c r="C214" s="267"/>
      <c r="D214" s="268" t="s">
        <v>236</v>
      </c>
      <c r="E214" s="269" t="s">
        <v>1</v>
      </c>
      <c r="F214" s="270" t="s">
        <v>664</v>
      </c>
      <c r="G214" s="267"/>
      <c r="H214" s="269" t="s">
        <v>1</v>
      </c>
      <c r="I214" s="271"/>
      <c r="J214" s="267"/>
      <c r="K214" s="267"/>
      <c r="L214" s="272"/>
      <c r="M214" s="273"/>
      <c r="N214" s="274"/>
      <c r="O214" s="274"/>
      <c r="P214" s="274"/>
      <c r="Q214" s="274"/>
      <c r="R214" s="274"/>
      <c r="S214" s="274"/>
      <c r="T214" s="275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76" t="s">
        <v>236</v>
      </c>
      <c r="AU214" s="276" t="s">
        <v>87</v>
      </c>
      <c r="AV214" s="13" t="s">
        <v>87</v>
      </c>
      <c r="AW214" s="13" t="s">
        <v>34</v>
      </c>
      <c r="AX214" s="13" t="s">
        <v>81</v>
      </c>
      <c r="AY214" s="276" t="s">
        <v>211</v>
      </c>
    </row>
    <row r="215" s="14" customFormat="1">
      <c r="A215" s="14"/>
      <c r="B215" s="277"/>
      <c r="C215" s="278"/>
      <c r="D215" s="268" t="s">
        <v>236</v>
      </c>
      <c r="E215" s="279" t="s">
        <v>1</v>
      </c>
      <c r="F215" s="280" t="s">
        <v>4002</v>
      </c>
      <c r="G215" s="278"/>
      <c r="H215" s="281">
        <v>217.15000000000001</v>
      </c>
      <c r="I215" s="282"/>
      <c r="J215" s="278"/>
      <c r="K215" s="278"/>
      <c r="L215" s="283"/>
      <c r="M215" s="284"/>
      <c r="N215" s="285"/>
      <c r="O215" s="285"/>
      <c r="P215" s="285"/>
      <c r="Q215" s="285"/>
      <c r="R215" s="285"/>
      <c r="S215" s="285"/>
      <c r="T215" s="286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87" t="s">
        <v>236</v>
      </c>
      <c r="AU215" s="287" t="s">
        <v>87</v>
      </c>
      <c r="AV215" s="14" t="s">
        <v>89</v>
      </c>
      <c r="AW215" s="14" t="s">
        <v>34</v>
      </c>
      <c r="AX215" s="14" t="s">
        <v>81</v>
      </c>
      <c r="AY215" s="287" t="s">
        <v>211</v>
      </c>
    </row>
    <row r="216" s="13" customFormat="1">
      <c r="A216" s="13"/>
      <c r="B216" s="266"/>
      <c r="C216" s="267"/>
      <c r="D216" s="268" t="s">
        <v>236</v>
      </c>
      <c r="E216" s="269" t="s">
        <v>1</v>
      </c>
      <c r="F216" s="270" t="s">
        <v>2964</v>
      </c>
      <c r="G216" s="267"/>
      <c r="H216" s="269" t="s">
        <v>1</v>
      </c>
      <c r="I216" s="271"/>
      <c r="J216" s="267"/>
      <c r="K216" s="267"/>
      <c r="L216" s="272"/>
      <c r="M216" s="273"/>
      <c r="N216" s="274"/>
      <c r="O216" s="274"/>
      <c r="P216" s="274"/>
      <c r="Q216" s="274"/>
      <c r="R216" s="274"/>
      <c r="S216" s="274"/>
      <c r="T216" s="275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76" t="s">
        <v>236</v>
      </c>
      <c r="AU216" s="276" t="s">
        <v>87</v>
      </c>
      <c r="AV216" s="13" t="s">
        <v>87</v>
      </c>
      <c r="AW216" s="13" t="s">
        <v>34</v>
      </c>
      <c r="AX216" s="13" t="s">
        <v>81</v>
      </c>
      <c r="AY216" s="276" t="s">
        <v>211</v>
      </c>
    </row>
    <row r="217" s="14" customFormat="1">
      <c r="A217" s="14"/>
      <c r="B217" s="277"/>
      <c r="C217" s="278"/>
      <c r="D217" s="268" t="s">
        <v>236</v>
      </c>
      <c r="E217" s="279" t="s">
        <v>1</v>
      </c>
      <c r="F217" s="280" t="s">
        <v>4003</v>
      </c>
      <c r="G217" s="278"/>
      <c r="H217" s="281">
        <v>56.590000000000003</v>
      </c>
      <c r="I217" s="282"/>
      <c r="J217" s="278"/>
      <c r="K217" s="278"/>
      <c r="L217" s="283"/>
      <c r="M217" s="284"/>
      <c r="N217" s="285"/>
      <c r="O217" s="285"/>
      <c r="P217" s="285"/>
      <c r="Q217" s="285"/>
      <c r="R217" s="285"/>
      <c r="S217" s="285"/>
      <c r="T217" s="286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87" t="s">
        <v>236</v>
      </c>
      <c r="AU217" s="287" t="s">
        <v>87</v>
      </c>
      <c r="AV217" s="14" t="s">
        <v>89</v>
      </c>
      <c r="AW217" s="14" t="s">
        <v>34</v>
      </c>
      <c r="AX217" s="14" t="s">
        <v>81</v>
      </c>
      <c r="AY217" s="287" t="s">
        <v>211</v>
      </c>
    </row>
    <row r="218" s="15" customFormat="1">
      <c r="A218" s="15"/>
      <c r="B218" s="295"/>
      <c r="C218" s="296"/>
      <c r="D218" s="268" t="s">
        <v>236</v>
      </c>
      <c r="E218" s="297" t="s">
        <v>3781</v>
      </c>
      <c r="F218" s="298" t="s">
        <v>435</v>
      </c>
      <c r="G218" s="296"/>
      <c r="H218" s="299">
        <v>832.58000000000004</v>
      </c>
      <c r="I218" s="300"/>
      <c r="J218" s="296"/>
      <c r="K218" s="296"/>
      <c r="L218" s="301"/>
      <c r="M218" s="302"/>
      <c r="N218" s="303"/>
      <c r="O218" s="303"/>
      <c r="P218" s="303"/>
      <c r="Q218" s="303"/>
      <c r="R218" s="303"/>
      <c r="S218" s="303"/>
      <c r="T218" s="304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T218" s="305" t="s">
        <v>236</v>
      </c>
      <c r="AU218" s="305" t="s">
        <v>87</v>
      </c>
      <c r="AV218" s="15" t="s">
        <v>100</v>
      </c>
      <c r="AW218" s="15" t="s">
        <v>34</v>
      </c>
      <c r="AX218" s="15" t="s">
        <v>87</v>
      </c>
      <c r="AY218" s="305" t="s">
        <v>211</v>
      </c>
    </row>
    <row r="219" s="2" customFormat="1" ht="33" customHeight="1">
      <c r="A219" s="41"/>
      <c r="B219" s="42"/>
      <c r="C219" s="253" t="s">
        <v>869</v>
      </c>
      <c r="D219" s="253" t="s">
        <v>214</v>
      </c>
      <c r="E219" s="254" t="s">
        <v>4004</v>
      </c>
      <c r="F219" s="255" t="s">
        <v>4005</v>
      </c>
      <c r="G219" s="256" t="s">
        <v>269</v>
      </c>
      <c r="H219" s="257">
        <v>832.58000000000004</v>
      </c>
      <c r="I219" s="258"/>
      <c r="J219" s="259">
        <f>ROUND(I219*H219,2)</f>
        <v>0</v>
      </c>
      <c r="K219" s="260"/>
      <c r="L219" s="44"/>
      <c r="M219" s="261" t="s">
        <v>1</v>
      </c>
      <c r="N219" s="262" t="s">
        <v>46</v>
      </c>
      <c r="O219" s="94"/>
      <c r="P219" s="263">
        <f>O219*H219</f>
        <v>0</v>
      </c>
      <c r="Q219" s="263">
        <v>0.00029</v>
      </c>
      <c r="R219" s="263">
        <f>Q219*H219</f>
        <v>0.2414482</v>
      </c>
      <c r="S219" s="263">
        <v>0</v>
      </c>
      <c r="T219" s="264">
        <f>S219*H219</f>
        <v>0</v>
      </c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R219" s="265" t="s">
        <v>526</v>
      </c>
      <c r="AT219" s="265" t="s">
        <v>214</v>
      </c>
      <c r="AU219" s="265" t="s">
        <v>87</v>
      </c>
      <c r="AY219" s="18" t="s">
        <v>211</v>
      </c>
      <c r="BE219" s="155">
        <f>IF(N219="základní",J219,0)</f>
        <v>0</v>
      </c>
      <c r="BF219" s="155">
        <f>IF(N219="snížená",J219,0)</f>
        <v>0</v>
      </c>
      <c r="BG219" s="155">
        <f>IF(N219="zákl. přenesená",J219,0)</f>
        <v>0</v>
      </c>
      <c r="BH219" s="155">
        <f>IF(N219="sníž. přenesená",J219,0)</f>
        <v>0</v>
      </c>
      <c r="BI219" s="155">
        <f>IF(N219="nulová",J219,0)</f>
        <v>0</v>
      </c>
      <c r="BJ219" s="18" t="s">
        <v>87</v>
      </c>
      <c r="BK219" s="155">
        <f>ROUND(I219*H219,2)</f>
        <v>0</v>
      </c>
      <c r="BL219" s="18" t="s">
        <v>526</v>
      </c>
      <c r="BM219" s="265" t="s">
        <v>4006</v>
      </c>
    </row>
    <row r="220" s="14" customFormat="1">
      <c r="A220" s="14"/>
      <c r="B220" s="277"/>
      <c r="C220" s="278"/>
      <c r="D220" s="268" t="s">
        <v>236</v>
      </c>
      <c r="E220" s="279" t="s">
        <v>1</v>
      </c>
      <c r="F220" s="280" t="s">
        <v>4007</v>
      </c>
      <c r="G220" s="278"/>
      <c r="H220" s="281">
        <v>832.58000000000004</v>
      </c>
      <c r="I220" s="282"/>
      <c r="J220" s="278"/>
      <c r="K220" s="278"/>
      <c r="L220" s="283"/>
      <c r="M220" s="284"/>
      <c r="N220" s="285"/>
      <c r="O220" s="285"/>
      <c r="P220" s="285"/>
      <c r="Q220" s="285"/>
      <c r="R220" s="285"/>
      <c r="S220" s="285"/>
      <c r="T220" s="286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87" t="s">
        <v>236</v>
      </c>
      <c r="AU220" s="287" t="s">
        <v>87</v>
      </c>
      <c r="AV220" s="14" t="s">
        <v>89</v>
      </c>
      <c r="AW220" s="14" t="s">
        <v>34</v>
      </c>
      <c r="AX220" s="14" t="s">
        <v>87</v>
      </c>
      <c r="AY220" s="287" t="s">
        <v>211</v>
      </c>
    </row>
    <row r="221" s="2" customFormat="1" ht="33" customHeight="1">
      <c r="A221" s="41"/>
      <c r="B221" s="42"/>
      <c r="C221" s="253" t="s">
        <v>876</v>
      </c>
      <c r="D221" s="253" t="s">
        <v>214</v>
      </c>
      <c r="E221" s="254" t="s">
        <v>4008</v>
      </c>
      <c r="F221" s="255" t="s">
        <v>4009</v>
      </c>
      <c r="G221" s="256" t="s">
        <v>307</v>
      </c>
      <c r="H221" s="257">
        <v>832.58000000000004</v>
      </c>
      <c r="I221" s="258"/>
      <c r="J221" s="259">
        <f>ROUND(I221*H221,2)</f>
        <v>0</v>
      </c>
      <c r="K221" s="260"/>
      <c r="L221" s="44"/>
      <c r="M221" s="261" t="s">
        <v>1</v>
      </c>
      <c r="N221" s="262" t="s">
        <v>46</v>
      </c>
      <c r="O221" s="94"/>
      <c r="P221" s="263">
        <f>O221*H221</f>
        <v>0</v>
      </c>
      <c r="Q221" s="263">
        <v>6.9999999999999994E-05</v>
      </c>
      <c r="R221" s="263">
        <f>Q221*H221</f>
        <v>0.058280599999999995</v>
      </c>
      <c r="S221" s="263">
        <v>0</v>
      </c>
      <c r="T221" s="264">
        <f>S221*H221</f>
        <v>0</v>
      </c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R221" s="265" t="s">
        <v>526</v>
      </c>
      <c r="AT221" s="265" t="s">
        <v>214</v>
      </c>
      <c r="AU221" s="265" t="s">
        <v>87</v>
      </c>
      <c r="AY221" s="18" t="s">
        <v>211</v>
      </c>
      <c r="BE221" s="155">
        <f>IF(N221="základní",J221,0)</f>
        <v>0</v>
      </c>
      <c r="BF221" s="155">
        <f>IF(N221="snížená",J221,0)</f>
        <v>0</v>
      </c>
      <c r="BG221" s="155">
        <f>IF(N221="zákl. přenesená",J221,0)</f>
        <v>0</v>
      </c>
      <c r="BH221" s="155">
        <f>IF(N221="sníž. přenesená",J221,0)</f>
        <v>0</v>
      </c>
      <c r="BI221" s="155">
        <f>IF(N221="nulová",J221,0)</f>
        <v>0</v>
      </c>
      <c r="BJ221" s="18" t="s">
        <v>87</v>
      </c>
      <c r="BK221" s="155">
        <f>ROUND(I221*H221,2)</f>
        <v>0</v>
      </c>
      <c r="BL221" s="18" t="s">
        <v>526</v>
      </c>
      <c r="BM221" s="265" t="s">
        <v>4010</v>
      </c>
    </row>
    <row r="222" s="14" customFormat="1">
      <c r="A222" s="14"/>
      <c r="B222" s="277"/>
      <c r="C222" s="278"/>
      <c r="D222" s="268" t="s">
        <v>236</v>
      </c>
      <c r="E222" s="279" t="s">
        <v>1</v>
      </c>
      <c r="F222" s="280" t="s">
        <v>3781</v>
      </c>
      <c r="G222" s="278"/>
      <c r="H222" s="281">
        <v>832.58000000000004</v>
      </c>
      <c r="I222" s="282"/>
      <c r="J222" s="278"/>
      <c r="K222" s="278"/>
      <c r="L222" s="283"/>
      <c r="M222" s="284"/>
      <c r="N222" s="285"/>
      <c r="O222" s="285"/>
      <c r="P222" s="285"/>
      <c r="Q222" s="285"/>
      <c r="R222" s="285"/>
      <c r="S222" s="285"/>
      <c r="T222" s="286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87" t="s">
        <v>236</v>
      </c>
      <c r="AU222" s="287" t="s">
        <v>87</v>
      </c>
      <c r="AV222" s="14" t="s">
        <v>89</v>
      </c>
      <c r="AW222" s="14" t="s">
        <v>34</v>
      </c>
      <c r="AX222" s="14" t="s">
        <v>87</v>
      </c>
      <c r="AY222" s="287" t="s">
        <v>211</v>
      </c>
    </row>
    <row r="223" s="2" customFormat="1" ht="37.8" customHeight="1">
      <c r="A223" s="41"/>
      <c r="B223" s="42"/>
      <c r="C223" s="253" t="s">
        <v>879</v>
      </c>
      <c r="D223" s="253" t="s">
        <v>214</v>
      </c>
      <c r="E223" s="254" t="s">
        <v>4011</v>
      </c>
      <c r="F223" s="255" t="s">
        <v>4012</v>
      </c>
      <c r="G223" s="256" t="s">
        <v>695</v>
      </c>
      <c r="H223" s="257">
        <v>1</v>
      </c>
      <c r="I223" s="258"/>
      <c r="J223" s="259">
        <f>ROUND(I223*H223,2)</f>
        <v>0</v>
      </c>
      <c r="K223" s="260"/>
      <c r="L223" s="44"/>
      <c r="M223" s="261" t="s">
        <v>1</v>
      </c>
      <c r="N223" s="262" t="s">
        <v>46</v>
      </c>
      <c r="O223" s="94"/>
      <c r="P223" s="263">
        <f>O223*H223</f>
        <v>0</v>
      </c>
      <c r="Q223" s="263">
        <v>0.0038999999999999998</v>
      </c>
      <c r="R223" s="263">
        <f>Q223*H223</f>
        <v>0.0038999999999999998</v>
      </c>
      <c r="S223" s="263">
        <v>0</v>
      </c>
      <c r="T223" s="264">
        <f>S223*H223</f>
        <v>0</v>
      </c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R223" s="265" t="s">
        <v>526</v>
      </c>
      <c r="AT223" s="265" t="s">
        <v>214</v>
      </c>
      <c r="AU223" s="265" t="s">
        <v>87</v>
      </c>
      <c r="AY223" s="18" t="s">
        <v>211</v>
      </c>
      <c r="BE223" s="155">
        <f>IF(N223="základní",J223,0)</f>
        <v>0</v>
      </c>
      <c r="BF223" s="155">
        <f>IF(N223="snížená",J223,0)</f>
        <v>0</v>
      </c>
      <c r="BG223" s="155">
        <f>IF(N223="zákl. přenesená",J223,0)</f>
        <v>0</v>
      </c>
      <c r="BH223" s="155">
        <f>IF(N223="sníž. přenesená",J223,0)</f>
        <v>0</v>
      </c>
      <c r="BI223" s="155">
        <f>IF(N223="nulová",J223,0)</f>
        <v>0</v>
      </c>
      <c r="BJ223" s="18" t="s">
        <v>87</v>
      </c>
      <c r="BK223" s="155">
        <f>ROUND(I223*H223,2)</f>
        <v>0</v>
      </c>
      <c r="BL223" s="18" t="s">
        <v>526</v>
      </c>
      <c r="BM223" s="265" t="s">
        <v>4013</v>
      </c>
    </row>
    <row r="224" s="2" customFormat="1" ht="37.8" customHeight="1">
      <c r="A224" s="41"/>
      <c r="B224" s="42"/>
      <c r="C224" s="253" t="s">
        <v>884</v>
      </c>
      <c r="D224" s="253" t="s">
        <v>214</v>
      </c>
      <c r="E224" s="254" t="s">
        <v>4014</v>
      </c>
      <c r="F224" s="255" t="s">
        <v>4015</v>
      </c>
      <c r="G224" s="256" t="s">
        <v>695</v>
      </c>
      <c r="H224" s="257">
        <v>1</v>
      </c>
      <c r="I224" s="258"/>
      <c r="J224" s="259">
        <f>ROUND(I224*H224,2)</f>
        <v>0</v>
      </c>
      <c r="K224" s="260"/>
      <c r="L224" s="44"/>
      <c r="M224" s="261" t="s">
        <v>1</v>
      </c>
      <c r="N224" s="262" t="s">
        <v>46</v>
      </c>
      <c r="O224" s="94"/>
      <c r="P224" s="263">
        <f>O224*H224</f>
        <v>0</v>
      </c>
      <c r="Q224" s="263">
        <v>0.0048999999999999998</v>
      </c>
      <c r="R224" s="263">
        <f>Q224*H224</f>
        <v>0.0048999999999999998</v>
      </c>
      <c r="S224" s="263">
        <v>0</v>
      </c>
      <c r="T224" s="264">
        <f>S224*H224</f>
        <v>0</v>
      </c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R224" s="265" t="s">
        <v>526</v>
      </c>
      <c r="AT224" s="265" t="s">
        <v>214</v>
      </c>
      <c r="AU224" s="265" t="s">
        <v>87</v>
      </c>
      <c r="AY224" s="18" t="s">
        <v>211</v>
      </c>
      <c r="BE224" s="155">
        <f>IF(N224="základní",J224,0)</f>
        <v>0</v>
      </c>
      <c r="BF224" s="155">
        <f>IF(N224="snížená",J224,0)</f>
        <v>0</v>
      </c>
      <c r="BG224" s="155">
        <f>IF(N224="zákl. přenesená",J224,0)</f>
        <v>0</v>
      </c>
      <c r="BH224" s="155">
        <f>IF(N224="sníž. přenesená",J224,0)</f>
        <v>0</v>
      </c>
      <c r="BI224" s="155">
        <f>IF(N224="nulová",J224,0)</f>
        <v>0</v>
      </c>
      <c r="BJ224" s="18" t="s">
        <v>87</v>
      </c>
      <c r="BK224" s="155">
        <f>ROUND(I224*H224,2)</f>
        <v>0</v>
      </c>
      <c r="BL224" s="18" t="s">
        <v>526</v>
      </c>
      <c r="BM224" s="265" t="s">
        <v>4016</v>
      </c>
    </row>
    <row r="225" s="2" customFormat="1" ht="37.8" customHeight="1">
      <c r="A225" s="41"/>
      <c r="B225" s="42"/>
      <c r="C225" s="253" t="s">
        <v>889</v>
      </c>
      <c r="D225" s="253" t="s">
        <v>214</v>
      </c>
      <c r="E225" s="254" t="s">
        <v>4017</v>
      </c>
      <c r="F225" s="255" t="s">
        <v>4018</v>
      </c>
      <c r="G225" s="256" t="s">
        <v>695</v>
      </c>
      <c r="H225" s="257">
        <v>2</v>
      </c>
      <c r="I225" s="258"/>
      <c r="J225" s="259">
        <f>ROUND(I225*H225,2)</f>
        <v>0</v>
      </c>
      <c r="K225" s="260"/>
      <c r="L225" s="44"/>
      <c r="M225" s="261" t="s">
        <v>1</v>
      </c>
      <c r="N225" s="262" t="s">
        <v>46</v>
      </c>
      <c r="O225" s="94"/>
      <c r="P225" s="263">
        <f>O225*H225</f>
        <v>0</v>
      </c>
      <c r="Q225" s="263">
        <v>0.0053</v>
      </c>
      <c r="R225" s="263">
        <f>Q225*H225</f>
        <v>0.0106</v>
      </c>
      <c r="S225" s="263">
        <v>0</v>
      </c>
      <c r="T225" s="264">
        <f>S225*H225</f>
        <v>0</v>
      </c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R225" s="265" t="s">
        <v>526</v>
      </c>
      <c r="AT225" s="265" t="s">
        <v>214</v>
      </c>
      <c r="AU225" s="265" t="s">
        <v>87</v>
      </c>
      <c r="AY225" s="18" t="s">
        <v>211</v>
      </c>
      <c r="BE225" s="155">
        <f>IF(N225="základní",J225,0)</f>
        <v>0</v>
      </c>
      <c r="BF225" s="155">
        <f>IF(N225="snížená",J225,0)</f>
        <v>0</v>
      </c>
      <c r="BG225" s="155">
        <f>IF(N225="zákl. přenesená",J225,0)</f>
        <v>0</v>
      </c>
      <c r="BH225" s="155">
        <f>IF(N225="sníž. přenesená",J225,0)</f>
        <v>0</v>
      </c>
      <c r="BI225" s="155">
        <f>IF(N225="nulová",J225,0)</f>
        <v>0</v>
      </c>
      <c r="BJ225" s="18" t="s">
        <v>87</v>
      </c>
      <c r="BK225" s="155">
        <f>ROUND(I225*H225,2)</f>
        <v>0</v>
      </c>
      <c r="BL225" s="18" t="s">
        <v>526</v>
      </c>
      <c r="BM225" s="265" t="s">
        <v>4019</v>
      </c>
    </row>
    <row r="226" s="2" customFormat="1" ht="37.8" customHeight="1">
      <c r="A226" s="41"/>
      <c r="B226" s="42"/>
      <c r="C226" s="253" t="s">
        <v>896</v>
      </c>
      <c r="D226" s="253" t="s">
        <v>214</v>
      </c>
      <c r="E226" s="254" t="s">
        <v>4020</v>
      </c>
      <c r="F226" s="255" t="s">
        <v>4021</v>
      </c>
      <c r="G226" s="256" t="s">
        <v>695</v>
      </c>
      <c r="H226" s="257">
        <v>4</v>
      </c>
      <c r="I226" s="258"/>
      <c r="J226" s="259">
        <f>ROUND(I226*H226,2)</f>
        <v>0</v>
      </c>
      <c r="K226" s="260"/>
      <c r="L226" s="44"/>
      <c r="M226" s="261" t="s">
        <v>1</v>
      </c>
      <c r="N226" s="262" t="s">
        <v>46</v>
      </c>
      <c r="O226" s="94"/>
      <c r="P226" s="263">
        <f>O226*H226</f>
        <v>0</v>
      </c>
      <c r="Q226" s="263">
        <v>0.0058999999999999999</v>
      </c>
      <c r="R226" s="263">
        <f>Q226*H226</f>
        <v>0.023599999999999999</v>
      </c>
      <c r="S226" s="263">
        <v>0</v>
      </c>
      <c r="T226" s="264">
        <f>S226*H226</f>
        <v>0</v>
      </c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R226" s="265" t="s">
        <v>526</v>
      </c>
      <c r="AT226" s="265" t="s">
        <v>214</v>
      </c>
      <c r="AU226" s="265" t="s">
        <v>87</v>
      </c>
      <c r="AY226" s="18" t="s">
        <v>211</v>
      </c>
      <c r="BE226" s="155">
        <f>IF(N226="základní",J226,0)</f>
        <v>0</v>
      </c>
      <c r="BF226" s="155">
        <f>IF(N226="snížená",J226,0)</f>
        <v>0</v>
      </c>
      <c r="BG226" s="155">
        <f>IF(N226="zákl. přenesená",J226,0)</f>
        <v>0</v>
      </c>
      <c r="BH226" s="155">
        <f>IF(N226="sníž. přenesená",J226,0)</f>
        <v>0</v>
      </c>
      <c r="BI226" s="155">
        <f>IF(N226="nulová",J226,0)</f>
        <v>0</v>
      </c>
      <c r="BJ226" s="18" t="s">
        <v>87</v>
      </c>
      <c r="BK226" s="155">
        <f>ROUND(I226*H226,2)</f>
        <v>0</v>
      </c>
      <c r="BL226" s="18" t="s">
        <v>526</v>
      </c>
      <c r="BM226" s="265" t="s">
        <v>4022</v>
      </c>
    </row>
    <row r="227" s="2" customFormat="1" ht="44.25" customHeight="1">
      <c r="A227" s="41"/>
      <c r="B227" s="42"/>
      <c r="C227" s="253" t="s">
        <v>904</v>
      </c>
      <c r="D227" s="253" t="s">
        <v>214</v>
      </c>
      <c r="E227" s="254" t="s">
        <v>4023</v>
      </c>
      <c r="F227" s="255" t="s">
        <v>4024</v>
      </c>
      <c r="G227" s="256" t="s">
        <v>695</v>
      </c>
      <c r="H227" s="257">
        <v>1</v>
      </c>
      <c r="I227" s="258"/>
      <c r="J227" s="259">
        <f>ROUND(I227*H227,2)</f>
        <v>0</v>
      </c>
      <c r="K227" s="260"/>
      <c r="L227" s="44"/>
      <c r="M227" s="261" t="s">
        <v>1</v>
      </c>
      <c r="N227" s="262" t="s">
        <v>46</v>
      </c>
      <c r="O227" s="94"/>
      <c r="P227" s="263">
        <f>O227*H227</f>
        <v>0</v>
      </c>
      <c r="Q227" s="263">
        <v>0.0124</v>
      </c>
      <c r="R227" s="263">
        <f>Q227*H227</f>
        <v>0.0124</v>
      </c>
      <c r="S227" s="263">
        <v>0</v>
      </c>
      <c r="T227" s="264">
        <f>S227*H227</f>
        <v>0</v>
      </c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R227" s="265" t="s">
        <v>526</v>
      </c>
      <c r="AT227" s="265" t="s">
        <v>214</v>
      </c>
      <c r="AU227" s="265" t="s">
        <v>87</v>
      </c>
      <c r="AY227" s="18" t="s">
        <v>211</v>
      </c>
      <c r="BE227" s="155">
        <f>IF(N227="základní",J227,0)</f>
        <v>0</v>
      </c>
      <c r="BF227" s="155">
        <f>IF(N227="snížená",J227,0)</f>
        <v>0</v>
      </c>
      <c r="BG227" s="155">
        <f>IF(N227="zákl. přenesená",J227,0)</f>
        <v>0</v>
      </c>
      <c r="BH227" s="155">
        <f>IF(N227="sníž. přenesená",J227,0)</f>
        <v>0</v>
      </c>
      <c r="BI227" s="155">
        <f>IF(N227="nulová",J227,0)</f>
        <v>0</v>
      </c>
      <c r="BJ227" s="18" t="s">
        <v>87</v>
      </c>
      <c r="BK227" s="155">
        <f>ROUND(I227*H227,2)</f>
        <v>0</v>
      </c>
      <c r="BL227" s="18" t="s">
        <v>526</v>
      </c>
      <c r="BM227" s="265" t="s">
        <v>4025</v>
      </c>
    </row>
    <row r="228" s="2" customFormat="1" ht="44.25" customHeight="1">
      <c r="A228" s="41"/>
      <c r="B228" s="42"/>
      <c r="C228" s="253" t="s">
        <v>914</v>
      </c>
      <c r="D228" s="253" t="s">
        <v>214</v>
      </c>
      <c r="E228" s="254" t="s">
        <v>4026</v>
      </c>
      <c r="F228" s="255" t="s">
        <v>4027</v>
      </c>
      <c r="G228" s="256" t="s">
        <v>695</v>
      </c>
      <c r="H228" s="257">
        <v>7</v>
      </c>
      <c r="I228" s="258"/>
      <c r="J228" s="259">
        <f>ROUND(I228*H228,2)</f>
        <v>0</v>
      </c>
      <c r="K228" s="260"/>
      <c r="L228" s="44"/>
      <c r="M228" s="261" t="s">
        <v>1</v>
      </c>
      <c r="N228" s="262" t="s">
        <v>46</v>
      </c>
      <c r="O228" s="94"/>
      <c r="P228" s="263">
        <f>O228*H228</f>
        <v>0</v>
      </c>
      <c r="Q228" s="263">
        <v>0.014200000000000001</v>
      </c>
      <c r="R228" s="263">
        <f>Q228*H228</f>
        <v>0.099400000000000002</v>
      </c>
      <c r="S228" s="263">
        <v>0</v>
      </c>
      <c r="T228" s="264">
        <f>S228*H228</f>
        <v>0</v>
      </c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R228" s="265" t="s">
        <v>526</v>
      </c>
      <c r="AT228" s="265" t="s">
        <v>214</v>
      </c>
      <c r="AU228" s="265" t="s">
        <v>87</v>
      </c>
      <c r="AY228" s="18" t="s">
        <v>211</v>
      </c>
      <c r="BE228" s="155">
        <f>IF(N228="základní",J228,0)</f>
        <v>0</v>
      </c>
      <c r="BF228" s="155">
        <f>IF(N228="snížená",J228,0)</f>
        <v>0</v>
      </c>
      <c r="BG228" s="155">
        <f>IF(N228="zákl. přenesená",J228,0)</f>
        <v>0</v>
      </c>
      <c r="BH228" s="155">
        <f>IF(N228="sníž. přenesená",J228,0)</f>
        <v>0</v>
      </c>
      <c r="BI228" s="155">
        <f>IF(N228="nulová",J228,0)</f>
        <v>0</v>
      </c>
      <c r="BJ228" s="18" t="s">
        <v>87</v>
      </c>
      <c r="BK228" s="155">
        <f>ROUND(I228*H228,2)</f>
        <v>0</v>
      </c>
      <c r="BL228" s="18" t="s">
        <v>526</v>
      </c>
      <c r="BM228" s="265" t="s">
        <v>4028</v>
      </c>
    </row>
    <row r="229" s="14" customFormat="1">
      <c r="A229" s="14"/>
      <c r="B229" s="277"/>
      <c r="C229" s="278"/>
      <c r="D229" s="268" t="s">
        <v>236</v>
      </c>
      <c r="E229" s="279" t="s">
        <v>1</v>
      </c>
      <c r="F229" s="280" t="s">
        <v>243</v>
      </c>
      <c r="G229" s="278"/>
      <c r="H229" s="281">
        <v>7</v>
      </c>
      <c r="I229" s="282"/>
      <c r="J229" s="278"/>
      <c r="K229" s="278"/>
      <c r="L229" s="283"/>
      <c r="M229" s="284"/>
      <c r="N229" s="285"/>
      <c r="O229" s="285"/>
      <c r="P229" s="285"/>
      <c r="Q229" s="285"/>
      <c r="R229" s="285"/>
      <c r="S229" s="285"/>
      <c r="T229" s="286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87" t="s">
        <v>236</v>
      </c>
      <c r="AU229" s="287" t="s">
        <v>87</v>
      </c>
      <c r="AV229" s="14" t="s">
        <v>89</v>
      </c>
      <c r="AW229" s="14" t="s">
        <v>34</v>
      </c>
      <c r="AX229" s="14" t="s">
        <v>87</v>
      </c>
      <c r="AY229" s="287" t="s">
        <v>211</v>
      </c>
    </row>
    <row r="230" s="2" customFormat="1" ht="37.8" customHeight="1">
      <c r="A230" s="41"/>
      <c r="B230" s="42"/>
      <c r="C230" s="253" t="s">
        <v>919</v>
      </c>
      <c r="D230" s="253" t="s">
        <v>214</v>
      </c>
      <c r="E230" s="254" t="s">
        <v>4029</v>
      </c>
      <c r="F230" s="255" t="s">
        <v>4030</v>
      </c>
      <c r="G230" s="256" t="s">
        <v>695</v>
      </c>
      <c r="H230" s="257">
        <v>56</v>
      </c>
      <c r="I230" s="258"/>
      <c r="J230" s="259">
        <f>ROUND(I230*H230,2)</f>
        <v>0</v>
      </c>
      <c r="K230" s="260"/>
      <c r="L230" s="44"/>
      <c r="M230" s="261" t="s">
        <v>1</v>
      </c>
      <c r="N230" s="262" t="s">
        <v>46</v>
      </c>
      <c r="O230" s="94"/>
      <c r="P230" s="263">
        <f>O230*H230</f>
        <v>0</v>
      </c>
      <c r="Q230" s="263">
        <v>6.9999999999999994E-05</v>
      </c>
      <c r="R230" s="263">
        <f>Q230*H230</f>
        <v>0.0039199999999999999</v>
      </c>
      <c r="S230" s="263">
        <v>0</v>
      </c>
      <c r="T230" s="264">
        <f>S230*H230</f>
        <v>0</v>
      </c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R230" s="265" t="s">
        <v>526</v>
      </c>
      <c r="AT230" s="265" t="s">
        <v>214</v>
      </c>
      <c r="AU230" s="265" t="s">
        <v>87</v>
      </c>
      <c r="AY230" s="18" t="s">
        <v>211</v>
      </c>
      <c r="BE230" s="155">
        <f>IF(N230="základní",J230,0)</f>
        <v>0</v>
      </c>
      <c r="BF230" s="155">
        <f>IF(N230="snížená",J230,0)</f>
        <v>0</v>
      </c>
      <c r="BG230" s="155">
        <f>IF(N230="zákl. přenesená",J230,0)</f>
        <v>0</v>
      </c>
      <c r="BH230" s="155">
        <f>IF(N230="sníž. přenesená",J230,0)</f>
        <v>0</v>
      </c>
      <c r="BI230" s="155">
        <f>IF(N230="nulová",J230,0)</f>
        <v>0</v>
      </c>
      <c r="BJ230" s="18" t="s">
        <v>87</v>
      </c>
      <c r="BK230" s="155">
        <f>ROUND(I230*H230,2)</f>
        <v>0</v>
      </c>
      <c r="BL230" s="18" t="s">
        <v>526</v>
      </c>
      <c r="BM230" s="265" t="s">
        <v>4031</v>
      </c>
    </row>
    <row r="231" s="14" customFormat="1">
      <c r="A231" s="14"/>
      <c r="B231" s="277"/>
      <c r="C231" s="278"/>
      <c r="D231" s="268" t="s">
        <v>236</v>
      </c>
      <c r="E231" s="279" t="s">
        <v>1</v>
      </c>
      <c r="F231" s="280" t="s">
        <v>4032</v>
      </c>
      <c r="G231" s="278"/>
      <c r="H231" s="281">
        <v>56</v>
      </c>
      <c r="I231" s="282"/>
      <c r="J231" s="278"/>
      <c r="K231" s="278"/>
      <c r="L231" s="283"/>
      <c r="M231" s="284"/>
      <c r="N231" s="285"/>
      <c r="O231" s="285"/>
      <c r="P231" s="285"/>
      <c r="Q231" s="285"/>
      <c r="R231" s="285"/>
      <c r="S231" s="285"/>
      <c r="T231" s="286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87" t="s">
        <v>236</v>
      </c>
      <c r="AU231" s="287" t="s">
        <v>87</v>
      </c>
      <c r="AV231" s="14" t="s">
        <v>89</v>
      </c>
      <c r="AW231" s="14" t="s">
        <v>34</v>
      </c>
      <c r="AX231" s="14" t="s">
        <v>87</v>
      </c>
      <c r="AY231" s="287" t="s">
        <v>211</v>
      </c>
    </row>
    <row r="232" s="2" customFormat="1" ht="37.8" customHeight="1">
      <c r="A232" s="41"/>
      <c r="B232" s="42"/>
      <c r="C232" s="253" t="s">
        <v>924</v>
      </c>
      <c r="D232" s="253" t="s">
        <v>214</v>
      </c>
      <c r="E232" s="254" t="s">
        <v>4033</v>
      </c>
      <c r="F232" s="255" t="s">
        <v>4034</v>
      </c>
      <c r="G232" s="256" t="s">
        <v>695</v>
      </c>
      <c r="H232" s="257">
        <v>32</v>
      </c>
      <c r="I232" s="258"/>
      <c r="J232" s="259">
        <f>ROUND(I232*H232,2)</f>
        <v>0</v>
      </c>
      <c r="K232" s="260"/>
      <c r="L232" s="44"/>
      <c r="M232" s="261" t="s">
        <v>1</v>
      </c>
      <c r="N232" s="262" t="s">
        <v>46</v>
      </c>
      <c r="O232" s="94"/>
      <c r="P232" s="263">
        <f>O232*H232</f>
        <v>0</v>
      </c>
      <c r="Q232" s="263">
        <v>0.0020999999999999999</v>
      </c>
      <c r="R232" s="263">
        <f>Q232*H232</f>
        <v>0.067199999999999996</v>
      </c>
      <c r="S232" s="263">
        <v>0</v>
      </c>
      <c r="T232" s="264">
        <f>S232*H232</f>
        <v>0</v>
      </c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R232" s="265" t="s">
        <v>526</v>
      </c>
      <c r="AT232" s="265" t="s">
        <v>214</v>
      </c>
      <c r="AU232" s="265" t="s">
        <v>87</v>
      </c>
      <c r="AY232" s="18" t="s">
        <v>211</v>
      </c>
      <c r="BE232" s="155">
        <f>IF(N232="základní",J232,0)</f>
        <v>0</v>
      </c>
      <c r="BF232" s="155">
        <f>IF(N232="snížená",J232,0)</f>
        <v>0</v>
      </c>
      <c r="BG232" s="155">
        <f>IF(N232="zákl. přenesená",J232,0)</f>
        <v>0</v>
      </c>
      <c r="BH232" s="155">
        <f>IF(N232="sníž. přenesená",J232,0)</f>
        <v>0</v>
      </c>
      <c r="BI232" s="155">
        <f>IF(N232="nulová",J232,0)</f>
        <v>0</v>
      </c>
      <c r="BJ232" s="18" t="s">
        <v>87</v>
      </c>
      <c r="BK232" s="155">
        <f>ROUND(I232*H232,2)</f>
        <v>0</v>
      </c>
      <c r="BL232" s="18" t="s">
        <v>526</v>
      </c>
      <c r="BM232" s="265" t="s">
        <v>4035</v>
      </c>
    </row>
    <row r="233" s="14" customFormat="1">
      <c r="A233" s="14"/>
      <c r="B233" s="277"/>
      <c r="C233" s="278"/>
      <c r="D233" s="268" t="s">
        <v>236</v>
      </c>
      <c r="E233" s="279" t="s">
        <v>1</v>
      </c>
      <c r="F233" s="280" t="s">
        <v>4036</v>
      </c>
      <c r="G233" s="278"/>
      <c r="H233" s="281">
        <v>32</v>
      </c>
      <c r="I233" s="282"/>
      <c r="J233" s="278"/>
      <c r="K233" s="278"/>
      <c r="L233" s="283"/>
      <c r="M233" s="284"/>
      <c r="N233" s="285"/>
      <c r="O233" s="285"/>
      <c r="P233" s="285"/>
      <c r="Q233" s="285"/>
      <c r="R233" s="285"/>
      <c r="S233" s="285"/>
      <c r="T233" s="286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87" t="s">
        <v>236</v>
      </c>
      <c r="AU233" s="287" t="s">
        <v>87</v>
      </c>
      <c r="AV233" s="14" t="s">
        <v>89</v>
      </c>
      <c r="AW233" s="14" t="s">
        <v>34</v>
      </c>
      <c r="AX233" s="14" t="s">
        <v>87</v>
      </c>
      <c r="AY233" s="287" t="s">
        <v>211</v>
      </c>
    </row>
    <row r="234" s="2" customFormat="1" ht="37.8" customHeight="1">
      <c r="A234" s="41"/>
      <c r="B234" s="42"/>
      <c r="C234" s="253" t="s">
        <v>930</v>
      </c>
      <c r="D234" s="253" t="s">
        <v>214</v>
      </c>
      <c r="E234" s="254" t="s">
        <v>4037</v>
      </c>
      <c r="F234" s="255" t="s">
        <v>4038</v>
      </c>
      <c r="G234" s="256" t="s">
        <v>695</v>
      </c>
      <c r="H234" s="257">
        <v>32</v>
      </c>
      <c r="I234" s="258"/>
      <c r="J234" s="259">
        <f>ROUND(I234*H234,2)</f>
        <v>0</v>
      </c>
      <c r="K234" s="260"/>
      <c r="L234" s="44"/>
      <c r="M234" s="261" t="s">
        <v>1</v>
      </c>
      <c r="N234" s="262" t="s">
        <v>46</v>
      </c>
      <c r="O234" s="94"/>
      <c r="P234" s="263">
        <f>O234*H234</f>
        <v>0</v>
      </c>
      <c r="Q234" s="263">
        <v>8.0000000000000007E-05</v>
      </c>
      <c r="R234" s="263">
        <f>Q234*H234</f>
        <v>0.0025600000000000002</v>
      </c>
      <c r="S234" s="263">
        <v>0</v>
      </c>
      <c r="T234" s="264">
        <f>S234*H234</f>
        <v>0</v>
      </c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R234" s="265" t="s">
        <v>526</v>
      </c>
      <c r="AT234" s="265" t="s">
        <v>214</v>
      </c>
      <c r="AU234" s="265" t="s">
        <v>87</v>
      </c>
      <c r="AY234" s="18" t="s">
        <v>211</v>
      </c>
      <c r="BE234" s="155">
        <f>IF(N234="základní",J234,0)</f>
        <v>0</v>
      </c>
      <c r="BF234" s="155">
        <f>IF(N234="snížená",J234,0)</f>
        <v>0</v>
      </c>
      <c r="BG234" s="155">
        <f>IF(N234="zákl. přenesená",J234,0)</f>
        <v>0</v>
      </c>
      <c r="BH234" s="155">
        <f>IF(N234="sníž. přenesená",J234,0)</f>
        <v>0</v>
      </c>
      <c r="BI234" s="155">
        <f>IF(N234="nulová",J234,0)</f>
        <v>0</v>
      </c>
      <c r="BJ234" s="18" t="s">
        <v>87</v>
      </c>
      <c r="BK234" s="155">
        <f>ROUND(I234*H234,2)</f>
        <v>0</v>
      </c>
      <c r="BL234" s="18" t="s">
        <v>526</v>
      </c>
      <c r="BM234" s="265" t="s">
        <v>4039</v>
      </c>
    </row>
    <row r="235" s="2" customFormat="1" ht="33" customHeight="1">
      <c r="A235" s="41"/>
      <c r="B235" s="42"/>
      <c r="C235" s="253" t="s">
        <v>934</v>
      </c>
      <c r="D235" s="253" t="s">
        <v>214</v>
      </c>
      <c r="E235" s="254" t="s">
        <v>4040</v>
      </c>
      <c r="F235" s="255" t="s">
        <v>4041</v>
      </c>
      <c r="G235" s="256" t="s">
        <v>695</v>
      </c>
      <c r="H235" s="257">
        <v>52</v>
      </c>
      <c r="I235" s="258"/>
      <c r="J235" s="259">
        <f>ROUND(I235*H235,2)</f>
        <v>0</v>
      </c>
      <c r="K235" s="260"/>
      <c r="L235" s="44"/>
      <c r="M235" s="261" t="s">
        <v>1</v>
      </c>
      <c r="N235" s="262" t="s">
        <v>46</v>
      </c>
      <c r="O235" s="94"/>
      <c r="P235" s="263">
        <f>O235*H235</f>
        <v>0</v>
      </c>
      <c r="Q235" s="263">
        <v>0.00012</v>
      </c>
      <c r="R235" s="263">
        <f>Q235*H235</f>
        <v>0.0062399999999999999</v>
      </c>
      <c r="S235" s="263">
        <v>0</v>
      </c>
      <c r="T235" s="264">
        <f>S235*H235</f>
        <v>0</v>
      </c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R235" s="265" t="s">
        <v>526</v>
      </c>
      <c r="AT235" s="265" t="s">
        <v>214</v>
      </c>
      <c r="AU235" s="265" t="s">
        <v>87</v>
      </c>
      <c r="AY235" s="18" t="s">
        <v>211</v>
      </c>
      <c r="BE235" s="155">
        <f>IF(N235="základní",J235,0)</f>
        <v>0</v>
      </c>
      <c r="BF235" s="155">
        <f>IF(N235="snížená",J235,0)</f>
        <v>0</v>
      </c>
      <c r="BG235" s="155">
        <f>IF(N235="zákl. přenesená",J235,0)</f>
        <v>0</v>
      </c>
      <c r="BH235" s="155">
        <f>IF(N235="sníž. přenesená",J235,0)</f>
        <v>0</v>
      </c>
      <c r="BI235" s="155">
        <f>IF(N235="nulová",J235,0)</f>
        <v>0</v>
      </c>
      <c r="BJ235" s="18" t="s">
        <v>87</v>
      </c>
      <c r="BK235" s="155">
        <f>ROUND(I235*H235,2)</f>
        <v>0</v>
      </c>
      <c r="BL235" s="18" t="s">
        <v>526</v>
      </c>
      <c r="BM235" s="265" t="s">
        <v>4042</v>
      </c>
    </row>
    <row r="236" s="12" customFormat="1" ht="25.92" customHeight="1">
      <c r="A236" s="12"/>
      <c r="B236" s="237"/>
      <c r="C236" s="238"/>
      <c r="D236" s="239" t="s">
        <v>80</v>
      </c>
      <c r="E236" s="240" t="s">
        <v>4043</v>
      </c>
      <c r="F236" s="240" t="s">
        <v>4044</v>
      </c>
      <c r="G236" s="238"/>
      <c r="H236" s="238"/>
      <c r="I236" s="241"/>
      <c r="J236" s="242">
        <f>BK236</f>
        <v>0</v>
      </c>
      <c r="K236" s="238"/>
      <c r="L236" s="243"/>
      <c r="M236" s="244"/>
      <c r="N236" s="245"/>
      <c r="O236" s="245"/>
      <c r="P236" s="246">
        <f>SUM(P237:P241)</f>
        <v>0</v>
      </c>
      <c r="Q236" s="245"/>
      <c r="R236" s="246">
        <f>SUM(R237:R241)</f>
        <v>0.077219999999999997</v>
      </c>
      <c r="S236" s="245"/>
      <c r="T236" s="247">
        <f>SUM(T237:T241)</f>
        <v>0</v>
      </c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R236" s="248" t="s">
        <v>89</v>
      </c>
      <c r="AT236" s="249" t="s">
        <v>80</v>
      </c>
      <c r="AU236" s="249" t="s">
        <v>81</v>
      </c>
      <c r="AY236" s="248" t="s">
        <v>211</v>
      </c>
      <c r="BK236" s="250">
        <f>SUM(BK237:BK241)</f>
        <v>0</v>
      </c>
    </row>
    <row r="237" s="2" customFormat="1" ht="24.15" customHeight="1">
      <c r="A237" s="41"/>
      <c r="B237" s="42"/>
      <c r="C237" s="253" t="s">
        <v>938</v>
      </c>
      <c r="D237" s="253" t="s">
        <v>214</v>
      </c>
      <c r="E237" s="254" t="s">
        <v>4045</v>
      </c>
      <c r="F237" s="255" t="s">
        <v>4046</v>
      </c>
      <c r="G237" s="256" t="s">
        <v>1198</v>
      </c>
      <c r="H237" s="257">
        <v>6</v>
      </c>
      <c r="I237" s="258"/>
      <c r="J237" s="259">
        <f>ROUND(I237*H237,2)</f>
        <v>0</v>
      </c>
      <c r="K237" s="260"/>
      <c r="L237" s="44"/>
      <c r="M237" s="261" t="s">
        <v>1</v>
      </c>
      <c r="N237" s="262" t="s">
        <v>46</v>
      </c>
      <c r="O237" s="94"/>
      <c r="P237" s="263">
        <f>O237*H237</f>
        <v>0</v>
      </c>
      <c r="Q237" s="263">
        <v>0.0061700000000000001</v>
      </c>
      <c r="R237" s="263">
        <f>Q237*H237</f>
        <v>0.037019999999999997</v>
      </c>
      <c r="S237" s="263">
        <v>0</v>
      </c>
      <c r="T237" s="264">
        <f>S237*H237</f>
        <v>0</v>
      </c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R237" s="265" t="s">
        <v>526</v>
      </c>
      <c r="AT237" s="265" t="s">
        <v>214</v>
      </c>
      <c r="AU237" s="265" t="s">
        <v>87</v>
      </c>
      <c r="AY237" s="18" t="s">
        <v>211</v>
      </c>
      <c r="BE237" s="155">
        <f>IF(N237="základní",J237,0)</f>
        <v>0</v>
      </c>
      <c r="BF237" s="155">
        <f>IF(N237="snížená",J237,0)</f>
        <v>0</v>
      </c>
      <c r="BG237" s="155">
        <f>IF(N237="zákl. přenesená",J237,0)</f>
        <v>0</v>
      </c>
      <c r="BH237" s="155">
        <f>IF(N237="sníž. přenesená",J237,0)</f>
        <v>0</v>
      </c>
      <c r="BI237" s="155">
        <f>IF(N237="nulová",J237,0)</f>
        <v>0</v>
      </c>
      <c r="BJ237" s="18" t="s">
        <v>87</v>
      </c>
      <c r="BK237" s="155">
        <f>ROUND(I237*H237,2)</f>
        <v>0</v>
      </c>
      <c r="BL237" s="18" t="s">
        <v>526</v>
      </c>
      <c r="BM237" s="265" t="s">
        <v>4047</v>
      </c>
    </row>
    <row r="238" s="14" customFormat="1">
      <c r="A238" s="14"/>
      <c r="B238" s="277"/>
      <c r="C238" s="278"/>
      <c r="D238" s="268" t="s">
        <v>236</v>
      </c>
      <c r="E238" s="279" t="s">
        <v>1</v>
      </c>
      <c r="F238" s="280" t="s">
        <v>232</v>
      </c>
      <c r="G238" s="278"/>
      <c r="H238" s="281">
        <v>6</v>
      </c>
      <c r="I238" s="282"/>
      <c r="J238" s="278"/>
      <c r="K238" s="278"/>
      <c r="L238" s="283"/>
      <c r="M238" s="284"/>
      <c r="N238" s="285"/>
      <c r="O238" s="285"/>
      <c r="P238" s="285"/>
      <c r="Q238" s="285"/>
      <c r="R238" s="285"/>
      <c r="S238" s="285"/>
      <c r="T238" s="286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87" t="s">
        <v>236</v>
      </c>
      <c r="AU238" s="287" t="s">
        <v>87</v>
      </c>
      <c r="AV238" s="14" t="s">
        <v>89</v>
      </c>
      <c r="AW238" s="14" t="s">
        <v>34</v>
      </c>
      <c r="AX238" s="14" t="s">
        <v>87</v>
      </c>
      <c r="AY238" s="287" t="s">
        <v>211</v>
      </c>
    </row>
    <row r="239" s="2" customFormat="1" ht="24.15" customHeight="1">
      <c r="A239" s="41"/>
      <c r="B239" s="42"/>
      <c r="C239" s="253" t="s">
        <v>942</v>
      </c>
      <c r="D239" s="253" t="s">
        <v>214</v>
      </c>
      <c r="E239" s="254" t="s">
        <v>4048</v>
      </c>
      <c r="F239" s="255" t="s">
        <v>4049</v>
      </c>
      <c r="G239" s="256" t="s">
        <v>1198</v>
      </c>
      <c r="H239" s="257">
        <v>5</v>
      </c>
      <c r="I239" s="258"/>
      <c r="J239" s="259">
        <f>ROUND(I239*H239,2)</f>
        <v>0</v>
      </c>
      <c r="K239" s="260"/>
      <c r="L239" s="44"/>
      <c r="M239" s="261" t="s">
        <v>1</v>
      </c>
      <c r="N239" s="262" t="s">
        <v>46</v>
      </c>
      <c r="O239" s="94"/>
      <c r="P239" s="263">
        <f>O239*H239</f>
        <v>0</v>
      </c>
      <c r="Q239" s="263">
        <v>0.0080400000000000003</v>
      </c>
      <c r="R239" s="263">
        <f>Q239*H239</f>
        <v>0.0402</v>
      </c>
      <c r="S239" s="263">
        <v>0</v>
      </c>
      <c r="T239" s="264">
        <f>S239*H239</f>
        <v>0</v>
      </c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R239" s="265" t="s">
        <v>526</v>
      </c>
      <c r="AT239" s="265" t="s">
        <v>214</v>
      </c>
      <c r="AU239" s="265" t="s">
        <v>87</v>
      </c>
      <c r="AY239" s="18" t="s">
        <v>211</v>
      </c>
      <c r="BE239" s="155">
        <f>IF(N239="základní",J239,0)</f>
        <v>0</v>
      </c>
      <c r="BF239" s="155">
        <f>IF(N239="snížená",J239,0)</f>
        <v>0</v>
      </c>
      <c r="BG239" s="155">
        <f>IF(N239="zákl. přenesená",J239,0)</f>
        <v>0</v>
      </c>
      <c r="BH239" s="155">
        <f>IF(N239="sníž. přenesená",J239,0)</f>
        <v>0</v>
      </c>
      <c r="BI239" s="155">
        <f>IF(N239="nulová",J239,0)</f>
        <v>0</v>
      </c>
      <c r="BJ239" s="18" t="s">
        <v>87</v>
      </c>
      <c r="BK239" s="155">
        <f>ROUND(I239*H239,2)</f>
        <v>0</v>
      </c>
      <c r="BL239" s="18" t="s">
        <v>526</v>
      </c>
      <c r="BM239" s="265" t="s">
        <v>4050</v>
      </c>
    </row>
    <row r="240" s="14" customFormat="1">
      <c r="A240" s="14"/>
      <c r="B240" s="277"/>
      <c r="C240" s="278"/>
      <c r="D240" s="268" t="s">
        <v>236</v>
      </c>
      <c r="E240" s="279" t="s">
        <v>1</v>
      </c>
      <c r="F240" s="280" t="s">
        <v>105</v>
      </c>
      <c r="G240" s="278"/>
      <c r="H240" s="281">
        <v>5</v>
      </c>
      <c r="I240" s="282"/>
      <c r="J240" s="278"/>
      <c r="K240" s="278"/>
      <c r="L240" s="283"/>
      <c r="M240" s="284"/>
      <c r="N240" s="285"/>
      <c r="O240" s="285"/>
      <c r="P240" s="285"/>
      <c r="Q240" s="285"/>
      <c r="R240" s="285"/>
      <c r="S240" s="285"/>
      <c r="T240" s="286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87" t="s">
        <v>236</v>
      </c>
      <c r="AU240" s="287" t="s">
        <v>87</v>
      </c>
      <c r="AV240" s="14" t="s">
        <v>89</v>
      </c>
      <c r="AW240" s="14" t="s">
        <v>34</v>
      </c>
      <c r="AX240" s="14" t="s">
        <v>87</v>
      </c>
      <c r="AY240" s="287" t="s">
        <v>211</v>
      </c>
    </row>
    <row r="241" s="2" customFormat="1" ht="16.5" customHeight="1">
      <c r="A241" s="41"/>
      <c r="B241" s="42"/>
      <c r="C241" s="253" t="s">
        <v>951</v>
      </c>
      <c r="D241" s="253" t="s">
        <v>214</v>
      </c>
      <c r="E241" s="254" t="s">
        <v>4051</v>
      </c>
      <c r="F241" s="255" t="s">
        <v>4052</v>
      </c>
      <c r="G241" s="256" t="s">
        <v>505</v>
      </c>
      <c r="H241" s="257">
        <v>3</v>
      </c>
      <c r="I241" s="258"/>
      <c r="J241" s="259">
        <f>ROUND(I241*H241,2)</f>
        <v>0</v>
      </c>
      <c r="K241" s="260"/>
      <c r="L241" s="44"/>
      <c r="M241" s="288" t="s">
        <v>1</v>
      </c>
      <c r="N241" s="289" t="s">
        <v>46</v>
      </c>
      <c r="O241" s="290"/>
      <c r="P241" s="291">
        <f>O241*H241</f>
        <v>0</v>
      </c>
      <c r="Q241" s="291">
        <v>0</v>
      </c>
      <c r="R241" s="291">
        <f>Q241*H241</f>
        <v>0</v>
      </c>
      <c r="S241" s="291">
        <v>0</v>
      </c>
      <c r="T241" s="292">
        <f>S241*H241</f>
        <v>0</v>
      </c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R241" s="265" t="s">
        <v>526</v>
      </c>
      <c r="AT241" s="265" t="s">
        <v>214</v>
      </c>
      <c r="AU241" s="265" t="s">
        <v>87</v>
      </c>
      <c r="AY241" s="18" t="s">
        <v>211</v>
      </c>
      <c r="BE241" s="155">
        <f>IF(N241="základní",J241,0)</f>
        <v>0</v>
      </c>
      <c r="BF241" s="155">
        <f>IF(N241="snížená",J241,0)</f>
        <v>0</v>
      </c>
      <c r="BG241" s="155">
        <f>IF(N241="zákl. přenesená",J241,0)</f>
        <v>0</v>
      </c>
      <c r="BH241" s="155">
        <f>IF(N241="sníž. přenesená",J241,0)</f>
        <v>0</v>
      </c>
      <c r="BI241" s="155">
        <f>IF(N241="nulová",J241,0)</f>
        <v>0</v>
      </c>
      <c r="BJ241" s="18" t="s">
        <v>87</v>
      </c>
      <c r="BK241" s="155">
        <f>ROUND(I241*H241,2)</f>
        <v>0</v>
      </c>
      <c r="BL241" s="18" t="s">
        <v>526</v>
      </c>
      <c r="BM241" s="265" t="s">
        <v>4053</v>
      </c>
    </row>
    <row r="242" s="2" customFormat="1" ht="6.96" customHeight="1">
      <c r="A242" s="41"/>
      <c r="B242" s="69"/>
      <c r="C242" s="70"/>
      <c r="D242" s="70"/>
      <c r="E242" s="70"/>
      <c r="F242" s="70"/>
      <c r="G242" s="70"/>
      <c r="H242" s="70"/>
      <c r="I242" s="70"/>
      <c r="J242" s="70"/>
      <c r="K242" s="70"/>
      <c r="L242" s="44"/>
      <c r="M242" s="41"/>
      <c r="O242" s="41"/>
      <c r="P242" s="41"/>
      <c r="Q242" s="41"/>
      <c r="R242" s="41"/>
      <c r="S242" s="41"/>
      <c r="T242" s="41"/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</row>
  </sheetData>
  <sheetProtection sheet="1" autoFilter="0" formatColumns="0" formatRows="0" objects="1" scenarios="1" spinCount="100000" saltValue="nadaU9dUKnFZ0un6MEL5QST8CtRCsctw9M8t+itcp8G4r+MXVD1jjVQqDUhp+/aU8HTOC/fWkg96+6fcELeFhg==" hashValue="aYu9DDpe1k4U6B1Q5LcL+5nOiZXGwvLafZZI4zLQo9f8aSQNAxS2Xx70MJUI5ALL0msEPEIFaJtkmCsmT+iAfg==" algorithmName="SHA-512" password="CC35"/>
  <autoFilter ref="C136:K241"/>
  <mergeCells count="20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D107:F107"/>
    <mergeCell ref="D108:F108"/>
    <mergeCell ref="D109:F109"/>
    <mergeCell ref="D110:F110"/>
    <mergeCell ref="D111:F111"/>
    <mergeCell ref="E123:H123"/>
    <mergeCell ref="E127:H127"/>
    <mergeCell ref="E125:H125"/>
    <mergeCell ref="E129:H12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133</v>
      </c>
    </row>
    <row r="3" s="1" customFormat="1" ht="6.96" customHeight="1">
      <c r="B3" s="162"/>
      <c r="C3" s="163"/>
      <c r="D3" s="163"/>
      <c r="E3" s="163"/>
      <c r="F3" s="163"/>
      <c r="G3" s="163"/>
      <c r="H3" s="163"/>
      <c r="I3" s="163"/>
      <c r="J3" s="163"/>
      <c r="K3" s="163"/>
      <c r="L3" s="21"/>
      <c r="AT3" s="18" t="s">
        <v>89</v>
      </c>
    </row>
    <row r="4" s="1" customFormat="1" ht="24.96" customHeight="1">
      <c r="B4" s="21"/>
      <c r="D4" s="164" t="s">
        <v>170</v>
      </c>
      <c r="L4" s="21"/>
      <c r="M4" s="165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66" t="s">
        <v>16</v>
      </c>
      <c r="L6" s="21"/>
    </row>
    <row r="7" s="1" customFormat="1" ht="16.5" customHeight="1">
      <c r="B7" s="21"/>
      <c r="E7" s="167" t="str">
        <f>'Rekapitulace stavby'!K6</f>
        <v>Komunitní centrum Jahodnice - rozdělení do etap .I.etapa</v>
      </c>
      <c r="F7" s="166"/>
      <c r="G7" s="166"/>
      <c r="H7" s="166"/>
      <c r="L7" s="21"/>
    </row>
    <row r="8">
      <c r="B8" s="21"/>
      <c r="D8" s="166" t="s">
        <v>171</v>
      </c>
      <c r="L8" s="21"/>
    </row>
    <row r="9" s="1" customFormat="1" ht="23.25" customHeight="1">
      <c r="B9" s="21"/>
      <c r="E9" s="167" t="s">
        <v>172</v>
      </c>
      <c r="F9" s="1"/>
      <c r="G9" s="1"/>
      <c r="H9" s="1"/>
      <c r="L9" s="21"/>
    </row>
    <row r="10" s="1" customFormat="1" ht="12" customHeight="1">
      <c r="B10" s="21"/>
      <c r="D10" s="166" t="s">
        <v>173</v>
      </c>
      <c r="L10" s="21"/>
    </row>
    <row r="11" s="2" customFormat="1" ht="16.5" customHeight="1">
      <c r="A11" s="41"/>
      <c r="B11" s="44"/>
      <c r="C11" s="41"/>
      <c r="D11" s="41"/>
      <c r="E11" s="168" t="s">
        <v>174</v>
      </c>
      <c r="F11" s="41"/>
      <c r="G11" s="41"/>
      <c r="H11" s="41"/>
      <c r="I11" s="41"/>
      <c r="J11" s="41"/>
      <c r="K11" s="41"/>
      <c r="L11" s="66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4"/>
      <c r="C12" s="41"/>
      <c r="D12" s="166" t="s">
        <v>175</v>
      </c>
      <c r="E12" s="41"/>
      <c r="F12" s="41"/>
      <c r="G12" s="41"/>
      <c r="H12" s="41"/>
      <c r="I12" s="41"/>
      <c r="J12" s="41"/>
      <c r="K12" s="41"/>
      <c r="L12" s="66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6.5" customHeight="1">
      <c r="A13" s="41"/>
      <c r="B13" s="44"/>
      <c r="C13" s="41"/>
      <c r="D13" s="41"/>
      <c r="E13" s="169" t="s">
        <v>4054</v>
      </c>
      <c r="F13" s="41"/>
      <c r="G13" s="41"/>
      <c r="H13" s="41"/>
      <c r="I13" s="41"/>
      <c r="J13" s="41"/>
      <c r="K13" s="41"/>
      <c r="L13" s="66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>
      <c r="A14" s="41"/>
      <c r="B14" s="44"/>
      <c r="C14" s="41"/>
      <c r="D14" s="41"/>
      <c r="E14" s="41"/>
      <c r="F14" s="41"/>
      <c r="G14" s="41"/>
      <c r="H14" s="41"/>
      <c r="I14" s="41"/>
      <c r="J14" s="41"/>
      <c r="K14" s="41"/>
      <c r="L14" s="66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2" customHeight="1">
      <c r="A15" s="41"/>
      <c r="B15" s="44"/>
      <c r="C15" s="41"/>
      <c r="D15" s="166" t="s">
        <v>18</v>
      </c>
      <c r="E15" s="41"/>
      <c r="F15" s="144" t="s">
        <v>1</v>
      </c>
      <c r="G15" s="41"/>
      <c r="H15" s="41"/>
      <c r="I15" s="166" t="s">
        <v>19</v>
      </c>
      <c r="J15" s="144" t="s">
        <v>1</v>
      </c>
      <c r="K15" s="41"/>
      <c r="L15" s="66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4"/>
      <c r="C16" s="41"/>
      <c r="D16" s="166" t="s">
        <v>20</v>
      </c>
      <c r="E16" s="41"/>
      <c r="F16" s="144" t="s">
        <v>21</v>
      </c>
      <c r="G16" s="41"/>
      <c r="H16" s="41"/>
      <c r="I16" s="166" t="s">
        <v>22</v>
      </c>
      <c r="J16" s="170" t="str">
        <f>'Rekapitulace stavby'!AN8</f>
        <v>14. 7. 2021</v>
      </c>
      <c r="K16" s="41"/>
      <c r="L16" s="66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0.8" customHeight="1">
      <c r="A17" s="41"/>
      <c r="B17" s="44"/>
      <c r="C17" s="41"/>
      <c r="D17" s="41"/>
      <c r="E17" s="41"/>
      <c r="F17" s="41"/>
      <c r="G17" s="41"/>
      <c r="H17" s="41"/>
      <c r="I17" s="41"/>
      <c r="J17" s="41"/>
      <c r="K17" s="41"/>
      <c r="L17" s="66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2" customHeight="1">
      <c r="A18" s="41"/>
      <c r="B18" s="44"/>
      <c r="C18" s="41"/>
      <c r="D18" s="166" t="s">
        <v>24</v>
      </c>
      <c r="E18" s="41"/>
      <c r="F18" s="41"/>
      <c r="G18" s="41"/>
      <c r="H18" s="41"/>
      <c r="I18" s="166" t="s">
        <v>25</v>
      </c>
      <c r="J18" s="144" t="s">
        <v>26</v>
      </c>
      <c r="K18" s="41"/>
      <c r="L18" s="66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8" customHeight="1">
      <c r="A19" s="41"/>
      <c r="B19" s="44"/>
      <c r="C19" s="41"/>
      <c r="D19" s="41"/>
      <c r="E19" s="144" t="s">
        <v>27</v>
      </c>
      <c r="F19" s="41"/>
      <c r="G19" s="41"/>
      <c r="H19" s="41"/>
      <c r="I19" s="166" t="s">
        <v>28</v>
      </c>
      <c r="J19" s="144" t="s">
        <v>1</v>
      </c>
      <c r="K19" s="41"/>
      <c r="L19" s="66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6.96" customHeight="1">
      <c r="A20" s="41"/>
      <c r="B20" s="44"/>
      <c r="C20" s="41"/>
      <c r="D20" s="41"/>
      <c r="E20" s="41"/>
      <c r="F20" s="41"/>
      <c r="G20" s="41"/>
      <c r="H20" s="41"/>
      <c r="I20" s="41"/>
      <c r="J20" s="41"/>
      <c r="K20" s="41"/>
      <c r="L20" s="66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2" customHeight="1">
      <c r="A21" s="41"/>
      <c r="B21" s="44"/>
      <c r="C21" s="41"/>
      <c r="D21" s="166" t="s">
        <v>29</v>
      </c>
      <c r="E21" s="41"/>
      <c r="F21" s="41"/>
      <c r="G21" s="41"/>
      <c r="H21" s="41"/>
      <c r="I21" s="166" t="s">
        <v>25</v>
      </c>
      <c r="J21" s="34" t="str">
        <f>'Rekapitulace stavby'!AN13</f>
        <v>Vyplň údaj</v>
      </c>
      <c r="K21" s="41"/>
      <c r="L21" s="66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8" customHeight="1">
      <c r="A22" s="41"/>
      <c r="B22" s="44"/>
      <c r="C22" s="41"/>
      <c r="D22" s="41"/>
      <c r="E22" s="34" t="str">
        <f>'Rekapitulace stavby'!E14</f>
        <v>Vyplň údaj</v>
      </c>
      <c r="F22" s="144"/>
      <c r="G22" s="144"/>
      <c r="H22" s="144"/>
      <c r="I22" s="166" t="s">
        <v>28</v>
      </c>
      <c r="J22" s="34" t="str">
        <f>'Rekapitulace stavby'!AN14</f>
        <v>Vyplň údaj</v>
      </c>
      <c r="K22" s="41"/>
      <c r="L22" s="66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6.96" customHeight="1">
      <c r="A23" s="41"/>
      <c r="B23" s="44"/>
      <c r="C23" s="41"/>
      <c r="D23" s="41"/>
      <c r="E23" s="41"/>
      <c r="F23" s="41"/>
      <c r="G23" s="41"/>
      <c r="H23" s="41"/>
      <c r="I23" s="41"/>
      <c r="J23" s="41"/>
      <c r="K23" s="41"/>
      <c r="L23" s="66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2" customHeight="1">
      <c r="A24" s="41"/>
      <c r="B24" s="44"/>
      <c r="C24" s="41"/>
      <c r="D24" s="166" t="s">
        <v>31</v>
      </c>
      <c r="E24" s="41"/>
      <c r="F24" s="41"/>
      <c r="G24" s="41"/>
      <c r="H24" s="41"/>
      <c r="I24" s="166" t="s">
        <v>25</v>
      </c>
      <c r="J24" s="144" t="s">
        <v>32</v>
      </c>
      <c r="K24" s="41"/>
      <c r="L24" s="66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8" customHeight="1">
      <c r="A25" s="41"/>
      <c r="B25" s="44"/>
      <c r="C25" s="41"/>
      <c r="D25" s="41"/>
      <c r="E25" s="144" t="s">
        <v>33</v>
      </c>
      <c r="F25" s="41"/>
      <c r="G25" s="41"/>
      <c r="H25" s="41"/>
      <c r="I25" s="166" t="s">
        <v>28</v>
      </c>
      <c r="J25" s="144" t="s">
        <v>1</v>
      </c>
      <c r="K25" s="41"/>
      <c r="L25" s="66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6.96" customHeight="1">
      <c r="A26" s="41"/>
      <c r="B26" s="44"/>
      <c r="C26" s="41"/>
      <c r="D26" s="41"/>
      <c r="E26" s="41"/>
      <c r="F26" s="41"/>
      <c r="G26" s="41"/>
      <c r="H26" s="41"/>
      <c r="I26" s="41"/>
      <c r="J26" s="41"/>
      <c r="K26" s="41"/>
      <c r="L26" s="66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12" customHeight="1">
      <c r="A27" s="41"/>
      <c r="B27" s="44"/>
      <c r="C27" s="41"/>
      <c r="D27" s="166" t="s">
        <v>35</v>
      </c>
      <c r="E27" s="41"/>
      <c r="F27" s="41"/>
      <c r="G27" s="41"/>
      <c r="H27" s="41"/>
      <c r="I27" s="166" t="s">
        <v>25</v>
      </c>
      <c r="J27" s="144" t="s">
        <v>36</v>
      </c>
      <c r="K27" s="41"/>
      <c r="L27" s="66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8" customHeight="1">
      <c r="A28" s="41"/>
      <c r="B28" s="44"/>
      <c r="C28" s="41"/>
      <c r="D28" s="41"/>
      <c r="E28" s="144" t="s">
        <v>37</v>
      </c>
      <c r="F28" s="41"/>
      <c r="G28" s="41"/>
      <c r="H28" s="41"/>
      <c r="I28" s="166" t="s">
        <v>28</v>
      </c>
      <c r="J28" s="144" t="s">
        <v>1</v>
      </c>
      <c r="K28" s="41"/>
      <c r="L28" s="66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4"/>
      <c r="C29" s="41"/>
      <c r="D29" s="41"/>
      <c r="E29" s="41"/>
      <c r="F29" s="41"/>
      <c r="G29" s="41"/>
      <c r="H29" s="41"/>
      <c r="I29" s="41"/>
      <c r="J29" s="41"/>
      <c r="K29" s="41"/>
      <c r="L29" s="66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12" customHeight="1">
      <c r="A30" s="41"/>
      <c r="B30" s="44"/>
      <c r="C30" s="41"/>
      <c r="D30" s="166" t="s">
        <v>38</v>
      </c>
      <c r="E30" s="41"/>
      <c r="F30" s="41"/>
      <c r="G30" s="41"/>
      <c r="H30" s="41"/>
      <c r="I30" s="41"/>
      <c r="J30" s="41"/>
      <c r="K30" s="41"/>
      <c r="L30" s="66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8" customFormat="1" ht="71.25" customHeight="1">
      <c r="A31" s="171"/>
      <c r="B31" s="172"/>
      <c r="C31" s="171"/>
      <c r="D31" s="171"/>
      <c r="E31" s="173" t="s">
        <v>177</v>
      </c>
      <c r="F31" s="173"/>
      <c r="G31" s="173"/>
      <c r="H31" s="173"/>
      <c r="I31" s="171"/>
      <c r="J31" s="171"/>
      <c r="K31" s="171"/>
      <c r="L31" s="174"/>
      <c r="S31" s="171"/>
      <c r="T31" s="171"/>
      <c r="U31" s="171"/>
      <c r="V31" s="171"/>
      <c r="W31" s="171"/>
      <c r="X31" s="171"/>
      <c r="Y31" s="171"/>
      <c r="Z31" s="171"/>
      <c r="AA31" s="171"/>
      <c r="AB31" s="171"/>
      <c r="AC31" s="171"/>
      <c r="AD31" s="171"/>
      <c r="AE31" s="171"/>
    </row>
    <row r="32" s="2" customFormat="1" ht="6.96" customHeight="1">
      <c r="A32" s="41"/>
      <c r="B32" s="44"/>
      <c r="C32" s="41"/>
      <c r="D32" s="41"/>
      <c r="E32" s="41"/>
      <c r="F32" s="41"/>
      <c r="G32" s="41"/>
      <c r="H32" s="41"/>
      <c r="I32" s="41"/>
      <c r="J32" s="41"/>
      <c r="K32" s="41"/>
      <c r="L32" s="66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4"/>
      <c r="C33" s="41"/>
      <c r="D33" s="175"/>
      <c r="E33" s="175"/>
      <c r="F33" s="175"/>
      <c r="G33" s="175"/>
      <c r="H33" s="175"/>
      <c r="I33" s="175"/>
      <c r="J33" s="175"/>
      <c r="K33" s="175"/>
      <c r="L33" s="66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4"/>
      <c r="C34" s="41"/>
      <c r="D34" s="144" t="s">
        <v>178</v>
      </c>
      <c r="E34" s="41"/>
      <c r="F34" s="41"/>
      <c r="G34" s="41"/>
      <c r="H34" s="41"/>
      <c r="I34" s="41"/>
      <c r="J34" s="176">
        <f>J100</f>
        <v>0</v>
      </c>
      <c r="K34" s="41"/>
      <c r="L34" s="66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4"/>
      <c r="C35" s="41"/>
      <c r="D35" s="177" t="s">
        <v>164</v>
      </c>
      <c r="E35" s="41"/>
      <c r="F35" s="41"/>
      <c r="G35" s="41"/>
      <c r="H35" s="41"/>
      <c r="I35" s="41"/>
      <c r="J35" s="176">
        <f>J107</f>
        <v>0</v>
      </c>
      <c r="K35" s="41"/>
      <c r="L35" s="66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25.44" customHeight="1">
      <c r="A36" s="41"/>
      <c r="B36" s="44"/>
      <c r="C36" s="41"/>
      <c r="D36" s="178" t="s">
        <v>41</v>
      </c>
      <c r="E36" s="41"/>
      <c r="F36" s="41"/>
      <c r="G36" s="41"/>
      <c r="H36" s="41"/>
      <c r="I36" s="41"/>
      <c r="J36" s="179">
        <f>ROUND(J34 + J35, 2)</f>
        <v>0</v>
      </c>
      <c r="K36" s="41"/>
      <c r="L36" s="66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s="2" customFormat="1" ht="6.96" customHeight="1">
      <c r="A37" s="41"/>
      <c r="B37" s="44"/>
      <c r="C37" s="41"/>
      <c r="D37" s="175"/>
      <c r="E37" s="175"/>
      <c r="F37" s="175"/>
      <c r="G37" s="175"/>
      <c r="H37" s="175"/>
      <c r="I37" s="175"/>
      <c r="J37" s="175"/>
      <c r="K37" s="175"/>
      <c r="L37" s="66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14.4" customHeight="1">
      <c r="A38" s="41"/>
      <c r="B38" s="44"/>
      <c r="C38" s="41"/>
      <c r="D38" s="41"/>
      <c r="E38" s="41"/>
      <c r="F38" s="180" t="s">
        <v>43</v>
      </c>
      <c r="G38" s="41"/>
      <c r="H38" s="41"/>
      <c r="I38" s="180" t="s">
        <v>42</v>
      </c>
      <c r="J38" s="180" t="s">
        <v>44</v>
      </c>
      <c r="K38" s="41"/>
      <c r="L38" s="66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14.4" customHeight="1">
      <c r="A39" s="41"/>
      <c r="B39" s="44"/>
      <c r="C39" s="41"/>
      <c r="D39" s="168" t="s">
        <v>45</v>
      </c>
      <c r="E39" s="166" t="s">
        <v>46</v>
      </c>
      <c r="F39" s="181">
        <f>ROUND((SUM(BE107:BE114) + SUM(BE138:BE171)),  2)</f>
        <v>0</v>
      </c>
      <c r="G39" s="41"/>
      <c r="H39" s="41"/>
      <c r="I39" s="182">
        <v>0.20999999999999999</v>
      </c>
      <c r="J39" s="181">
        <f>ROUND(((SUM(BE107:BE114) + SUM(BE138:BE171))*I39),  2)</f>
        <v>0</v>
      </c>
      <c r="K39" s="41"/>
      <c r="L39" s="66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44"/>
      <c r="C40" s="41"/>
      <c r="D40" s="41"/>
      <c r="E40" s="166" t="s">
        <v>47</v>
      </c>
      <c r="F40" s="181">
        <f>ROUND((SUM(BF107:BF114) + SUM(BF138:BF171)),  2)</f>
        <v>0</v>
      </c>
      <c r="G40" s="41"/>
      <c r="H40" s="41"/>
      <c r="I40" s="182">
        <v>0.14999999999999999</v>
      </c>
      <c r="J40" s="181">
        <f>ROUND(((SUM(BF107:BF114) + SUM(BF138:BF171))*I40),  2)</f>
        <v>0</v>
      </c>
      <c r="K40" s="41"/>
      <c r="L40" s="66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hidden="1" s="2" customFormat="1" ht="14.4" customHeight="1">
      <c r="A41" s="41"/>
      <c r="B41" s="44"/>
      <c r="C41" s="41"/>
      <c r="D41" s="41"/>
      <c r="E41" s="166" t="s">
        <v>48</v>
      </c>
      <c r="F41" s="181">
        <f>ROUND((SUM(BG107:BG114) + SUM(BG138:BG171)),  2)</f>
        <v>0</v>
      </c>
      <c r="G41" s="41"/>
      <c r="H41" s="41"/>
      <c r="I41" s="182">
        <v>0.20999999999999999</v>
      </c>
      <c r="J41" s="181">
        <f>0</f>
        <v>0</v>
      </c>
      <c r="K41" s="41"/>
      <c r="L41" s="66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hidden="1" s="2" customFormat="1" ht="14.4" customHeight="1">
      <c r="A42" s="41"/>
      <c r="B42" s="44"/>
      <c r="C42" s="41"/>
      <c r="D42" s="41"/>
      <c r="E42" s="166" t="s">
        <v>49</v>
      </c>
      <c r="F42" s="181">
        <f>ROUND((SUM(BH107:BH114) + SUM(BH138:BH171)),  2)</f>
        <v>0</v>
      </c>
      <c r="G42" s="41"/>
      <c r="H42" s="41"/>
      <c r="I42" s="182">
        <v>0.14999999999999999</v>
      </c>
      <c r="J42" s="181">
        <f>0</f>
        <v>0</v>
      </c>
      <c r="K42" s="41"/>
      <c r="L42" s="66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hidden="1" s="2" customFormat="1" ht="14.4" customHeight="1">
      <c r="A43" s="41"/>
      <c r="B43" s="44"/>
      <c r="C43" s="41"/>
      <c r="D43" s="41"/>
      <c r="E43" s="166" t="s">
        <v>50</v>
      </c>
      <c r="F43" s="181">
        <f>ROUND((SUM(BI107:BI114) + SUM(BI138:BI171)),  2)</f>
        <v>0</v>
      </c>
      <c r="G43" s="41"/>
      <c r="H43" s="41"/>
      <c r="I43" s="182">
        <v>0</v>
      </c>
      <c r="J43" s="181">
        <f>0</f>
        <v>0</v>
      </c>
      <c r="K43" s="41"/>
      <c r="L43" s="66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</row>
    <row r="44" s="2" customFormat="1" ht="6.96" customHeight="1">
      <c r="A44" s="41"/>
      <c r="B44" s="44"/>
      <c r="C44" s="41"/>
      <c r="D44" s="41"/>
      <c r="E44" s="41"/>
      <c r="F44" s="41"/>
      <c r="G44" s="41"/>
      <c r="H44" s="41"/>
      <c r="I44" s="41"/>
      <c r="J44" s="41"/>
      <c r="K44" s="41"/>
      <c r="L44" s="66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5.44" customHeight="1">
      <c r="A45" s="41"/>
      <c r="B45" s="44"/>
      <c r="C45" s="183"/>
      <c r="D45" s="184" t="s">
        <v>51</v>
      </c>
      <c r="E45" s="185"/>
      <c r="F45" s="185"/>
      <c r="G45" s="186" t="s">
        <v>52</v>
      </c>
      <c r="H45" s="187" t="s">
        <v>53</v>
      </c>
      <c r="I45" s="185"/>
      <c r="J45" s="188">
        <f>SUM(J36:J43)</f>
        <v>0</v>
      </c>
      <c r="K45" s="189"/>
      <c r="L45" s="66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14.4" customHeight="1">
      <c r="A46" s="41"/>
      <c r="B46" s="44"/>
      <c r="C46" s="41"/>
      <c r="D46" s="41"/>
      <c r="E46" s="41"/>
      <c r="F46" s="41"/>
      <c r="G46" s="41"/>
      <c r="H46" s="41"/>
      <c r="I46" s="41"/>
      <c r="J46" s="41"/>
      <c r="K46" s="41"/>
      <c r="L46" s="66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6"/>
      <c r="D50" s="190" t="s">
        <v>54</v>
      </c>
      <c r="E50" s="191"/>
      <c r="F50" s="191"/>
      <c r="G50" s="190" t="s">
        <v>55</v>
      </c>
      <c r="H50" s="191"/>
      <c r="I50" s="191"/>
      <c r="J50" s="191"/>
      <c r="K50" s="191"/>
      <c r="L50" s="66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1"/>
      <c r="B61" s="44"/>
      <c r="C61" s="41"/>
      <c r="D61" s="192" t="s">
        <v>56</v>
      </c>
      <c r="E61" s="193"/>
      <c r="F61" s="194" t="s">
        <v>57</v>
      </c>
      <c r="G61" s="192" t="s">
        <v>56</v>
      </c>
      <c r="H61" s="193"/>
      <c r="I61" s="193"/>
      <c r="J61" s="195" t="s">
        <v>57</v>
      </c>
      <c r="K61" s="193"/>
      <c r="L61" s="66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1"/>
      <c r="B65" s="44"/>
      <c r="C65" s="41"/>
      <c r="D65" s="190" t="s">
        <v>58</v>
      </c>
      <c r="E65" s="196"/>
      <c r="F65" s="196"/>
      <c r="G65" s="190" t="s">
        <v>59</v>
      </c>
      <c r="H65" s="196"/>
      <c r="I65" s="196"/>
      <c r="J65" s="196"/>
      <c r="K65" s="196"/>
      <c r="L65" s="66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1"/>
      <c r="B76" s="44"/>
      <c r="C76" s="41"/>
      <c r="D76" s="192" t="s">
        <v>56</v>
      </c>
      <c r="E76" s="193"/>
      <c r="F76" s="194" t="s">
        <v>57</v>
      </c>
      <c r="G76" s="192" t="s">
        <v>56</v>
      </c>
      <c r="H76" s="193"/>
      <c r="I76" s="193"/>
      <c r="J76" s="195" t="s">
        <v>57</v>
      </c>
      <c r="K76" s="193"/>
      <c r="L76" s="66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4.4" customHeight="1">
      <c r="A77" s="41"/>
      <c r="B77" s="197"/>
      <c r="C77" s="198"/>
      <c r="D77" s="198"/>
      <c r="E77" s="198"/>
      <c r="F77" s="198"/>
      <c r="G77" s="198"/>
      <c r="H77" s="198"/>
      <c r="I77" s="198"/>
      <c r="J77" s="198"/>
      <c r="K77" s="198"/>
      <c r="L77" s="66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81" s="2" customFormat="1" ht="6.96" customHeight="1">
      <c r="A81" s="41"/>
      <c r="B81" s="199"/>
      <c r="C81" s="200"/>
      <c r="D81" s="200"/>
      <c r="E81" s="200"/>
      <c r="F81" s="200"/>
      <c r="G81" s="200"/>
      <c r="H81" s="200"/>
      <c r="I81" s="200"/>
      <c r="J81" s="200"/>
      <c r="K81" s="200"/>
      <c r="L81" s="66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24.96" customHeight="1">
      <c r="A82" s="41"/>
      <c r="B82" s="42"/>
      <c r="C82" s="24" t="s">
        <v>179</v>
      </c>
      <c r="D82" s="43"/>
      <c r="E82" s="43"/>
      <c r="F82" s="43"/>
      <c r="G82" s="43"/>
      <c r="H82" s="43"/>
      <c r="I82" s="43"/>
      <c r="J82" s="43"/>
      <c r="K82" s="43"/>
      <c r="L82" s="66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66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3" t="s">
        <v>16</v>
      </c>
      <c r="D84" s="43"/>
      <c r="E84" s="43"/>
      <c r="F84" s="43"/>
      <c r="G84" s="43"/>
      <c r="H84" s="43"/>
      <c r="I84" s="43"/>
      <c r="J84" s="43"/>
      <c r="K84" s="43"/>
      <c r="L84" s="66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6.5" customHeight="1">
      <c r="A85" s="41"/>
      <c r="B85" s="42"/>
      <c r="C85" s="43"/>
      <c r="D85" s="43"/>
      <c r="E85" s="201" t="str">
        <f>E7</f>
        <v>Komunitní centrum Jahodnice - rozdělení do etap .I.etapa</v>
      </c>
      <c r="F85" s="33"/>
      <c r="G85" s="33"/>
      <c r="H85" s="33"/>
      <c r="I85" s="43"/>
      <c r="J85" s="43"/>
      <c r="K85" s="43"/>
      <c r="L85" s="66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1" customFormat="1" ht="12" customHeight="1">
      <c r="B86" s="22"/>
      <c r="C86" s="33" t="s">
        <v>171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23.25" customHeight="1">
      <c r="B87" s="22"/>
      <c r="C87" s="23"/>
      <c r="D87" s="23"/>
      <c r="E87" s="201" t="s">
        <v>172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173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41"/>
      <c r="B89" s="42"/>
      <c r="C89" s="43"/>
      <c r="D89" s="43"/>
      <c r="E89" s="202" t="s">
        <v>174</v>
      </c>
      <c r="F89" s="43"/>
      <c r="G89" s="43"/>
      <c r="H89" s="43"/>
      <c r="I89" s="43"/>
      <c r="J89" s="43"/>
      <c r="K89" s="43"/>
      <c r="L89" s="66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12" customHeight="1">
      <c r="A90" s="41"/>
      <c r="B90" s="42"/>
      <c r="C90" s="33" t="s">
        <v>175</v>
      </c>
      <c r="D90" s="43"/>
      <c r="E90" s="43"/>
      <c r="F90" s="43"/>
      <c r="G90" s="43"/>
      <c r="H90" s="43"/>
      <c r="I90" s="43"/>
      <c r="J90" s="43"/>
      <c r="K90" s="43"/>
      <c r="L90" s="66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6.5" customHeight="1">
      <c r="A91" s="41"/>
      <c r="B91" s="42"/>
      <c r="C91" s="43"/>
      <c r="D91" s="43"/>
      <c r="E91" s="79" t="str">
        <f>E13</f>
        <v>222/2021//KCv - Vnitřní vybavení</v>
      </c>
      <c r="F91" s="43"/>
      <c r="G91" s="43"/>
      <c r="H91" s="43"/>
      <c r="I91" s="43"/>
      <c r="J91" s="43"/>
      <c r="K91" s="43"/>
      <c r="L91" s="66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6.96" customHeight="1">
      <c r="A92" s="41"/>
      <c r="B92" s="42"/>
      <c r="C92" s="43"/>
      <c r="D92" s="43"/>
      <c r="E92" s="43"/>
      <c r="F92" s="43"/>
      <c r="G92" s="43"/>
      <c r="H92" s="43"/>
      <c r="I92" s="43"/>
      <c r="J92" s="43"/>
      <c r="K92" s="43"/>
      <c r="L92" s="66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2" customHeight="1">
      <c r="A93" s="41"/>
      <c r="B93" s="42"/>
      <c r="C93" s="33" t="s">
        <v>20</v>
      </c>
      <c r="D93" s="43"/>
      <c r="E93" s="43"/>
      <c r="F93" s="28" t="str">
        <f>F16</f>
        <v>Baštýřská 67/2,19800 Praha 14</v>
      </c>
      <c r="G93" s="43"/>
      <c r="H93" s="43"/>
      <c r="I93" s="33" t="s">
        <v>22</v>
      </c>
      <c r="J93" s="82" t="str">
        <f>IF(J16="","",J16)</f>
        <v>14. 7. 2021</v>
      </c>
      <c r="K93" s="43"/>
      <c r="L93" s="66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6.96" customHeight="1">
      <c r="A94" s="41"/>
      <c r="B94" s="42"/>
      <c r="C94" s="43"/>
      <c r="D94" s="43"/>
      <c r="E94" s="43"/>
      <c r="F94" s="43"/>
      <c r="G94" s="43"/>
      <c r="H94" s="43"/>
      <c r="I94" s="43"/>
      <c r="J94" s="43"/>
      <c r="K94" s="43"/>
      <c r="L94" s="66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25.65" customHeight="1">
      <c r="A95" s="41"/>
      <c r="B95" s="42"/>
      <c r="C95" s="33" t="s">
        <v>24</v>
      </c>
      <c r="D95" s="43"/>
      <c r="E95" s="43"/>
      <c r="F95" s="28" t="str">
        <f>E19</f>
        <v>Městská část Praha 14,Br.Venclíků 1073,Praha 14</v>
      </c>
      <c r="G95" s="43"/>
      <c r="H95" s="43"/>
      <c r="I95" s="33" t="s">
        <v>31</v>
      </c>
      <c r="J95" s="37" t="str">
        <f>E25</f>
        <v>a3atelier s.r.o.,Praha 1</v>
      </c>
      <c r="K95" s="43"/>
      <c r="L95" s="66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15.15" customHeight="1">
      <c r="A96" s="41"/>
      <c r="B96" s="42"/>
      <c r="C96" s="33" t="s">
        <v>29</v>
      </c>
      <c r="D96" s="43"/>
      <c r="E96" s="43"/>
      <c r="F96" s="28" t="str">
        <f>IF(E22="","",E22)</f>
        <v>Vyplň údaj</v>
      </c>
      <c r="G96" s="43"/>
      <c r="H96" s="43"/>
      <c r="I96" s="33" t="s">
        <v>35</v>
      </c>
      <c r="J96" s="37" t="str">
        <f>E28</f>
        <v>Ing.Myšík Petr</v>
      </c>
      <c r="K96" s="43"/>
      <c r="L96" s="66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97" s="2" customFormat="1" ht="10.32" customHeight="1">
      <c r="A97" s="41"/>
      <c r="B97" s="42"/>
      <c r="C97" s="43"/>
      <c r="D97" s="43"/>
      <c r="E97" s="43"/>
      <c r="F97" s="43"/>
      <c r="G97" s="43"/>
      <c r="H97" s="43"/>
      <c r="I97" s="43"/>
      <c r="J97" s="43"/>
      <c r="K97" s="43"/>
      <c r="L97" s="66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</row>
    <row r="98" s="2" customFormat="1" ht="29.28" customHeight="1">
      <c r="A98" s="41"/>
      <c r="B98" s="42"/>
      <c r="C98" s="203" t="s">
        <v>180</v>
      </c>
      <c r="D98" s="160"/>
      <c r="E98" s="160"/>
      <c r="F98" s="160"/>
      <c r="G98" s="160"/>
      <c r="H98" s="160"/>
      <c r="I98" s="160"/>
      <c r="J98" s="204" t="s">
        <v>181</v>
      </c>
      <c r="K98" s="160"/>
      <c r="L98" s="66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</row>
    <row r="99" s="2" customFormat="1" ht="10.32" customHeight="1">
      <c r="A99" s="41"/>
      <c r="B99" s="42"/>
      <c r="C99" s="43"/>
      <c r="D99" s="43"/>
      <c r="E99" s="43"/>
      <c r="F99" s="43"/>
      <c r="G99" s="43"/>
      <c r="H99" s="43"/>
      <c r="I99" s="43"/>
      <c r="J99" s="43"/>
      <c r="K99" s="43"/>
      <c r="L99" s="66"/>
      <c r="S99" s="41"/>
      <c r="T99" s="41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</row>
    <row r="100" s="2" customFormat="1" ht="22.8" customHeight="1">
      <c r="A100" s="41"/>
      <c r="B100" s="42"/>
      <c r="C100" s="205" t="s">
        <v>182</v>
      </c>
      <c r="D100" s="43"/>
      <c r="E100" s="43"/>
      <c r="F100" s="43"/>
      <c r="G100" s="43"/>
      <c r="H100" s="43"/>
      <c r="I100" s="43"/>
      <c r="J100" s="113">
        <f>J138</f>
        <v>0</v>
      </c>
      <c r="K100" s="43"/>
      <c r="L100" s="66"/>
      <c r="S100" s="41"/>
      <c r="T100" s="41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U100" s="18" t="s">
        <v>183</v>
      </c>
    </row>
    <row r="101" s="9" customFormat="1" ht="24.96" customHeight="1">
      <c r="A101" s="9"/>
      <c r="B101" s="206"/>
      <c r="C101" s="207"/>
      <c r="D101" s="208" t="s">
        <v>4055</v>
      </c>
      <c r="E101" s="209"/>
      <c r="F101" s="209"/>
      <c r="G101" s="209"/>
      <c r="H101" s="209"/>
      <c r="I101" s="209"/>
      <c r="J101" s="210">
        <f>J139</f>
        <v>0</v>
      </c>
      <c r="K101" s="207"/>
      <c r="L101" s="211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206"/>
      <c r="C102" s="207"/>
      <c r="D102" s="208" t="s">
        <v>4056</v>
      </c>
      <c r="E102" s="209"/>
      <c r="F102" s="209"/>
      <c r="G102" s="209"/>
      <c r="H102" s="209"/>
      <c r="I102" s="209"/>
      <c r="J102" s="210">
        <f>J149</f>
        <v>0</v>
      </c>
      <c r="K102" s="207"/>
      <c r="L102" s="211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206"/>
      <c r="C103" s="207"/>
      <c r="D103" s="208" t="s">
        <v>4057</v>
      </c>
      <c r="E103" s="209"/>
      <c r="F103" s="209"/>
      <c r="G103" s="209"/>
      <c r="H103" s="209"/>
      <c r="I103" s="209"/>
      <c r="J103" s="210">
        <f>J151</f>
        <v>0</v>
      </c>
      <c r="K103" s="207"/>
      <c r="L103" s="211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10" customFormat="1" ht="19.92" customHeight="1">
      <c r="A104" s="10"/>
      <c r="B104" s="212"/>
      <c r="C104" s="135"/>
      <c r="D104" s="213" t="s">
        <v>408</v>
      </c>
      <c r="E104" s="214"/>
      <c r="F104" s="214"/>
      <c r="G104" s="214"/>
      <c r="H104" s="214"/>
      <c r="I104" s="214"/>
      <c r="J104" s="215">
        <f>J152</f>
        <v>0</v>
      </c>
      <c r="K104" s="135"/>
      <c r="L104" s="216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2" customFormat="1" ht="21.84" customHeight="1">
      <c r="A105" s="41"/>
      <c r="B105" s="42"/>
      <c r="C105" s="43"/>
      <c r="D105" s="43"/>
      <c r="E105" s="43"/>
      <c r="F105" s="43"/>
      <c r="G105" s="43"/>
      <c r="H105" s="43"/>
      <c r="I105" s="43"/>
      <c r="J105" s="43"/>
      <c r="K105" s="43"/>
      <c r="L105" s="66"/>
      <c r="S105" s="41"/>
      <c r="T105" s="41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</row>
    <row r="106" s="2" customFormat="1" ht="6.96" customHeight="1">
      <c r="A106" s="41"/>
      <c r="B106" s="42"/>
      <c r="C106" s="43"/>
      <c r="D106" s="43"/>
      <c r="E106" s="43"/>
      <c r="F106" s="43"/>
      <c r="G106" s="43"/>
      <c r="H106" s="43"/>
      <c r="I106" s="43"/>
      <c r="J106" s="43"/>
      <c r="K106" s="43"/>
      <c r="L106" s="66"/>
      <c r="S106" s="41"/>
      <c r="T106" s="41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</row>
    <row r="107" s="2" customFormat="1" ht="29.28" customHeight="1">
      <c r="A107" s="41"/>
      <c r="B107" s="42"/>
      <c r="C107" s="205" t="s">
        <v>189</v>
      </c>
      <c r="D107" s="43"/>
      <c r="E107" s="43"/>
      <c r="F107" s="43"/>
      <c r="G107" s="43"/>
      <c r="H107" s="43"/>
      <c r="I107" s="43"/>
      <c r="J107" s="217">
        <f>ROUND(J108 + J109 + J110 + J111 + J112 + J113,2)</f>
        <v>0</v>
      </c>
      <c r="K107" s="43"/>
      <c r="L107" s="66"/>
      <c r="N107" s="218" t="s">
        <v>45</v>
      </c>
      <c r="S107" s="41"/>
      <c r="T107" s="41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</row>
    <row r="108" s="2" customFormat="1" ht="18" customHeight="1">
      <c r="A108" s="41"/>
      <c r="B108" s="42"/>
      <c r="C108" s="43"/>
      <c r="D108" s="156" t="s">
        <v>190</v>
      </c>
      <c r="E108" s="151"/>
      <c r="F108" s="151"/>
      <c r="G108" s="43"/>
      <c r="H108" s="43"/>
      <c r="I108" s="43"/>
      <c r="J108" s="152">
        <v>0</v>
      </c>
      <c r="K108" s="43"/>
      <c r="L108" s="219"/>
      <c r="M108" s="220"/>
      <c r="N108" s="221" t="s">
        <v>46</v>
      </c>
      <c r="O108" s="220"/>
      <c r="P108" s="220"/>
      <c r="Q108" s="220"/>
      <c r="R108" s="220"/>
      <c r="S108" s="222"/>
      <c r="T108" s="222"/>
      <c r="U108" s="222"/>
      <c r="V108" s="222"/>
      <c r="W108" s="222"/>
      <c r="X108" s="222"/>
      <c r="Y108" s="222"/>
      <c r="Z108" s="222"/>
      <c r="AA108" s="222"/>
      <c r="AB108" s="222"/>
      <c r="AC108" s="222"/>
      <c r="AD108" s="222"/>
      <c r="AE108" s="222"/>
      <c r="AF108" s="220"/>
      <c r="AG108" s="220"/>
      <c r="AH108" s="220"/>
      <c r="AI108" s="220"/>
      <c r="AJ108" s="220"/>
      <c r="AK108" s="220"/>
      <c r="AL108" s="220"/>
      <c r="AM108" s="220"/>
      <c r="AN108" s="220"/>
      <c r="AO108" s="220"/>
      <c r="AP108" s="220"/>
      <c r="AQ108" s="220"/>
      <c r="AR108" s="220"/>
      <c r="AS108" s="220"/>
      <c r="AT108" s="220"/>
      <c r="AU108" s="220"/>
      <c r="AV108" s="220"/>
      <c r="AW108" s="220"/>
      <c r="AX108" s="220"/>
      <c r="AY108" s="223" t="s">
        <v>104</v>
      </c>
      <c r="AZ108" s="220"/>
      <c r="BA108" s="220"/>
      <c r="BB108" s="220"/>
      <c r="BC108" s="220"/>
      <c r="BD108" s="220"/>
      <c r="BE108" s="224">
        <f>IF(N108="základní",J108,0)</f>
        <v>0</v>
      </c>
      <c r="BF108" s="224">
        <f>IF(N108="snížená",J108,0)</f>
        <v>0</v>
      </c>
      <c r="BG108" s="224">
        <f>IF(N108="zákl. přenesená",J108,0)</f>
        <v>0</v>
      </c>
      <c r="BH108" s="224">
        <f>IF(N108="sníž. přenesená",J108,0)</f>
        <v>0</v>
      </c>
      <c r="BI108" s="224">
        <f>IF(N108="nulová",J108,0)</f>
        <v>0</v>
      </c>
      <c r="BJ108" s="223" t="s">
        <v>87</v>
      </c>
      <c r="BK108" s="220"/>
      <c r="BL108" s="220"/>
      <c r="BM108" s="220"/>
    </row>
    <row r="109" s="2" customFormat="1" ht="18" customHeight="1">
      <c r="A109" s="41"/>
      <c r="B109" s="42"/>
      <c r="C109" s="43"/>
      <c r="D109" s="156" t="s">
        <v>191</v>
      </c>
      <c r="E109" s="151"/>
      <c r="F109" s="151"/>
      <c r="G109" s="43"/>
      <c r="H109" s="43"/>
      <c r="I109" s="43"/>
      <c r="J109" s="152">
        <v>0</v>
      </c>
      <c r="K109" s="43"/>
      <c r="L109" s="219"/>
      <c r="M109" s="220"/>
      <c r="N109" s="221" t="s">
        <v>46</v>
      </c>
      <c r="O109" s="220"/>
      <c r="P109" s="220"/>
      <c r="Q109" s="220"/>
      <c r="R109" s="220"/>
      <c r="S109" s="222"/>
      <c r="T109" s="222"/>
      <c r="U109" s="222"/>
      <c r="V109" s="222"/>
      <c r="W109" s="222"/>
      <c r="X109" s="222"/>
      <c r="Y109" s="222"/>
      <c r="Z109" s="222"/>
      <c r="AA109" s="222"/>
      <c r="AB109" s="222"/>
      <c r="AC109" s="222"/>
      <c r="AD109" s="222"/>
      <c r="AE109" s="222"/>
      <c r="AF109" s="220"/>
      <c r="AG109" s="220"/>
      <c r="AH109" s="220"/>
      <c r="AI109" s="220"/>
      <c r="AJ109" s="220"/>
      <c r="AK109" s="220"/>
      <c r="AL109" s="220"/>
      <c r="AM109" s="220"/>
      <c r="AN109" s="220"/>
      <c r="AO109" s="220"/>
      <c r="AP109" s="220"/>
      <c r="AQ109" s="220"/>
      <c r="AR109" s="220"/>
      <c r="AS109" s="220"/>
      <c r="AT109" s="220"/>
      <c r="AU109" s="220"/>
      <c r="AV109" s="220"/>
      <c r="AW109" s="220"/>
      <c r="AX109" s="220"/>
      <c r="AY109" s="223" t="s">
        <v>104</v>
      </c>
      <c r="AZ109" s="220"/>
      <c r="BA109" s="220"/>
      <c r="BB109" s="220"/>
      <c r="BC109" s="220"/>
      <c r="BD109" s="220"/>
      <c r="BE109" s="224">
        <f>IF(N109="základní",J109,0)</f>
        <v>0</v>
      </c>
      <c r="BF109" s="224">
        <f>IF(N109="snížená",J109,0)</f>
        <v>0</v>
      </c>
      <c r="BG109" s="224">
        <f>IF(N109="zákl. přenesená",J109,0)</f>
        <v>0</v>
      </c>
      <c r="BH109" s="224">
        <f>IF(N109="sníž. přenesená",J109,0)</f>
        <v>0</v>
      </c>
      <c r="BI109" s="224">
        <f>IF(N109="nulová",J109,0)</f>
        <v>0</v>
      </c>
      <c r="BJ109" s="223" t="s">
        <v>87</v>
      </c>
      <c r="BK109" s="220"/>
      <c r="BL109" s="220"/>
      <c r="BM109" s="220"/>
    </row>
    <row r="110" s="2" customFormat="1" ht="18" customHeight="1">
      <c r="A110" s="41"/>
      <c r="B110" s="42"/>
      <c r="C110" s="43"/>
      <c r="D110" s="156" t="s">
        <v>192</v>
      </c>
      <c r="E110" s="151"/>
      <c r="F110" s="151"/>
      <c r="G110" s="43"/>
      <c r="H110" s="43"/>
      <c r="I110" s="43"/>
      <c r="J110" s="152">
        <v>0</v>
      </c>
      <c r="K110" s="43"/>
      <c r="L110" s="219"/>
      <c r="M110" s="220"/>
      <c r="N110" s="221" t="s">
        <v>46</v>
      </c>
      <c r="O110" s="220"/>
      <c r="P110" s="220"/>
      <c r="Q110" s="220"/>
      <c r="R110" s="220"/>
      <c r="S110" s="222"/>
      <c r="T110" s="222"/>
      <c r="U110" s="222"/>
      <c r="V110" s="222"/>
      <c r="W110" s="222"/>
      <c r="X110" s="222"/>
      <c r="Y110" s="222"/>
      <c r="Z110" s="222"/>
      <c r="AA110" s="222"/>
      <c r="AB110" s="222"/>
      <c r="AC110" s="222"/>
      <c r="AD110" s="222"/>
      <c r="AE110" s="222"/>
      <c r="AF110" s="220"/>
      <c r="AG110" s="220"/>
      <c r="AH110" s="220"/>
      <c r="AI110" s="220"/>
      <c r="AJ110" s="220"/>
      <c r="AK110" s="220"/>
      <c r="AL110" s="220"/>
      <c r="AM110" s="220"/>
      <c r="AN110" s="220"/>
      <c r="AO110" s="220"/>
      <c r="AP110" s="220"/>
      <c r="AQ110" s="220"/>
      <c r="AR110" s="220"/>
      <c r="AS110" s="220"/>
      <c r="AT110" s="220"/>
      <c r="AU110" s="220"/>
      <c r="AV110" s="220"/>
      <c r="AW110" s="220"/>
      <c r="AX110" s="220"/>
      <c r="AY110" s="223" t="s">
        <v>104</v>
      </c>
      <c r="AZ110" s="220"/>
      <c r="BA110" s="220"/>
      <c r="BB110" s="220"/>
      <c r="BC110" s="220"/>
      <c r="BD110" s="220"/>
      <c r="BE110" s="224">
        <f>IF(N110="základní",J110,0)</f>
        <v>0</v>
      </c>
      <c r="BF110" s="224">
        <f>IF(N110="snížená",J110,0)</f>
        <v>0</v>
      </c>
      <c r="BG110" s="224">
        <f>IF(N110="zákl. přenesená",J110,0)</f>
        <v>0</v>
      </c>
      <c r="BH110" s="224">
        <f>IF(N110="sníž. přenesená",J110,0)</f>
        <v>0</v>
      </c>
      <c r="BI110" s="224">
        <f>IF(N110="nulová",J110,0)</f>
        <v>0</v>
      </c>
      <c r="BJ110" s="223" t="s">
        <v>87</v>
      </c>
      <c r="BK110" s="220"/>
      <c r="BL110" s="220"/>
      <c r="BM110" s="220"/>
    </row>
    <row r="111" s="2" customFormat="1" ht="18" customHeight="1">
      <c r="A111" s="41"/>
      <c r="B111" s="42"/>
      <c r="C111" s="43"/>
      <c r="D111" s="156" t="s">
        <v>193</v>
      </c>
      <c r="E111" s="151"/>
      <c r="F111" s="151"/>
      <c r="G111" s="43"/>
      <c r="H111" s="43"/>
      <c r="I111" s="43"/>
      <c r="J111" s="152">
        <v>0</v>
      </c>
      <c r="K111" s="43"/>
      <c r="L111" s="219"/>
      <c r="M111" s="220"/>
      <c r="N111" s="221" t="s">
        <v>46</v>
      </c>
      <c r="O111" s="220"/>
      <c r="P111" s="220"/>
      <c r="Q111" s="220"/>
      <c r="R111" s="220"/>
      <c r="S111" s="222"/>
      <c r="T111" s="222"/>
      <c r="U111" s="222"/>
      <c r="V111" s="222"/>
      <c r="W111" s="222"/>
      <c r="X111" s="222"/>
      <c r="Y111" s="222"/>
      <c r="Z111" s="222"/>
      <c r="AA111" s="222"/>
      <c r="AB111" s="222"/>
      <c r="AC111" s="222"/>
      <c r="AD111" s="222"/>
      <c r="AE111" s="222"/>
      <c r="AF111" s="220"/>
      <c r="AG111" s="220"/>
      <c r="AH111" s="220"/>
      <c r="AI111" s="220"/>
      <c r="AJ111" s="220"/>
      <c r="AK111" s="220"/>
      <c r="AL111" s="220"/>
      <c r="AM111" s="220"/>
      <c r="AN111" s="220"/>
      <c r="AO111" s="220"/>
      <c r="AP111" s="220"/>
      <c r="AQ111" s="220"/>
      <c r="AR111" s="220"/>
      <c r="AS111" s="220"/>
      <c r="AT111" s="220"/>
      <c r="AU111" s="220"/>
      <c r="AV111" s="220"/>
      <c r="AW111" s="220"/>
      <c r="AX111" s="220"/>
      <c r="AY111" s="223" t="s">
        <v>104</v>
      </c>
      <c r="AZ111" s="220"/>
      <c r="BA111" s="220"/>
      <c r="BB111" s="220"/>
      <c r="BC111" s="220"/>
      <c r="BD111" s="220"/>
      <c r="BE111" s="224">
        <f>IF(N111="základní",J111,0)</f>
        <v>0</v>
      </c>
      <c r="BF111" s="224">
        <f>IF(N111="snížená",J111,0)</f>
        <v>0</v>
      </c>
      <c r="BG111" s="224">
        <f>IF(N111="zákl. přenesená",J111,0)</f>
        <v>0</v>
      </c>
      <c r="BH111" s="224">
        <f>IF(N111="sníž. přenesená",J111,0)</f>
        <v>0</v>
      </c>
      <c r="BI111" s="224">
        <f>IF(N111="nulová",J111,0)</f>
        <v>0</v>
      </c>
      <c r="BJ111" s="223" t="s">
        <v>87</v>
      </c>
      <c r="BK111" s="220"/>
      <c r="BL111" s="220"/>
      <c r="BM111" s="220"/>
    </row>
    <row r="112" s="2" customFormat="1" ht="18" customHeight="1">
      <c r="A112" s="41"/>
      <c r="B112" s="42"/>
      <c r="C112" s="43"/>
      <c r="D112" s="156" t="s">
        <v>194</v>
      </c>
      <c r="E112" s="151"/>
      <c r="F112" s="151"/>
      <c r="G112" s="43"/>
      <c r="H112" s="43"/>
      <c r="I112" s="43"/>
      <c r="J112" s="152">
        <v>0</v>
      </c>
      <c r="K112" s="43"/>
      <c r="L112" s="219"/>
      <c r="M112" s="220"/>
      <c r="N112" s="221" t="s">
        <v>46</v>
      </c>
      <c r="O112" s="220"/>
      <c r="P112" s="220"/>
      <c r="Q112" s="220"/>
      <c r="R112" s="220"/>
      <c r="S112" s="222"/>
      <c r="T112" s="222"/>
      <c r="U112" s="222"/>
      <c r="V112" s="222"/>
      <c r="W112" s="222"/>
      <c r="X112" s="222"/>
      <c r="Y112" s="222"/>
      <c r="Z112" s="222"/>
      <c r="AA112" s="222"/>
      <c r="AB112" s="222"/>
      <c r="AC112" s="222"/>
      <c r="AD112" s="222"/>
      <c r="AE112" s="222"/>
      <c r="AF112" s="220"/>
      <c r="AG112" s="220"/>
      <c r="AH112" s="220"/>
      <c r="AI112" s="220"/>
      <c r="AJ112" s="220"/>
      <c r="AK112" s="220"/>
      <c r="AL112" s="220"/>
      <c r="AM112" s="220"/>
      <c r="AN112" s="220"/>
      <c r="AO112" s="220"/>
      <c r="AP112" s="220"/>
      <c r="AQ112" s="220"/>
      <c r="AR112" s="220"/>
      <c r="AS112" s="220"/>
      <c r="AT112" s="220"/>
      <c r="AU112" s="220"/>
      <c r="AV112" s="220"/>
      <c r="AW112" s="220"/>
      <c r="AX112" s="220"/>
      <c r="AY112" s="223" t="s">
        <v>104</v>
      </c>
      <c r="AZ112" s="220"/>
      <c r="BA112" s="220"/>
      <c r="BB112" s="220"/>
      <c r="BC112" s="220"/>
      <c r="BD112" s="220"/>
      <c r="BE112" s="224">
        <f>IF(N112="základní",J112,0)</f>
        <v>0</v>
      </c>
      <c r="BF112" s="224">
        <f>IF(N112="snížená",J112,0)</f>
        <v>0</v>
      </c>
      <c r="BG112" s="224">
        <f>IF(N112="zákl. přenesená",J112,0)</f>
        <v>0</v>
      </c>
      <c r="BH112" s="224">
        <f>IF(N112="sníž. přenesená",J112,0)</f>
        <v>0</v>
      </c>
      <c r="BI112" s="224">
        <f>IF(N112="nulová",J112,0)</f>
        <v>0</v>
      </c>
      <c r="BJ112" s="223" t="s">
        <v>87</v>
      </c>
      <c r="BK112" s="220"/>
      <c r="BL112" s="220"/>
      <c r="BM112" s="220"/>
    </row>
    <row r="113" s="2" customFormat="1" ht="18" customHeight="1">
      <c r="A113" s="41"/>
      <c r="B113" s="42"/>
      <c r="C113" s="43"/>
      <c r="D113" s="151" t="s">
        <v>195</v>
      </c>
      <c r="E113" s="43"/>
      <c r="F113" s="43"/>
      <c r="G113" s="43"/>
      <c r="H113" s="43"/>
      <c r="I113" s="43"/>
      <c r="J113" s="152">
        <f>ROUND(J34*T113,2)</f>
        <v>0</v>
      </c>
      <c r="K113" s="43"/>
      <c r="L113" s="219"/>
      <c r="M113" s="220"/>
      <c r="N113" s="221" t="s">
        <v>46</v>
      </c>
      <c r="O113" s="220"/>
      <c r="P113" s="220"/>
      <c r="Q113" s="220"/>
      <c r="R113" s="220"/>
      <c r="S113" s="222"/>
      <c r="T113" s="222"/>
      <c r="U113" s="222"/>
      <c r="V113" s="222"/>
      <c r="W113" s="222"/>
      <c r="X113" s="222"/>
      <c r="Y113" s="222"/>
      <c r="Z113" s="222"/>
      <c r="AA113" s="222"/>
      <c r="AB113" s="222"/>
      <c r="AC113" s="222"/>
      <c r="AD113" s="222"/>
      <c r="AE113" s="222"/>
      <c r="AF113" s="220"/>
      <c r="AG113" s="220"/>
      <c r="AH113" s="220"/>
      <c r="AI113" s="220"/>
      <c r="AJ113" s="220"/>
      <c r="AK113" s="220"/>
      <c r="AL113" s="220"/>
      <c r="AM113" s="220"/>
      <c r="AN113" s="220"/>
      <c r="AO113" s="220"/>
      <c r="AP113" s="220"/>
      <c r="AQ113" s="220"/>
      <c r="AR113" s="220"/>
      <c r="AS113" s="220"/>
      <c r="AT113" s="220"/>
      <c r="AU113" s="220"/>
      <c r="AV113" s="220"/>
      <c r="AW113" s="220"/>
      <c r="AX113" s="220"/>
      <c r="AY113" s="223" t="s">
        <v>196</v>
      </c>
      <c r="AZ113" s="220"/>
      <c r="BA113" s="220"/>
      <c r="BB113" s="220"/>
      <c r="BC113" s="220"/>
      <c r="BD113" s="220"/>
      <c r="BE113" s="224">
        <f>IF(N113="základní",J113,0)</f>
        <v>0</v>
      </c>
      <c r="BF113" s="224">
        <f>IF(N113="snížená",J113,0)</f>
        <v>0</v>
      </c>
      <c r="BG113" s="224">
        <f>IF(N113="zákl. přenesená",J113,0)</f>
        <v>0</v>
      </c>
      <c r="BH113" s="224">
        <f>IF(N113="sníž. přenesená",J113,0)</f>
        <v>0</v>
      </c>
      <c r="BI113" s="224">
        <f>IF(N113="nulová",J113,0)</f>
        <v>0</v>
      </c>
      <c r="BJ113" s="223" t="s">
        <v>87</v>
      </c>
      <c r="BK113" s="220"/>
      <c r="BL113" s="220"/>
      <c r="BM113" s="220"/>
    </row>
    <row r="114" s="2" customFormat="1">
      <c r="A114" s="41"/>
      <c r="B114" s="42"/>
      <c r="C114" s="43"/>
      <c r="D114" s="43"/>
      <c r="E114" s="43"/>
      <c r="F114" s="43"/>
      <c r="G114" s="43"/>
      <c r="H114" s="43"/>
      <c r="I114" s="43"/>
      <c r="J114" s="43"/>
      <c r="K114" s="43"/>
      <c r="L114" s="66"/>
      <c r="S114" s="41"/>
      <c r="T114" s="41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</row>
    <row r="115" s="2" customFormat="1" ht="29.28" customHeight="1">
      <c r="A115" s="41"/>
      <c r="B115" s="42"/>
      <c r="C115" s="159" t="s">
        <v>169</v>
      </c>
      <c r="D115" s="160"/>
      <c r="E115" s="160"/>
      <c r="F115" s="160"/>
      <c r="G115" s="160"/>
      <c r="H115" s="160"/>
      <c r="I115" s="160"/>
      <c r="J115" s="161">
        <f>ROUND(J100+J107,2)</f>
        <v>0</v>
      </c>
      <c r="K115" s="160"/>
      <c r="L115" s="66"/>
      <c r="S115" s="41"/>
      <c r="T115" s="41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</row>
    <row r="116" s="2" customFormat="1" ht="6.96" customHeight="1">
      <c r="A116" s="41"/>
      <c r="B116" s="69"/>
      <c r="C116" s="70"/>
      <c r="D116" s="70"/>
      <c r="E116" s="70"/>
      <c r="F116" s="70"/>
      <c r="G116" s="70"/>
      <c r="H116" s="70"/>
      <c r="I116" s="70"/>
      <c r="J116" s="70"/>
      <c r="K116" s="70"/>
      <c r="L116" s="66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</row>
    <row r="120" s="2" customFormat="1" ht="6.96" customHeight="1">
      <c r="A120" s="41"/>
      <c r="B120" s="71"/>
      <c r="C120" s="72"/>
      <c r="D120" s="72"/>
      <c r="E120" s="72"/>
      <c r="F120" s="72"/>
      <c r="G120" s="72"/>
      <c r="H120" s="72"/>
      <c r="I120" s="72"/>
      <c r="J120" s="72"/>
      <c r="K120" s="72"/>
      <c r="L120" s="66"/>
      <c r="S120" s="41"/>
      <c r="T120" s="41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</row>
    <row r="121" s="2" customFormat="1" ht="24.96" customHeight="1">
      <c r="A121" s="41"/>
      <c r="B121" s="42"/>
      <c r="C121" s="24" t="s">
        <v>197</v>
      </c>
      <c r="D121" s="43"/>
      <c r="E121" s="43"/>
      <c r="F121" s="43"/>
      <c r="G121" s="43"/>
      <c r="H121" s="43"/>
      <c r="I121" s="43"/>
      <c r="J121" s="43"/>
      <c r="K121" s="43"/>
      <c r="L121" s="66"/>
      <c r="S121" s="41"/>
      <c r="T121" s="41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</row>
    <row r="122" s="2" customFormat="1" ht="6.96" customHeight="1">
      <c r="A122" s="41"/>
      <c r="B122" s="42"/>
      <c r="C122" s="43"/>
      <c r="D122" s="43"/>
      <c r="E122" s="43"/>
      <c r="F122" s="43"/>
      <c r="G122" s="43"/>
      <c r="H122" s="43"/>
      <c r="I122" s="43"/>
      <c r="J122" s="43"/>
      <c r="K122" s="43"/>
      <c r="L122" s="66"/>
      <c r="S122" s="41"/>
      <c r="T122" s="41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</row>
    <row r="123" s="2" customFormat="1" ht="12" customHeight="1">
      <c r="A123" s="41"/>
      <c r="B123" s="42"/>
      <c r="C123" s="33" t="s">
        <v>16</v>
      </c>
      <c r="D123" s="43"/>
      <c r="E123" s="43"/>
      <c r="F123" s="43"/>
      <c r="G123" s="43"/>
      <c r="H123" s="43"/>
      <c r="I123" s="43"/>
      <c r="J123" s="43"/>
      <c r="K123" s="43"/>
      <c r="L123" s="66"/>
      <c r="S123" s="41"/>
      <c r="T123" s="41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</row>
    <row r="124" s="2" customFormat="1" ht="16.5" customHeight="1">
      <c r="A124" s="41"/>
      <c r="B124" s="42"/>
      <c r="C124" s="43"/>
      <c r="D124" s="43"/>
      <c r="E124" s="201" t="str">
        <f>E7</f>
        <v>Komunitní centrum Jahodnice - rozdělení do etap .I.etapa</v>
      </c>
      <c r="F124" s="33"/>
      <c r="G124" s="33"/>
      <c r="H124" s="33"/>
      <c r="I124" s="43"/>
      <c r="J124" s="43"/>
      <c r="K124" s="43"/>
      <c r="L124" s="66"/>
      <c r="S124" s="41"/>
      <c r="T124" s="41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</row>
    <row r="125" s="1" customFormat="1" ht="12" customHeight="1">
      <c r="B125" s="22"/>
      <c r="C125" s="33" t="s">
        <v>171</v>
      </c>
      <c r="D125" s="23"/>
      <c r="E125" s="23"/>
      <c r="F125" s="23"/>
      <c r="G125" s="23"/>
      <c r="H125" s="23"/>
      <c r="I125" s="23"/>
      <c r="J125" s="23"/>
      <c r="K125" s="23"/>
      <c r="L125" s="21"/>
    </row>
    <row r="126" s="1" customFormat="1" ht="23.25" customHeight="1">
      <c r="B126" s="22"/>
      <c r="C126" s="23"/>
      <c r="D126" s="23"/>
      <c r="E126" s="201" t="s">
        <v>172</v>
      </c>
      <c r="F126" s="23"/>
      <c r="G126" s="23"/>
      <c r="H126" s="23"/>
      <c r="I126" s="23"/>
      <c r="J126" s="23"/>
      <c r="K126" s="23"/>
      <c r="L126" s="21"/>
    </row>
    <row r="127" s="1" customFormat="1" ht="12" customHeight="1">
      <c r="B127" s="22"/>
      <c r="C127" s="33" t="s">
        <v>173</v>
      </c>
      <c r="D127" s="23"/>
      <c r="E127" s="23"/>
      <c r="F127" s="23"/>
      <c r="G127" s="23"/>
      <c r="H127" s="23"/>
      <c r="I127" s="23"/>
      <c r="J127" s="23"/>
      <c r="K127" s="23"/>
      <c r="L127" s="21"/>
    </row>
    <row r="128" s="2" customFormat="1" ht="16.5" customHeight="1">
      <c r="A128" s="41"/>
      <c r="B128" s="42"/>
      <c r="C128" s="43"/>
      <c r="D128" s="43"/>
      <c r="E128" s="202" t="s">
        <v>174</v>
      </c>
      <c r="F128" s="43"/>
      <c r="G128" s="43"/>
      <c r="H128" s="43"/>
      <c r="I128" s="43"/>
      <c r="J128" s="43"/>
      <c r="K128" s="43"/>
      <c r="L128" s="66"/>
      <c r="S128" s="41"/>
      <c r="T128" s="41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</row>
    <row r="129" s="2" customFormat="1" ht="12" customHeight="1">
      <c r="A129" s="41"/>
      <c r="B129" s="42"/>
      <c r="C129" s="33" t="s">
        <v>175</v>
      </c>
      <c r="D129" s="43"/>
      <c r="E129" s="43"/>
      <c r="F129" s="43"/>
      <c r="G129" s="43"/>
      <c r="H129" s="43"/>
      <c r="I129" s="43"/>
      <c r="J129" s="43"/>
      <c r="K129" s="43"/>
      <c r="L129" s="66"/>
      <c r="S129" s="41"/>
      <c r="T129" s="41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</row>
    <row r="130" s="2" customFormat="1" ht="16.5" customHeight="1">
      <c r="A130" s="41"/>
      <c r="B130" s="42"/>
      <c r="C130" s="43"/>
      <c r="D130" s="43"/>
      <c r="E130" s="79" t="str">
        <f>E13</f>
        <v>222/2021//KCv - Vnitřní vybavení</v>
      </c>
      <c r="F130" s="43"/>
      <c r="G130" s="43"/>
      <c r="H130" s="43"/>
      <c r="I130" s="43"/>
      <c r="J130" s="43"/>
      <c r="K130" s="43"/>
      <c r="L130" s="66"/>
      <c r="S130" s="41"/>
      <c r="T130" s="41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</row>
    <row r="131" s="2" customFormat="1" ht="6.96" customHeight="1">
      <c r="A131" s="41"/>
      <c r="B131" s="42"/>
      <c r="C131" s="43"/>
      <c r="D131" s="43"/>
      <c r="E131" s="43"/>
      <c r="F131" s="43"/>
      <c r="G131" s="43"/>
      <c r="H131" s="43"/>
      <c r="I131" s="43"/>
      <c r="J131" s="43"/>
      <c r="K131" s="43"/>
      <c r="L131" s="66"/>
      <c r="S131" s="41"/>
      <c r="T131" s="41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</row>
    <row r="132" s="2" customFormat="1" ht="12" customHeight="1">
      <c r="A132" s="41"/>
      <c r="B132" s="42"/>
      <c r="C132" s="33" t="s">
        <v>20</v>
      </c>
      <c r="D132" s="43"/>
      <c r="E132" s="43"/>
      <c r="F132" s="28" t="str">
        <f>F16</f>
        <v>Baštýřská 67/2,19800 Praha 14</v>
      </c>
      <c r="G132" s="43"/>
      <c r="H132" s="43"/>
      <c r="I132" s="33" t="s">
        <v>22</v>
      </c>
      <c r="J132" s="82" t="str">
        <f>IF(J16="","",J16)</f>
        <v>14. 7. 2021</v>
      </c>
      <c r="K132" s="43"/>
      <c r="L132" s="66"/>
      <c r="S132" s="41"/>
      <c r="T132" s="41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</row>
    <row r="133" s="2" customFormat="1" ht="6.96" customHeight="1">
      <c r="A133" s="41"/>
      <c r="B133" s="42"/>
      <c r="C133" s="43"/>
      <c r="D133" s="43"/>
      <c r="E133" s="43"/>
      <c r="F133" s="43"/>
      <c r="G133" s="43"/>
      <c r="H133" s="43"/>
      <c r="I133" s="43"/>
      <c r="J133" s="43"/>
      <c r="K133" s="43"/>
      <c r="L133" s="66"/>
      <c r="S133" s="41"/>
      <c r="T133" s="41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</row>
    <row r="134" s="2" customFormat="1" ht="25.65" customHeight="1">
      <c r="A134" s="41"/>
      <c r="B134" s="42"/>
      <c r="C134" s="33" t="s">
        <v>24</v>
      </c>
      <c r="D134" s="43"/>
      <c r="E134" s="43"/>
      <c r="F134" s="28" t="str">
        <f>E19</f>
        <v>Městská část Praha 14,Br.Venclíků 1073,Praha 14</v>
      </c>
      <c r="G134" s="43"/>
      <c r="H134" s="43"/>
      <c r="I134" s="33" t="s">
        <v>31</v>
      </c>
      <c r="J134" s="37" t="str">
        <f>E25</f>
        <v>a3atelier s.r.o.,Praha 1</v>
      </c>
      <c r="K134" s="43"/>
      <c r="L134" s="66"/>
      <c r="S134" s="41"/>
      <c r="T134" s="41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</row>
    <row r="135" s="2" customFormat="1" ht="15.15" customHeight="1">
      <c r="A135" s="41"/>
      <c r="B135" s="42"/>
      <c r="C135" s="33" t="s">
        <v>29</v>
      </c>
      <c r="D135" s="43"/>
      <c r="E135" s="43"/>
      <c r="F135" s="28" t="str">
        <f>IF(E22="","",E22)</f>
        <v>Vyplň údaj</v>
      </c>
      <c r="G135" s="43"/>
      <c r="H135" s="43"/>
      <c r="I135" s="33" t="s">
        <v>35</v>
      </c>
      <c r="J135" s="37" t="str">
        <f>E28</f>
        <v>Ing.Myšík Petr</v>
      </c>
      <c r="K135" s="43"/>
      <c r="L135" s="66"/>
      <c r="S135" s="41"/>
      <c r="T135" s="41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</row>
    <row r="136" s="2" customFormat="1" ht="10.32" customHeight="1">
      <c r="A136" s="41"/>
      <c r="B136" s="42"/>
      <c r="C136" s="43"/>
      <c r="D136" s="43"/>
      <c r="E136" s="43"/>
      <c r="F136" s="43"/>
      <c r="G136" s="43"/>
      <c r="H136" s="43"/>
      <c r="I136" s="43"/>
      <c r="J136" s="43"/>
      <c r="K136" s="43"/>
      <c r="L136" s="66"/>
      <c r="S136" s="41"/>
      <c r="T136" s="41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</row>
    <row r="137" s="11" customFormat="1" ht="29.28" customHeight="1">
      <c r="A137" s="225"/>
      <c r="B137" s="226"/>
      <c r="C137" s="227" t="s">
        <v>198</v>
      </c>
      <c r="D137" s="228" t="s">
        <v>66</v>
      </c>
      <c r="E137" s="228" t="s">
        <v>62</v>
      </c>
      <c r="F137" s="228" t="s">
        <v>63</v>
      </c>
      <c r="G137" s="228" t="s">
        <v>199</v>
      </c>
      <c r="H137" s="228" t="s">
        <v>200</v>
      </c>
      <c r="I137" s="228" t="s">
        <v>201</v>
      </c>
      <c r="J137" s="229" t="s">
        <v>181</v>
      </c>
      <c r="K137" s="230" t="s">
        <v>202</v>
      </c>
      <c r="L137" s="231"/>
      <c r="M137" s="103" t="s">
        <v>1</v>
      </c>
      <c r="N137" s="104" t="s">
        <v>45</v>
      </c>
      <c r="O137" s="104" t="s">
        <v>203</v>
      </c>
      <c r="P137" s="104" t="s">
        <v>204</v>
      </c>
      <c r="Q137" s="104" t="s">
        <v>205</v>
      </c>
      <c r="R137" s="104" t="s">
        <v>206</v>
      </c>
      <c r="S137" s="104" t="s">
        <v>207</v>
      </c>
      <c r="T137" s="105" t="s">
        <v>208</v>
      </c>
      <c r="U137" s="225"/>
      <c r="V137" s="225"/>
      <c r="W137" s="225"/>
      <c r="X137" s="225"/>
      <c r="Y137" s="225"/>
      <c r="Z137" s="225"/>
      <c r="AA137" s="225"/>
      <c r="AB137" s="225"/>
      <c r="AC137" s="225"/>
      <c r="AD137" s="225"/>
      <c r="AE137" s="225"/>
    </row>
    <row r="138" s="2" customFormat="1" ht="22.8" customHeight="1">
      <c r="A138" s="41"/>
      <c r="B138" s="42"/>
      <c r="C138" s="110" t="s">
        <v>209</v>
      </c>
      <c r="D138" s="43"/>
      <c r="E138" s="43"/>
      <c r="F138" s="43"/>
      <c r="G138" s="43"/>
      <c r="H138" s="43"/>
      <c r="I138" s="43"/>
      <c r="J138" s="232">
        <f>BK138</f>
        <v>0</v>
      </c>
      <c r="K138" s="43"/>
      <c r="L138" s="44"/>
      <c r="M138" s="106"/>
      <c r="N138" s="233"/>
      <c r="O138" s="107"/>
      <c r="P138" s="234">
        <f>P139+P149+P151</f>
        <v>0</v>
      </c>
      <c r="Q138" s="107"/>
      <c r="R138" s="234">
        <f>R139+R149+R151</f>
        <v>0.18795999999999999</v>
      </c>
      <c r="S138" s="107"/>
      <c r="T138" s="235">
        <f>T139+T149+T151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T138" s="18" t="s">
        <v>80</v>
      </c>
      <c r="AU138" s="18" t="s">
        <v>183</v>
      </c>
      <c r="BK138" s="236">
        <f>BK139+BK149+BK151</f>
        <v>0</v>
      </c>
    </row>
    <row r="139" s="12" customFormat="1" ht="25.92" customHeight="1">
      <c r="A139" s="12"/>
      <c r="B139" s="237"/>
      <c r="C139" s="238"/>
      <c r="D139" s="239" t="s">
        <v>80</v>
      </c>
      <c r="E139" s="240" t="s">
        <v>4058</v>
      </c>
      <c r="F139" s="240" t="s">
        <v>4059</v>
      </c>
      <c r="G139" s="238"/>
      <c r="H139" s="238"/>
      <c r="I139" s="241"/>
      <c r="J139" s="242">
        <f>BK139</f>
        <v>0</v>
      </c>
      <c r="K139" s="238"/>
      <c r="L139" s="243"/>
      <c r="M139" s="244"/>
      <c r="N139" s="245"/>
      <c r="O139" s="245"/>
      <c r="P139" s="246">
        <f>SUM(P140:P148)</f>
        <v>0</v>
      </c>
      <c r="Q139" s="245"/>
      <c r="R139" s="246">
        <f>SUM(R140:R148)</f>
        <v>0</v>
      </c>
      <c r="S139" s="245"/>
      <c r="T139" s="247">
        <f>SUM(T140:T148)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48" t="s">
        <v>87</v>
      </c>
      <c r="AT139" s="249" t="s">
        <v>80</v>
      </c>
      <c r="AU139" s="249" t="s">
        <v>81</v>
      </c>
      <c r="AY139" s="248" t="s">
        <v>211</v>
      </c>
      <c r="BK139" s="250">
        <f>SUM(BK140:BK148)</f>
        <v>0</v>
      </c>
    </row>
    <row r="140" s="2" customFormat="1" ht="21.75" customHeight="1">
      <c r="A140" s="41"/>
      <c r="B140" s="42"/>
      <c r="C140" s="253" t="s">
        <v>243</v>
      </c>
      <c r="D140" s="253" t="s">
        <v>214</v>
      </c>
      <c r="E140" s="254" t="s">
        <v>4060</v>
      </c>
      <c r="F140" s="255" t="s">
        <v>4061</v>
      </c>
      <c r="G140" s="256" t="s">
        <v>217</v>
      </c>
      <c r="H140" s="257">
        <v>1</v>
      </c>
      <c r="I140" s="258"/>
      <c r="J140" s="259">
        <f>ROUND(I140*H140,2)</f>
        <v>0</v>
      </c>
      <c r="K140" s="260"/>
      <c r="L140" s="44"/>
      <c r="M140" s="261" t="s">
        <v>1</v>
      </c>
      <c r="N140" s="262" t="s">
        <v>46</v>
      </c>
      <c r="O140" s="94"/>
      <c r="P140" s="263">
        <f>O140*H140</f>
        <v>0</v>
      </c>
      <c r="Q140" s="263">
        <v>0</v>
      </c>
      <c r="R140" s="263">
        <f>Q140*H140</f>
        <v>0</v>
      </c>
      <c r="S140" s="263">
        <v>0</v>
      </c>
      <c r="T140" s="264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65" t="s">
        <v>100</v>
      </c>
      <c r="AT140" s="265" t="s">
        <v>214</v>
      </c>
      <c r="AU140" s="265" t="s">
        <v>87</v>
      </c>
      <c r="AY140" s="18" t="s">
        <v>211</v>
      </c>
      <c r="BE140" s="155">
        <f>IF(N140="základní",J140,0)</f>
        <v>0</v>
      </c>
      <c r="BF140" s="155">
        <f>IF(N140="snížená",J140,0)</f>
        <v>0</v>
      </c>
      <c r="BG140" s="155">
        <f>IF(N140="zákl. přenesená",J140,0)</f>
        <v>0</v>
      </c>
      <c r="BH140" s="155">
        <f>IF(N140="sníž. přenesená",J140,0)</f>
        <v>0</v>
      </c>
      <c r="BI140" s="155">
        <f>IF(N140="nulová",J140,0)</f>
        <v>0</v>
      </c>
      <c r="BJ140" s="18" t="s">
        <v>87</v>
      </c>
      <c r="BK140" s="155">
        <f>ROUND(I140*H140,2)</f>
        <v>0</v>
      </c>
      <c r="BL140" s="18" t="s">
        <v>100</v>
      </c>
      <c r="BM140" s="265" t="s">
        <v>4062</v>
      </c>
    </row>
    <row r="141" s="14" customFormat="1">
      <c r="A141" s="14"/>
      <c r="B141" s="277"/>
      <c r="C141" s="278"/>
      <c r="D141" s="268" t="s">
        <v>236</v>
      </c>
      <c r="E141" s="278"/>
      <c r="F141" s="280" t="s">
        <v>4063</v>
      </c>
      <c r="G141" s="278"/>
      <c r="H141" s="281">
        <v>1</v>
      </c>
      <c r="I141" s="282"/>
      <c r="J141" s="278"/>
      <c r="K141" s="278"/>
      <c r="L141" s="283"/>
      <c r="M141" s="284"/>
      <c r="N141" s="285"/>
      <c r="O141" s="285"/>
      <c r="P141" s="285"/>
      <c r="Q141" s="285"/>
      <c r="R141" s="285"/>
      <c r="S141" s="285"/>
      <c r="T141" s="286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87" t="s">
        <v>236</v>
      </c>
      <c r="AU141" s="287" t="s">
        <v>87</v>
      </c>
      <c r="AV141" s="14" t="s">
        <v>89</v>
      </c>
      <c r="AW141" s="14" t="s">
        <v>4</v>
      </c>
      <c r="AX141" s="14" t="s">
        <v>87</v>
      </c>
      <c r="AY141" s="287" t="s">
        <v>211</v>
      </c>
    </row>
    <row r="142" s="2" customFormat="1" ht="16.5" customHeight="1">
      <c r="A142" s="41"/>
      <c r="B142" s="42"/>
      <c r="C142" s="317" t="s">
        <v>87</v>
      </c>
      <c r="D142" s="317" t="s">
        <v>587</v>
      </c>
      <c r="E142" s="318" t="s">
        <v>4064</v>
      </c>
      <c r="F142" s="319" t="s">
        <v>4065</v>
      </c>
      <c r="G142" s="320" t="s">
        <v>217</v>
      </c>
      <c r="H142" s="321">
        <v>1</v>
      </c>
      <c r="I142" s="322"/>
      <c r="J142" s="323">
        <f>ROUND(I142*H142,2)</f>
        <v>0</v>
      </c>
      <c r="K142" s="324"/>
      <c r="L142" s="325"/>
      <c r="M142" s="326" t="s">
        <v>1</v>
      </c>
      <c r="N142" s="327" t="s">
        <v>46</v>
      </c>
      <c r="O142" s="94"/>
      <c r="P142" s="263">
        <f>O142*H142</f>
        <v>0</v>
      </c>
      <c r="Q142" s="263">
        <v>0</v>
      </c>
      <c r="R142" s="263">
        <f>Q142*H142</f>
        <v>0</v>
      </c>
      <c r="S142" s="263">
        <v>0</v>
      </c>
      <c r="T142" s="264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65" t="s">
        <v>247</v>
      </c>
      <c r="AT142" s="265" t="s">
        <v>587</v>
      </c>
      <c r="AU142" s="265" t="s">
        <v>87</v>
      </c>
      <c r="AY142" s="18" t="s">
        <v>211</v>
      </c>
      <c r="BE142" s="155">
        <f>IF(N142="základní",J142,0)</f>
        <v>0</v>
      </c>
      <c r="BF142" s="155">
        <f>IF(N142="snížená",J142,0)</f>
        <v>0</v>
      </c>
      <c r="BG142" s="155">
        <f>IF(N142="zákl. přenesená",J142,0)</f>
        <v>0</v>
      </c>
      <c r="BH142" s="155">
        <f>IF(N142="sníž. přenesená",J142,0)</f>
        <v>0</v>
      </c>
      <c r="BI142" s="155">
        <f>IF(N142="nulová",J142,0)</f>
        <v>0</v>
      </c>
      <c r="BJ142" s="18" t="s">
        <v>87</v>
      </c>
      <c r="BK142" s="155">
        <f>ROUND(I142*H142,2)</f>
        <v>0</v>
      </c>
      <c r="BL142" s="18" t="s">
        <v>100</v>
      </c>
      <c r="BM142" s="265" t="s">
        <v>4066</v>
      </c>
    </row>
    <row r="143" s="13" customFormat="1">
      <c r="A143" s="13"/>
      <c r="B143" s="266"/>
      <c r="C143" s="267"/>
      <c r="D143" s="268" t="s">
        <v>236</v>
      </c>
      <c r="E143" s="269" t="s">
        <v>1</v>
      </c>
      <c r="F143" s="270" t="s">
        <v>4067</v>
      </c>
      <c r="G143" s="267"/>
      <c r="H143" s="269" t="s">
        <v>1</v>
      </c>
      <c r="I143" s="271"/>
      <c r="J143" s="267"/>
      <c r="K143" s="267"/>
      <c r="L143" s="272"/>
      <c r="M143" s="273"/>
      <c r="N143" s="274"/>
      <c r="O143" s="274"/>
      <c r="P143" s="274"/>
      <c r="Q143" s="274"/>
      <c r="R143" s="274"/>
      <c r="S143" s="274"/>
      <c r="T143" s="275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76" t="s">
        <v>236</v>
      </c>
      <c r="AU143" s="276" t="s">
        <v>87</v>
      </c>
      <c r="AV143" s="13" t="s">
        <v>87</v>
      </c>
      <c r="AW143" s="13" t="s">
        <v>34</v>
      </c>
      <c r="AX143" s="13" t="s">
        <v>81</v>
      </c>
      <c r="AY143" s="276" t="s">
        <v>211</v>
      </c>
    </row>
    <row r="144" s="13" customFormat="1">
      <c r="A144" s="13"/>
      <c r="B144" s="266"/>
      <c r="C144" s="267"/>
      <c r="D144" s="268" t="s">
        <v>236</v>
      </c>
      <c r="E144" s="269" t="s">
        <v>1</v>
      </c>
      <c r="F144" s="270" t="s">
        <v>4068</v>
      </c>
      <c r="G144" s="267"/>
      <c r="H144" s="269" t="s">
        <v>1</v>
      </c>
      <c r="I144" s="271"/>
      <c r="J144" s="267"/>
      <c r="K144" s="267"/>
      <c r="L144" s="272"/>
      <c r="M144" s="273"/>
      <c r="N144" s="274"/>
      <c r="O144" s="274"/>
      <c r="P144" s="274"/>
      <c r="Q144" s="274"/>
      <c r="R144" s="274"/>
      <c r="S144" s="274"/>
      <c r="T144" s="275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76" t="s">
        <v>236</v>
      </c>
      <c r="AU144" s="276" t="s">
        <v>87</v>
      </c>
      <c r="AV144" s="13" t="s">
        <v>87</v>
      </c>
      <c r="AW144" s="13" t="s">
        <v>34</v>
      </c>
      <c r="AX144" s="13" t="s">
        <v>81</v>
      </c>
      <c r="AY144" s="276" t="s">
        <v>211</v>
      </c>
    </row>
    <row r="145" s="13" customFormat="1">
      <c r="A145" s="13"/>
      <c r="B145" s="266"/>
      <c r="C145" s="267"/>
      <c r="D145" s="268" t="s">
        <v>236</v>
      </c>
      <c r="E145" s="269" t="s">
        <v>1</v>
      </c>
      <c r="F145" s="270" t="s">
        <v>4069</v>
      </c>
      <c r="G145" s="267"/>
      <c r="H145" s="269" t="s">
        <v>1</v>
      </c>
      <c r="I145" s="271"/>
      <c r="J145" s="267"/>
      <c r="K145" s="267"/>
      <c r="L145" s="272"/>
      <c r="M145" s="273"/>
      <c r="N145" s="274"/>
      <c r="O145" s="274"/>
      <c r="P145" s="274"/>
      <c r="Q145" s="274"/>
      <c r="R145" s="274"/>
      <c r="S145" s="274"/>
      <c r="T145" s="275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76" t="s">
        <v>236</v>
      </c>
      <c r="AU145" s="276" t="s">
        <v>87</v>
      </c>
      <c r="AV145" s="13" t="s">
        <v>87</v>
      </c>
      <c r="AW145" s="13" t="s">
        <v>34</v>
      </c>
      <c r="AX145" s="13" t="s">
        <v>81</v>
      </c>
      <c r="AY145" s="276" t="s">
        <v>211</v>
      </c>
    </row>
    <row r="146" s="13" customFormat="1">
      <c r="A146" s="13"/>
      <c r="B146" s="266"/>
      <c r="C146" s="267"/>
      <c r="D146" s="268" t="s">
        <v>236</v>
      </c>
      <c r="E146" s="269" t="s">
        <v>1</v>
      </c>
      <c r="F146" s="270" t="s">
        <v>4070</v>
      </c>
      <c r="G146" s="267"/>
      <c r="H146" s="269" t="s">
        <v>1</v>
      </c>
      <c r="I146" s="271"/>
      <c r="J146" s="267"/>
      <c r="K146" s="267"/>
      <c r="L146" s="272"/>
      <c r="M146" s="273"/>
      <c r="N146" s="274"/>
      <c r="O146" s="274"/>
      <c r="P146" s="274"/>
      <c r="Q146" s="274"/>
      <c r="R146" s="274"/>
      <c r="S146" s="274"/>
      <c r="T146" s="275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76" t="s">
        <v>236</v>
      </c>
      <c r="AU146" s="276" t="s">
        <v>87</v>
      </c>
      <c r="AV146" s="13" t="s">
        <v>87</v>
      </c>
      <c r="AW146" s="13" t="s">
        <v>34</v>
      </c>
      <c r="AX146" s="13" t="s">
        <v>81</v>
      </c>
      <c r="AY146" s="276" t="s">
        <v>211</v>
      </c>
    </row>
    <row r="147" s="13" customFormat="1">
      <c r="A147" s="13"/>
      <c r="B147" s="266"/>
      <c r="C147" s="267"/>
      <c r="D147" s="268" t="s">
        <v>236</v>
      </c>
      <c r="E147" s="269" t="s">
        <v>1</v>
      </c>
      <c r="F147" s="270" t="s">
        <v>4071</v>
      </c>
      <c r="G147" s="267"/>
      <c r="H147" s="269" t="s">
        <v>1</v>
      </c>
      <c r="I147" s="271"/>
      <c r="J147" s="267"/>
      <c r="K147" s="267"/>
      <c r="L147" s="272"/>
      <c r="M147" s="273"/>
      <c r="N147" s="274"/>
      <c r="O147" s="274"/>
      <c r="P147" s="274"/>
      <c r="Q147" s="274"/>
      <c r="R147" s="274"/>
      <c r="S147" s="274"/>
      <c r="T147" s="275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76" t="s">
        <v>236</v>
      </c>
      <c r="AU147" s="276" t="s">
        <v>87</v>
      </c>
      <c r="AV147" s="13" t="s">
        <v>87</v>
      </c>
      <c r="AW147" s="13" t="s">
        <v>34</v>
      </c>
      <c r="AX147" s="13" t="s">
        <v>81</v>
      </c>
      <c r="AY147" s="276" t="s">
        <v>211</v>
      </c>
    </row>
    <row r="148" s="14" customFormat="1">
      <c r="A148" s="14"/>
      <c r="B148" s="277"/>
      <c r="C148" s="278"/>
      <c r="D148" s="268" t="s">
        <v>236</v>
      </c>
      <c r="E148" s="279" t="s">
        <v>1</v>
      </c>
      <c r="F148" s="280" t="s">
        <v>87</v>
      </c>
      <c r="G148" s="278"/>
      <c r="H148" s="281">
        <v>1</v>
      </c>
      <c r="I148" s="282"/>
      <c r="J148" s="278"/>
      <c r="K148" s="278"/>
      <c r="L148" s="283"/>
      <c r="M148" s="284"/>
      <c r="N148" s="285"/>
      <c r="O148" s="285"/>
      <c r="P148" s="285"/>
      <c r="Q148" s="285"/>
      <c r="R148" s="285"/>
      <c r="S148" s="285"/>
      <c r="T148" s="286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87" t="s">
        <v>236</v>
      </c>
      <c r="AU148" s="287" t="s">
        <v>87</v>
      </c>
      <c r="AV148" s="14" t="s">
        <v>89</v>
      </c>
      <c r="AW148" s="14" t="s">
        <v>34</v>
      </c>
      <c r="AX148" s="14" t="s">
        <v>87</v>
      </c>
      <c r="AY148" s="287" t="s">
        <v>211</v>
      </c>
    </row>
    <row r="149" s="12" customFormat="1" ht="25.92" customHeight="1">
      <c r="A149" s="12"/>
      <c r="B149" s="237"/>
      <c r="C149" s="238"/>
      <c r="D149" s="239" t="s">
        <v>80</v>
      </c>
      <c r="E149" s="240" t="s">
        <v>4072</v>
      </c>
      <c r="F149" s="240" t="s">
        <v>4073</v>
      </c>
      <c r="G149" s="238"/>
      <c r="H149" s="238"/>
      <c r="I149" s="241"/>
      <c r="J149" s="242">
        <f>BK149</f>
        <v>0</v>
      </c>
      <c r="K149" s="238"/>
      <c r="L149" s="243"/>
      <c r="M149" s="244"/>
      <c r="N149" s="245"/>
      <c r="O149" s="245"/>
      <c r="P149" s="246">
        <f>P150</f>
        <v>0</v>
      </c>
      <c r="Q149" s="245"/>
      <c r="R149" s="246">
        <f>R150</f>
        <v>0</v>
      </c>
      <c r="S149" s="245"/>
      <c r="T149" s="247">
        <f>T150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48" t="s">
        <v>87</v>
      </c>
      <c r="AT149" s="249" t="s">
        <v>80</v>
      </c>
      <c r="AU149" s="249" t="s">
        <v>81</v>
      </c>
      <c r="AY149" s="248" t="s">
        <v>211</v>
      </c>
      <c r="BK149" s="250">
        <f>BK150</f>
        <v>0</v>
      </c>
    </row>
    <row r="150" s="2" customFormat="1" ht="16.5" customHeight="1">
      <c r="A150" s="41"/>
      <c r="B150" s="42"/>
      <c r="C150" s="253" t="s">
        <v>89</v>
      </c>
      <c r="D150" s="253" t="s">
        <v>214</v>
      </c>
      <c r="E150" s="254" t="s">
        <v>4074</v>
      </c>
      <c r="F150" s="255" t="s">
        <v>4075</v>
      </c>
      <c r="G150" s="256" t="s">
        <v>695</v>
      </c>
      <c r="H150" s="257">
        <v>1</v>
      </c>
      <c r="I150" s="258"/>
      <c r="J150" s="259">
        <f>ROUND(I150*H150,2)</f>
        <v>0</v>
      </c>
      <c r="K150" s="260"/>
      <c r="L150" s="44"/>
      <c r="M150" s="261" t="s">
        <v>1</v>
      </c>
      <c r="N150" s="262" t="s">
        <v>46</v>
      </c>
      <c r="O150" s="94"/>
      <c r="P150" s="263">
        <f>O150*H150</f>
        <v>0</v>
      </c>
      <c r="Q150" s="263">
        <v>0</v>
      </c>
      <c r="R150" s="263">
        <f>Q150*H150</f>
        <v>0</v>
      </c>
      <c r="S150" s="263">
        <v>0</v>
      </c>
      <c r="T150" s="264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65" t="s">
        <v>100</v>
      </c>
      <c r="AT150" s="265" t="s">
        <v>214</v>
      </c>
      <c r="AU150" s="265" t="s">
        <v>87</v>
      </c>
      <c r="AY150" s="18" t="s">
        <v>211</v>
      </c>
      <c r="BE150" s="155">
        <f>IF(N150="základní",J150,0)</f>
        <v>0</v>
      </c>
      <c r="BF150" s="155">
        <f>IF(N150="snížená",J150,0)</f>
        <v>0</v>
      </c>
      <c r="BG150" s="155">
        <f>IF(N150="zákl. přenesená",J150,0)</f>
        <v>0</v>
      </c>
      <c r="BH150" s="155">
        <f>IF(N150="sníž. přenesená",J150,0)</f>
        <v>0</v>
      </c>
      <c r="BI150" s="155">
        <f>IF(N150="nulová",J150,0)</f>
        <v>0</v>
      </c>
      <c r="BJ150" s="18" t="s">
        <v>87</v>
      </c>
      <c r="BK150" s="155">
        <f>ROUND(I150*H150,2)</f>
        <v>0</v>
      </c>
      <c r="BL150" s="18" t="s">
        <v>100</v>
      </c>
      <c r="BM150" s="265" t="s">
        <v>4076</v>
      </c>
    </row>
    <row r="151" s="12" customFormat="1" ht="25.92" customHeight="1">
      <c r="A151" s="12"/>
      <c r="B151" s="237"/>
      <c r="C151" s="238"/>
      <c r="D151" s="239" t="s">
        <v>80</v>
      </c>
      <c r="E151" s="240" t="s">
        <v>422</v>
      </c>
      <c r="F151" s="240" t="s">
        <v>422</v>
      </c>
      <c r="G151" s="238"/>
      <c r="H151" s="238"/>
      <c r="I151" s="241"/>
      <c r="J151" s="242">
        <f>BK151</f>
        <v>0</v>
      </c>
      <c r="K151" s="238"/>
      <c r="L151" s="243"/>
      <c r="M151" s="244"/>
      <c r="N151" s="245"/>
      <c r="O151" s="245"/>
      <c r="P151" s="246">
        <f>P152</f>
        <v>0</v>
      </c>
      <c r="Q151" s="245"/>
      <c r="R151" s="246">
        <f>R152</f>
        <v>0.18795999999999999</v>
      </c>
      <c r="S151" s="245"/>
      <c r="T151" s="247">
        <f>T152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48" t="s">
        <v>87</v>
      </c>
      <c r="AT151" s="249" t="s">
        <v>80</v>
      </c>
      <c r="AU151" s="249" t="s">
        <v>81</v>
      </c>
      <c r="AY151" s="248" t="s">
        <v>211</v>
      </c>
      <c r="BK151" s="250">
        <f>BK152</f>
        <v>0</v>
      </c>
    </row>
    <row r="152" s="12" customFormat="1" ht="22.8" customHeight="1">
      <c r="A152" s="12"/>
      <c r="B152" s="237"/>
      <c r="C152" s="238"/>
      <c r="D152" s="239" t="s">
        <v>80</v>
      </c>
      <c r="E152" s="251" t="s">
        <v>253</v>
      </c>
      <c r="F152" s="251" t="s">
        <v>1029</v>
      </c>
      <c r="G152" s="238"/>
      <c r="H152" s="238"/>
      <c r="I152" s="241"/>
      <c r="J152" s="252">
        <f>BK152</f>
        <v>0</v>
      </c>
      <c r="K152" s="238"/>
      <c r="L152" s="243"/>
      <c r="M152" s="244"/>
      <c r="N152" s="245"/>
      <c r="O152" s="245"/>
      <c r="P152" s="246">
        <f>SUM(P153:P171)</f>
        <v>0</v>
      </c>
      <c r="Q152" s="245"/>
      <c r="R152" s="246">
        <f>SUM(R153:R171)</f>
        <v>0.18795999999999999</v>
      </c>
      <c r="S152" s="245"/>
      <c r="T152" s="247">
        <f>SUM(T153:T171)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48" t="s">
        <v>87</v>
      </c>
      <c r="AT152" s="249" t="s">
        <v>80</v>
      </c>
      <c r="AU152" s="249" t="s">
        <v>87</v>
      </c>
      <c r="AY152" s="248" t="s">
        <v>211</v>
      </c>
      <c r="BK152" s="250">
        <f>SUM(BK153:BK171)</f>
        <v>0</v>
      </c>
    </row>
    <row r="153" s="2" customFormat="1" ht="16.5" customHeight="1">
      <c r="A153" s="41"/>
      <c r="B153" s="42"/>
      <c r="C153" s="253" t="s">
        <v>96</v>
      </c>
      <c r="D153" s="253" t="s">
        <v>214</v>
      </c>
      <c r="E153" s="254" t="s">
        <v>4077</v>
      </c>
      <c r="F153" s="255" t="s">
        <v>4078</v>
      </c>
      <c r="G153" s="256" t="s">
        <v>695</v>
      </c>
      <c r="H153" s="257">
        <v>11</v>
      </c>
      <c r="I153" s="258"/>
      <c r="J153" s="259">
        <f>ROUND(I153*H153,2)</f>
        <v>0</v>
      </c>
      <c r="K153" s="260"/>
      <c r="L153" s="44"/>
      <c r="M153" s="261" t="s">
        <v>1</v>
      </c>
      <c r="N153" s="262" t="s">
        <v>46</v>
      </c>
      <c r="O153" s="94"/>
      <c r="P153" s="263">
        <f>O153*H153</f>
        <v>0</v>
      </c>
      <c r="Q153" s="263">
        <v>0.00018000000000000001</v>
      </c>
      <c r="R153" s="263">
        <f>Q153*H153</f>
        <v>0.00198</v>
      </c>
      <c r="S153" s="263">
        <v>0</v>
      </c>
      <c r="T153" s="264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65" t="s">
        <v>100</v>
      </c>
      <c r="AT153" s="265" t="s">
        <v>214</v>
      </c>
      <c r="AU153" s="265" t="s">
        <v>89</v>
      </c>
      <c r="AY153" s="18" t="s">
        <v>211</v>
      </c>
      <c r="BE153" s="155">
        <f>IF(N153="základní",J153,0)</f>
        <v>0</v>
      </c>
      <c r="BF153" s="155">
        <f>IF(N153="snížená",J153,0)</f>
        <v>0</v>
      </c>
      <c r="BG153" s="155">
        <f>IF(N153="zákl. přenesená",J153,0)</f>
        <v>0</v>
      </c>
      <c r="BH153" s="155">
        <f>IF(N153="sníž. přenesená",J153,0)</f>
        <v>0</v>
      </c>
      <c r="BI153" s="155">
        <f>IF(N153="nulová",J153,0)</f>
        <v>0</v>
      </c>
      <c r="BJ153" s="18" t="s">
        <v>87</v>
      </c>
      <c r="BK153" s="155">
        <f>ROUND(I153*H153,2)</f>
        <v>0</v>
      </c>
      <c r="BL153" s="18" t="s">
        <v>100</v>
      </c>
      <c r="BM153" s="265" t="s">
        <v>4079</v>
      </c>
    </row>
    <row r="154" s="13" customFormat="1">
      <c r="A154" s="13"/>
      <c r="B154" s="266"/>
      <c r="C154" s="267"/>
      <c r="D154" s="268" t="s">
        <v>236</v>
      </c>
      <c r="E154" s="269" t="s">
        <v>1</v>
      </c>
      <c r="F154" s="270" t="s">
        <v>4080</v>
      </c>
      <c r="G154" s="267"/>
      <c r="H154" s="269" t="s">
        <v>1</v>
      </c>
      <c r="I154" s="271"/>
      <c r="J154" s="267"/>
      <c r="K154" s="267"/>
      <c r="L154" s="272"/>
      <c r="M154" s="273"/>
      <c r="N154" s="274"/>
      <c r="O154" s="274"/>
      <c r="P154" s="274"/>
      <c r="Q154" s="274"/>
      <c r="R154" s="274"/>
      <c r="S154" s="274"/>
      <c r="T154" s="275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76" t="s">
        <v>236</v>
      </c>
      <c r="AU154" s="276" t="s">
        <v>89</v>
      </c>
      <c r="AV154" s="13" t="s">
        <v>87</v>
      </c>
      <c r="AW154" s="13" t="s">
        <v>34</v>
      </c>
      <c r="AX154" s="13" t="s">
        <v>81</v>
      </c>
      <c r="AY154" s="276" t="s">
        <v>211</v>
      </c>
    </row>
    <row r="155" s="14" customFormat="1">
      <c r="A155" s="14"/>
      <c r="B155" s="277"/>
      <c r="C155" s="278"/>
      <c r="D155" s="268" t="s">
        <v>236</v>
      </c>
      <c r="E155" s="279" t="s">
        <v>1</v>
      </c>
      <c r="F155" s="280" t="s">
        <v>87</v>
      </c>
      <c r="G155" s="278"/>
      <c r="H155" s="281">
        <v>1</v>
      </c>
      <c r="I155" s="282"/>
      <c r="J155" s="278"/>
      <c r="K155" s="278"/>
      <c r="L155" s="283"/>
      <c r="M155" s="284"/>
      <c r="N155" s="285"/>
      <c r="O155" s="285"/>
      <c r="P155" s="285"/>
      <c r="Q155" s="285"/>
      <c r="R155" s="285"/>
      <c r="S155" s="285"/>
      <c r="T155" s="286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87" t="s">
        <v>236</v>
      </c>
      <c r="AU155" s="287" t="s">
        <v>89</v>
      </c>
      <c r="AV155" s="14" t="s">
        <v>89</v>
      </c>
      <c r="AW155" s="14" t="s">
        <v>34</v>
      </c>
      <c r="AX155" s="14" t="s">
        <v>81</v>
      </c>
      <c r="AY155" s="287" t="s">
        <v>211</v>
      </c>
    </row>
    <row r="156" s="13" customFormat="1">
      <c r="A156" s="13"/>
      <c r="B156" s="266"/>
      <c r="C156" s="267"/>
      <c r="D156" s="268" t="s">
        <v>236</v>
      </c>
      <c r="E156" s="269" t="s">
        <v>1</v>
      </c>
      <c r="F156" s="270" t="s">
        <v>4081</v>
      </c>
      <c r="G156" s="267"/>
      <c r="H156" s="269" t="s">
        <v>1</v>
      </c>
      <c r="I156" s="271"/>
      <c r="J156" s="267"/>
      <c r="K156" s="267"/>
      <c r="L156" s="272"/>
      <c r="M156" s="273"/>
      <c r="N156" s="274"/>
      <c r="O156" s="274"/>
      <c r="P156" s="274"/>
      <c r="Q156" s="274"/>
      <c r="R156" s="274"/>
      <c r="S156" s="274"/>
      <c r="T156" s="275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76" t="s">
        <v>236</v>
      </c>
      <c r="AU156" s="276" t="s">
        <v>89</v>
      </c>
      <c r="AV156" s="13" t="s">
        <v>87</v>
      </c>
      <c r="AW156" s="13" t="s">
        <v>34</v>
      </c>
      <c r="AX156" s="13" t="s">
        <v>81</v>
      </c>
      <c r="AY156" s="276" t="s">
        <v>211</v>
      </c>
    </row>
    <row r="157" s="14" customFormat="1">
      <c r="A157" s="14"/>
      <c r="B157" s="277"/>
      <c r="C157" s="278"/>
      <c r="D157" s="268" t="s">
        <v>236</v>
      </c>
      <c r="E157" s="279" t="s">
        <v>1</v>
      </c>
      <c r="F157" s="280" t="s">
        <v>257</v>
      </c>
      <c r="G157" s="278"/>
      <c r="H157" s="281">
        <v>10</v>
      </c>
      <c r="I157" s="282"/>
      <c r="J157" s="278"/>
      <c r="K157" s="278"/>
      <c r="L157" s="283"/>
      <c r="M157" s="284"/>
      <c r="N157" s="285"/>
      <c r="O157" s="285"/>
      <c r="P157" s="285"/>
      <c r="Q157" s="285"/>
      <c r="R157" s="285"/>
      <c r="S157" s="285"/>
      <c r="T157" s="286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87" t="s">
        <v>236</v>
      </c>
      <c r="AU157" s="287" t="s">
        <v>89</v>
      </c>
      <c r="AV157" s="14" t="s">
        <v>89</v>
      </c>
      <c r="AW157" s="14" t="s">
        <v>34</v>
      </c>
      <c r="AX157" s="14" t="s">
        <v>81</v>
      </c>
      <c r="AY157" s="287" t="s">
        <v>211</v>
      </c>
    </row>
    <row r="158" s="15" customFormat="1">
      <c r="A158" s="15"/>
      <c r="B158" s="295"/>
      <c r="C158" s="296"/>
      <c r="D158" s="268" t="s">
        <v>236</v>
      </c>
      <c r="E158" s="297" t="s">
        <v>1</v>
      </c>
      <c r="F158" s="298" t="s">
        <v>435</v>
      </c>
      <c r="G158" s="296"/>
      <c r="H158" s="299">
        <v>11</v>
      </c>
      <c r="I158" s="300"/>
      <c r="J158" s="296"/>
      <c r="K158" s="296"/>
      <c r="L158" s="301"/>
      <c r="M158" s="302"/>
      <c r="N158" s="303"/>
      <c r="O158" s="303"/>
      <c r="P158" s="303"/>
      <c r="Q158" s="303"/>
      <c r="R158" s="303"/>
      <c r="S158" s="303"/>
      <c r="T158" s="304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T158" s="305" t="s">
        <v>236</v>
      </c>
      <c r="AU158" s="305" t="s">
        <v>89</v>
      </c>
      <c r="AV158" s="15" t="s">
        <v>100</v>
      </c>
      <c r="AW158" s="15" t="s">
        <v>34</v>
      </c>
      <c r="AX158" s="15" t="s">
        <v>87</v>
      </c>
      <c r="AY158" s="305" t="s">
        <v>211</v>
      </c>
    </row>
    <row r="159" s="2" customFormat="1" ht="16.5" customHeight="1">
      <c r="A159" s="41"/>
      <c r="B159" s="42"/>
      <c r="C159" s="317" t="s">
        <v>100</v>
      </c>
      <c r="D159" s="317" t="s">
        <v>587</v>
      </c>
      <c r="E159" s="318" t="s">
        <v>4082</v>
      </c>
      <c r="F159" s="319" t="s">
        <v>4083</v>
      </c>
      <c r="G159" s="320" t="s">
        <v>695</v>
      </c>
      <c r="H159" s="321">
        <v>10</v>
      </c>
      <c r="I159" s="322"/>
      <c r="J159" s="323">
        <f>ROUND(I159*H159,2)</f>
        <v>0</v>
      </c>
      <c r="K159" s="324"/>
      <c r="L159" s="325"/>
      <c r="M159" s="326" t="s">
        <v>1</v>
      </c>
      <c r="N159" s="327" t="s">
        <v>46</v>
      </c>
      <c r="O159" s="94"/>
      <c r="P159" s="263">
        <f>O159*H159</f>
        <v>0</v>
      </c>
      <c r="Q159" s="263">
        <v>0.012</v>
      </c>
      <c r="R159" s="263">
        <f>Q159*H159</f>
        <v>0.12</v>
      </c>
      <c r="S159" s="263">
        <v>0</v>
      </c>
      <c r="T159" s="264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65" t="s">
        <v>247</v>
      </c>
      <c r="AT159" s="265" t="s">
        <v>587</v>
      </c>
      <c r="AU159" s="265" t="s">
        <v>89</v>
      </c>
      <c r="AY159" s="18" t="s">
        <v>211</v>
      </c>
      <c r="BE159" s="155">
        <f>IF(N159="základní",J159,0)</f>
        <v>0</v>
      </c>
      <c r="BF159" s="155">
        <f>IF(N159="snížená",J159,0)</f>
        <v>0</v>
      </c>
      <c r="BG159" s="155">
        <f>IF(N159="zákl. přenesená",J159,0)</f>
        <v>0</v>
      </c>
      <c r="BH159" s="155">
        <f>IF(N159="sníž. přenesená",J159,0)</f>
        <v>0</v>
      </c>
      <c r="BI159" s="155">
        <f>IF(N159="nulová",J159,0)</f>
        <v>0</v>
      </c>
      <c r="BJ159" s="18" t="s">
        <v>87</v>
      </c>
      <c r="BK159" s="155">
        <f>ROUND(I159*H159,2)</f>
        <v>0</v>
      </c>
      <c r="BL159" s="18" t="s">
        <v>100</v>
      </c>
      <c r="BM159" s="265" t="s">
        <v>4084</v>
      </c>
    </row>
    <row r="160" s="2" customFormat="1" ht="16.5" customHeight="1">
      <c r="A160" s="41"/>
      <c r="B160" s="42"/>
      <c r="C160" s="317" t="s">
        <v>247</v>
      </c>
      <c r="D160" s="317" t="s">
        <v>587</v>
      </c>
      <c r="E160" s="318" t="s">
        <v>4085</v>
      </c>
      <c r="F160" s="319" t="s">
        <v>4086</v>
      </c>
      <c r="G160" s="320" t="s">
        <v>695</v>
      </c>
      <c r="H160" s="321">
        <v>1</v>
      </c>
      <c r="I160" s="322"/>
      <c r="J160" s="323">
        <f>ROUND(I160*H160,2)</f>
        <v>0</v>
      </c>
      <c r="K160" s="324"/>
      <c r="L160" s="325"/>
      <c r="M160" s="326" t="s">
        <v>1</v>
      </c>
      <c r="N160" s="327" t="s">
        <v>46</v>
      </c>
      <c r="O160" s="94"/>
      <c r="P160" s="263">
        <f>O160*H160</f>
        <v>0</v>
      </c>
      <c r="Q160" s="263">
        <v>0.0089999999999999993</v>
      </c>
      <c r="R160" s="263">
        <f>Q160*H160</f>
        <v>0.0089999999999999993</v>
      </c>
      <c r="S160" s="263">
        <v>0</v>
      </c>
      <c r="T160" s="264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65" t="s">
        <v>247</v>
      </c>
      <c r="AT160" s="265" t="s">
        <v>587</v>
      </c>
      <c r="AU160" s="265" t="s">
        <v>89</v>
      </c>
      <c r="AY160" s="18" t="s">
        <v>211</v>
      </c>
      <c r="BE160" s="155">
        <f>IF(N160="základní",J160,0)</f>
        <v>0</v>
      </c>
      <c r="BF160" s="155">
        <f>IF(N160="snížená",J160,0)</f>
        <v>0</v>
      </c>
      <c r="BG160" s="155">
        <f>IF(N160="zákl. přenesená",J160,0)</f>
        <v>0</v>
      </c>
      <c r="BH160" s="155">
        <f>IF(N160="sníž. přenesená",J160,0)</f>
        <v>0</v>
      </c>
      <c r="BI160" s="155">
        <f>IF(N160="nulová",J160,0)</f>
        <v>0</v>
      </c>
      <c r="BJ160" s="18" t="s">
        <v>87</v>
      </c>
      <c r="BK160" s="155">
        <f>ROUND(I160*H160,2)</f>
        <v>0</v>
      </c>
      <c r="BL160" s="18" t="s">
        <v>100</v>
      </c>
      <c r="BM160" s="265" t="s">
        <v>4087</v>
      </c>
    </row>
    <row r="161" s="2" customFormat="1" ht="16.5" customHeight="1">
      <c r="A161" s="41"/>
      <c r="B161" s="42"/>
      <c r="C161" s="253" t="s">
        <v>105</v>
      </c>
      <c r="D161" s="253" t="s">
        <v>214</v>
      </c>
      <c r="E161" s="254" t="s">
        <v>4088</v>
      </c>
      <c r="F161" s="255" t="s">
        <v>4089</v>
      </c>
      <c r="G161" s="256" t="s">
        <v>695</v>
      </c>
      <c r="H161" s="257">
        <v>11</v>
      </c>
      <c r="I161" s="258"/>
      <c r="J161" s="259">
        <f>ROUND(I161*H161,2)</f>
        <v>0</v>
      </c>
      <c r="K161" s="260"/>
      <c r="L161" s="44"/>
      <c r="M161" s="261" t="s">
        <v>1</v>
      </c>
      <c r="N161" s="262" t="s">
        <v>46</v>
      </c>
      <c r="O161" s="94"/>
      <c r="P161" s="263">
        <f>O161*H161</f>
        <v>0</v>
      </c>
      <c r="Q161" s="263">
        <v>0.00018000000000000001</v>
      </c>
      <c r="R161" s="263">
        <f>Q161*H161</f>
        <v>0.00198</v>
      </c>
      <c r="S161" s="263">
        <v>0</v>
      </c>
      <c r="T161" s="264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65" t="s">
        <v>100</v>
      </c>
      <c r="AT161" s="265" t="s">
        <v>214</v>
      </c>
      <c r="AU161" s="265" t="s">
        <v>89</v>
      </c>
      <c r="AY161" s="18" t="s">
        <v>211</v>
      </c>
      <c r="BE161" s="155">
        <f>IF(N161="základní",J161,0)</f>
        <v>0</v>
      </c>
      <c r="BF161" s="155">
        <f>IF(N161="snížená",J161,0)</f>
        <v>0</v>
      </c>
      <c r="BG161" s="155">
        <f>IF(N161="zákl. přenesená",J161,0)</f>
        <v>0</v>
      </c>
      <c r="BH161" s="155">
        <f>IF(N161="sníž. přenesená",J161,0)</f>
        <v>0</v>
      </c>
      <c r="BI161" s="155">
        <f>IF(N161="nulová",J161,0)</f>
        <v>0</v>
      </c>
      <c r="BJ161" s="18" t="s">
        <v>87</v>
      </c>
      <c r="BK161" s="155">
        <f>ROUND(I161*H161,2)</f>
        <v>0</v>
      </c>
      <c r="BL161" s="18" t="s">
        <v>100</v>
      </c>
      <c r="BM161" s="265" t="s">
        <v>4090</v>
      </c>
    </row>
    <row r="162" s="13" customFormat="1">
      <c r="A162" s="13"/>
      <c r="B162" s="266"/>
      <c r="C162" s="267"/>
      <c r="D162" s="268" t="s">
        <v>236</v>
      </c>
      <c r="E162" s="269" t="s">
        <v>1</v>
      </c>
      <c r="F162" s="270" t="s">
        <v>1525</v>
      </c>
      <c r="G162" s="267"/>
      <c r="H162" s="269" t="s">
        <v>1</v>
      </c>
      <c r="I162" s="271"/>
      <c r="J162" s="267"/>
      <c r="K162" s="267"/>
      <c r="L162" s="272"/>
      <c r="M162" s="273"/>
      <c r="N162" s="274"/>
      <c r="O162" s="274"/>
      <c r="P162" s="274"/>
      <c r="Q162" s="274"/>
      <c r="R162" s="274"/>
      <c r="S162" s="274"/>
      <c r="T162" s="275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76" t="s">
        <v>236</v>
      </c>
      <c r="AU162" s="276" t="s">
        <v>89</v>
      </c>
      <c r="AV162" s="13" t="s">
        <v>87</v>
      </c>
      <c r="AW162" s="13" t="s">
        <v>34</v>
      </c>
      <c r="AX162" s="13" t="s">
        <v>81</v>
      </c>
      <c r="AY162" s="276" t="s">
        <v>211</v>
      </c>
    </row>
    <row r="163" s="14" customFormat="1">
      <c r="A163" s="14"/>
      <c r="B163" s="277"/>
      <c r="C163" s="278"/>
      <c r="D163" s="268" t="s">
        <v>236</v>
      </c>
      <c r="E163" s="279" t="s">
        <v>1</v>
      </c>
      <c r="F163" s="280" t="s">
        <v>4091</v>
      </c>
      <c r="G163" s="278"/>
      <c r="H163" s="281">
        <v>4</v>
      </c>
      <c r="I163" s="282"/>
      <c r="J163" s="278"/>
      <c r="K163" s="278"/>
      <c r="L163" s="283"/>
      <c r="M163" s="284"/>
      <c r="N163" s="285"/>
      <c r="O163" s="285"/>
      <c r="P163" s="285"/>
      <c r="Q163" s="285"/>
      <c r="R163" s="285"/>
      <c r="S163" s="285"/>
      <c r="T163" s="286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87" t="s">
        <v>236</v>
      </c>
      <c r="AU163" s="287" t="s">
        <v>89</v>
      </c>
      <c r="AV163" s="14" t="s">
        <v>89</v>
      </c>
      <c r="AW163" s="14" t="s">
        <v>34</v>
      </c>
      <c r="AX163" s="14" t="s">
        <v>81</v>
      </c>
      <c r="AY163" s="287" t="s">
        <v>211</v>
      </c>
    </row>
    <row r="164" s="13" customFormat="1">
      <c r="A164" s="13"/>
      <c r="B164" s="266"/>
      <c r="C164" s="267"/>
      <c r="D164" s="268" t="s">
        <v>236</v>
      </c>
      <c r="E164" s="269" t="s">
        <v>1</v>
      </c>
      <c r="F164" s="270" t="s">
        <v>1525</v>
      </c>
      <c r="G164" s="267"/>
      <c r="H164" s="269" t="s">
        <v>1</v>
      </c>
      <c r="I164" s="271"/>
      <c r="J164" s="267"/>
      <c r="K164" s="267"/>
      <c r="L164" s="272"/>
      <c r="M164" s="273"/>
      <c r="N164" s="274"/>
      <c r="O164" s="274"/>
      <c r="P164" s="274"/>
      <c r="Q164" s="274"/>
      <c r="R164" s="274"/>
      <c r="S164" s="274"/>
      <c r="T164" s="275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76" t="s">
        <v>236</v>
      </c>
      <c r="AU164" s="276" t="s">
        <v>89</v>
      </c>
      <c r="AV164" s="13" t="s">
        <v>87</v>
      </c>
      <c r="AW164" s="13" t="s">
        <v>34</v>
      </c>
      <c r="AX164" s="13" t="s">
        <v>81</v>
      </c>
      <c r="AY164" s="276" t="s">
        <v>211</v>
      </c>
    </row>
    <row r="165" s="14" customFormat="1">
      <c r="A165" s="14"/>
      <c r="B165" s="277"/>
      <c r="C165" s="278"/>
      <c r="D165" s="268" t="s">
        <v>236</v>
      </c>
      <c r="E165" s="279" t="s">
        <v>1</v>
      </c>
      <c r="F165" s="280" t="s">
        <v>96</v>
      </c>
      <c r="G165" s="278"/>
      <c r="H165" s="281">
        <v>3</v>
      </c>
      <c r="I165" s="282"/>
      <c r="J165" s="278"/>
      <c r="K165" s="278"/>
      <c r="L165" s="283"/>
      <c r="M165" s="284"/>
      <c r="N165" s="285"/>
      <c r="O165" s="285"/>
      <c r="P165" s="285"/>
      <c r="Q165" s="285"/>
      <c r="R165" s="285"/>
      <c r="S165" s="285"/>
      <c r="T165" s="286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87" t="s">
        <v>236</v>
      </c>
      <c r="AU165" s="287" t="s">
        <v>89</v>
      </c>
      <c r="AV165" s="14" t="s">
        <v>89</v>
      </c>
      <c r="AW165" s="14" t="s">
        <v>34</v>
      </c>
      <c r="AX165" s="14" t="s">
        <v>81</v>
      </c>
      <c r="AY165" s="287" t="s">
        <v>211</v>
      </c>
    </row>
    <row r="166" s="13" customFormat="1">
      <c r="A166" s="13"/>
      <c r="B166" s="266"/>
      <c r="C166" s="267"/>
      <c r="D166" s="268" t="s">
        <v>236</v>
      </c>
      <c r="E166" s="269" t="s">
        <v>1</v>
      </c>
      <c r="F166" s="270" t="s">
        <v>1621</v>
      </c>
      <c r="G166" s="267"/>
      <c r="H166" s="269" t="s">
        <v>1</v>
      </c>
      <c r="I166" s="271"/>
      <c r="J166" s="267"/>
      <c r="K166" s="267"/>
      <c r="L166" s="272"/>
      <c r="M166" s="273"/>
      <c r="N166" s="274"/>
      <c r="O166" s="274"/>
      <c r="P166" s="274"/>
      <c r="Q166" s="274"/>
      <c r="R166" s="274"/>
      <c r="S166" s="274"/>
      <c r="T166" s="275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76" t="s">
        <v>236</v>
      </c>
      <c r="AU166" s="276" t="s">
        <v>89</v>
      </c>
      <c r="AV166" s="13" t="s">
        <v>87</v>
      </c>
      <c r="AW166" s="13" t="s">
        <v>34</v>
      </c>
      <c r="AX166" s="13" t="s">
        <v>81</v>
      </c>
      <c r="AY166" s="276" t="s">
        <v>211</v>
      </c>
    </row>
    <row r="167" s="14" customFormat="1">
      <c r="A167" s="14"/>
      <c r="B167" s="277"/>
      <c r="C167" s="278"/>
      <c r="D167" s="268" t="s">
        <v>236</v>
      </c>
      <c r="E167" s="279" t="s">
        <v>1</v>
      </c>
      <c r="F167" s="280" t="s">
        <v>96</v>
      </c>
      <c r="G167" s="278"/>
      <c r="H167" s="281">
        <v>3</v>
      </c>
      <c r="I167" s="282"/>
      <c r="J167" s="278"/>
      <c r="K167" s="278"/>
      <c r="L167" s="283"/>
      <c r="M167" s="284"/>
      <c r="N167" s="285"/>
      <c r="O167" s="285"/>
      <c r="P167" s="285"/>
      <c r="Q167" s="285"/>
      <c r="R167" s="285"/>
      <c r="S167" s="285"/>
      <c r="T167" s="286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87" t="s">
        <v>236</v>
      </c>
      <c r="AU167" s="287" t="s">
        <v>89</v>
      </c>
      <c r="AV167" s="14" t="s">
        <v>89</v>
      </c>
      <c r="AW167" s="14" t="s">
        <v>34</v>
      </c>
      <c r="AX167" s="14" t="s">
        <v>81</v>
      </c>
      <c r="AY167" s="287" t="s">
        <v>211</v>
      </c>
    </row>
    <row r="168" s="13" customFormat="1">
      <c r="A168" s="13"/>
      <c r="B168" s="266"/>
      <c r="C168" s="267"/>
      <c r="D168" s="268" t="s">
        <v>236</v>
      </c>
      <c r="E168" s="269" t="s">
        <v>1</v>
      </c>
      <c r="F168" s="270" t="s">
        <v>1982</v>
      </c>
      <c r="G168" s="267"/>
      <c r="H168" s="269" t="s">
        <v>1</v>
      </c>
      <c r="I168" s="271"/>
      <c r="J168" s="267"/>
      <c r="K168" s="267"/>
      <c r="L168" s="272"/>
      <c r="M168" s="273"/>
      <c r="N168" s="274"/>
      <c r="O168" s="274"/>
      <c r="P168" s="274"/>
      <c r="Q168" s="274"/>
      <c r="R168" s="274"/>
      <c r="S168" s="274"/>
      <c r="T168" s="275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76" t="s">
        <v>236</v>
      </c>
      <c r="AU168" s="276" t="s">
        <v>89</v>
      </c>
      <c r="AV168" s="13" t="s">
        <v>87</v>
      </c>
      <c r="AW168" s="13" t="s">
        <v>34</v>
      </c>
      <c r="AX168" s="13" t="s">
        <v>81</v>
      </c>
      <c r="AY168" s="276" t="s">
        <v>211</v>
      </c>
    </row>
    <row r="169" s="14" customFormat="1">
      <c r="A169" s="14"/>
      <c r="B169" s="277"/>
      <c r="C169" s="278"/>
      <c r="D169" s="268" t="s">
        <v>236</v>
      </c>
      <c r="E169" s="279" t="s">
        <v>1</v>
      </c>
      <c r="F169" s="280" t="s">
        <v>87</v>
      </c>
      <c r="G169" s="278"/>
      <c r="H169" s="281">
        <v>1</v>
      </c>
      <c r="I169" s="282"/>
      <c r="J169" s="278"/>
      <c r="K169" s="278"/>
      <c r="L169" s="283"/>
      <c r="M169" s="284"/>
      <c r="N169" s="285"/>
      <c r="O169" s="285"/>
      <c r="P169" s="285"/>
      <c r="Q169" s="285"/>
      <c r="R169" s="285"/>
      <c r="S169" s="285"/>
      <c r="T169" s="286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87" t="s">
        <v>236</v>
      </c>
      <c r="AU169" s="287" t="s">
        <v>89</v>
      </c>
      <c r="AV169" s="14" t="s">
        <v>89</v>
      </c>
      <c r="AW169" s="14" t="s">
        <v>34</v>
      </c>
      <c r="AX169" s="14" t="s">
        <v>81</v>
      </c>
      <c r="AY169" s="287" t="s">
        <v>211</v>
      </c>
    </row>
    <row r="170" s="15" customFormat="1">
      <c r="A170" s="15"/>
      <c r="B170" s="295"/>
      <c r="C170" s="296"/>
      <c r="D170" s="268" t="s">
        <v>236</v>
      </c>
      <c r="E170" s="297" t="s">
        <v>1</v>
      </c>
      <c r="F170" s="298" t="s">
        <v>435</v>
      </c>
      <c r="G170" s="296"/>
      <c r="H170" s="299">
        <v>11</v>
      </c>
      <c r="I170" s="300"/>
      <c r="J170" s="296"/>
      <c r="K170" s="296"/>
      <c r="L170" s="301"/>
      <c r="M170" s="302"/>
      <c r="N170" s="303"/>
      <c r="O170" s="303"/>
      <c r="P170" s="303"/>
      <c r="Q170" s="303"/>
      <c r="R170" s="303"/>
      <c r="S170" s="303"/>
      <c r="T170" s="304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T170" s="305" t="s">
        <v>236</v>
      </c>
      <c r="AU170" s="305" t="s">
        <v>89</v>
      </c>
      <c r="AV170" s="15" t="s">
        <v>100</v>
      </c>
      <c r="AW170" s="15" t="s">
        <v>34</v>
      </c>
      <c r="AX170" s="15" t="s">
        <v>87</v>
      </c>
      <c r="AY170" s="305" t="s">
        <v>211</v>
      </c>
    </row>
    <row r="171" s="2" customFormat="1" ht="16.5" customHeight="1">
      <c r="A171" s="41"/>
      <c r="B171" s="42"/>
      <c r="C171" s="317" t="s">
        <v>232</v>
      </c>
      <c r="D171" s="317" t="s">
        <v>587</v>
      </c>
      <c r="E171" s="318" t="s">
        <v>4092</v>
      </c>
      <c r="F171" s="319" t="s">
        <v>4093</v>
      </c>
      <c r="G171" s="320" t="s">
        <v>695</v>
      </c>
      <c r="H171" s="321">
        <v>11</v>
      </c>
      <c r="I171" s="322"/>
      <c r="J171" s="323">
        <f>ROUND(I171*H171,2)</f>
        <v>0</v>
      </c>
      <c r="K171" s="324"/>
      <c r="L171" s="325"/>
      <c r="M171" s="331" t="s">
        <v>1</v>
      </c>
      <c r="N171" s="332" t="s">
        <v>46</v>
      </c>
      <c r="O171" s="290"/>
      <c r="P171" s="291">
        <f>O171*H171</f>
        <v>0</v>
      </c>
      <c r="Q171" s="291">
        <v>0.0050000000000000001</v>
      </c>
      <c r="R171" s="291">
        <f>Q171*H171</f>
        <v>0.055</v>
      </c>
      <c r="S171" s="291">
        <v>0</v>
      </c>
      <c r="T171" s="292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65" t="s">
        <v>247</v>
      </c>
      <c r="AT171" s="265" t="s">
        <v>587</v>
      </c>
      <c r="AU171" s="265" t="s">
        <v>89</v>
      </c>
      <c r="AY171" s="18" t="s">
        <v>211</v>
      </c>
      <c r="BE171" s="155">
        <f>IF(N171="základní",J171,0)</f>
        <v>0</v>
      </c>
      <c r="BF171" s="155">
        <f>IF(N171="snížená",J171,0)</f>
        <v>0</v>
      </c>
      <c r="BG171" s="155">
        <f>IF(N171="zákl. přenesená",J171,0)</f>
        <v>0</v>
      </c>
      <c r="BH171" s="155">
        <f>IF(N171="sníž. přenesená",J171,0)</f>
        <v>0</v>
      </c>
      <c r="BI171" s="155">
        <f>IF(N171="nulová",J171,0)</f>
        <v>0</v>
      </c>
      <c r="BJ171" s="18" t="s">
        <v>87</v>
      </c>
      <c r="BK171" s="155">
        <f>ROUND(I171*H171,2)</f>
        <v>0</v>
      </c>
      <c r="BL171" s="18" t="s">
        <v>100</v>
      </c>
      <c r="BM171" s="265" t="s">
        <v>4094</v>
      </c>
    </row>
    <row r="172" s="2" customFormat="1" ht="6.96" customHeight="1">
      <c r="A172" s="41"/>
      <c r="B172" s="69"/>
      <c r="C172" s="70"/>
      <c r="D172" s="70"/>
      <c r="E172" s="70"/>
      <c r="F172" s="70"/>
      <c r="G172" s="70"/>
      <c r="H172" s="70"/>
      <c r="I172" s="70"/>
      <c r="J172" s="70"/>
      <c r="K172" s="70"/>
      <c r="L172" s="44"/>
      <c r="M172" s="41"/>
      <c r="O172" s="41"/>
      <c r="P172" s="41"/>
      <c r="Q172" s="41"/>
      <c r="R172" s="41"/>
      <c r="S172" s="41"/>
      <c r="T172" s="41"/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</row>
  </sheetData>
  <sheetProtection sheet="1" autoFilter="0" formatColumns="0" formatRows="0" objects="1" scenarios="1" spinCount="100000" saltValue="TVHJ7l+ktb8MsOZKRujYRk+AYYaTn66F5OdUN4Wr+lnLHdgM/paR1DOtMkaM9FWC8lknudQgLwtP8JYHZ505vg==" hashValue="Ic0q7+u7pEAjsvEhDf2CzJaZvsYIN2WxrsACLLMhV7sms2cVf/ywP6uDHIIfoLafw7c4vnMURPB6NGyAdYWGIw==" algorithmName="SHA-512" password="CC35"/>
  <autoFilter ref="C137:K171"/>
  <mergeCells count="20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D108:F108"/>
    <mergeCell ref="D109:F109"/>
    <mergeCell ref="D110:F110"/>
    <mergeCell ref="D111:F111"/>
    <mergeCell ref="D112:F112"/>
    <mergeCell ref="E124:H124"/>
    <mergeCell ref="E128:H128"/>
    <mergeCell ref="E126:H126"/>
    <mergeCell ref="E130:H13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136</v>
      </c>
      <c r="AZ2" s="293" t="s">
        <v>271</v>
      </c>
      <c r="BA2" s="293" t="s">
        <v>4095</v>
      </c>
      <c r="BB2" s="293" t="s">
        <v>269</v>
      </c>
      <c r="BC2" s="293" t="s">
        <v>4096</v>
      </c>
      <c r="BD2" s="293" t="s">
        <v>89</v>
      </c>
    </row>
    <row r="3" s="1" customFormat="1" ht="6.96" customHeight="1">
      <c r="B3" s="162"/>
      <c r="C3" s="163"/>
      <c r="D3" s="163"/>
      <c r="E3" s="163"/>
      <c r="F3" s="163"/>
      <c r="G3" s="163"/>
      <c r="H3" s="163"/>
      <c r="I3" s="163"/>
      <c r="J3" s="163"/>
      <c r="K3" s="163"/>
      <c r="L3" s="21"/>
      <c r="AT3" s="18" t="s">
        <v>89</v>
      </c>
      <c r="AZ3" s="293" t="s">
        <v>4097</v>
      </c>
      <c r="BA3" s="293" t="s">
        <v>4098</v>
      </c>
      <c r="BB3" s="293" t="s">
        <v>269</v>
      </c>
      <c r="BC3" s="293" t="s">
        <v>4099</v>
      </c>
      <c r="BD3" s="293" t="s">
        <v>89</v>
      </c>
    </row>
    <row r="4" s="1" customFormat="1" ht="24.96" customHeight="1">
      <c r="B4" s="21"/>
      <c r="D4" s="164" t="s">
        <v>170</v>
      </c>
      <c r="L4" s="21"/>
      <c r="M4" s="165" t="s">
        <v>10</v>
      </c>
      <c r="AT4" s="18" t="s">
        <v>4</v>
      </c>
      <c r="AZ4" s="293" t="s">
        <v>4100</v>
      </c>
      <c r="BA4" s="293" t="s">
        <v>4101</v>
      </c>
      <c r="BB4" s="293" t="s">
        <v>269</v>
      </c>
      <c r="BC4" s="293" t="s">
        <v>4102</v>
      </c>
      <c r="BD4" s="293" t="s">
        <v>89</v>
      </c>
    </row>
    <row r="5" s="1" customFormat="1" ht="6.96" customHeight="1">
      <c r="B5" s="21"/>
      <c r="L5" s="21"/>
      <c r="AZ5" s="293" t="s">
        <v>4103</v>
      </c>
      <c r="BA5" s="293" t="s">
        <v>4104</v>
      </c>
      <c r="BB5" s="293" t="s">
        <v>269</v>
      </c>
      <c r="BC5" s="293" t="s">
        <v>1668</v>
      </c>
      <c r="BD5" s="293" t="s">
        <v>89</v>
      </c>
    </row>
    <row r="6" s="1" customFormat="1" ht="12" customHeight="1">
      <c r="B6" s="21"/>
      <c r="D6" s="166" t="s">
        <v>16</v>
      </c>
      <c r="L6" s="21"/>
      <c r="AZ6" s="293" t="s">
        <v>4105</v>
      </c>
      <c r="BA6" s="293" t="s">
        <v>4106</v>
      </c>
      <c r="BB6" s="293" t="s">
        <v>269</v>
      </c>
      <c r="BC6" s="293" t="s">
        <v>4107</v>
      </c>
      <c r="BD6" s="293" t="s">
        <v>89</v>
      </c>
    </row>
    <row r="7" s="1" customFormat="1" ht="16.5" customHeight="1">
      <c r="B7" s="21"/>
      <c r="E7" s="167" t="str">
        <f>'Rekapitulace stavby'!K6</f>
        <v>Komunitní centrum Jahodnice - rozdělení do etap .I.etapa</v>
      </c>
      <c r="F7" s="166"/>
      <c r="G7" s="166"/>
      <c r="H7" s="166"/>
      <c r="L7" s="21"/>
      <c r="AZ7" s="293" t="s">
        <v>4108</v>
      </c>
      <c r="BA7" s="293" t="s">
        <v>4109</v>
      </c>
      <c r="BB7" s="293" t="s">
        <v>269</v>
      </c>
      <c r="BC7" s="293" t="s">
        <v>4110</v>
      </c>
      <c r="BD7" s="293" t="s">
        <v>89</v>
      </c>
    </row>
    <row r="8">
      <c r="B8" s="21"/>
      <c r="D8" s="166" t="s">
        <v>171</v>
      </c>
      <c r="L8" s="21"/>
    </row>
    <row r="9" s="1" customFormat="1" ht="23.25" customHeight="1">
      <c r="B9" s="21"/>
      <c r="E9" s="167" t="s">
        <v>172</v>
      </c>
      <c r="F9" s="1"/>
      <c r="G9" s="1"/>
      <c r="H9" s="1"/>
      <c r="L9" s="21"/>
    </row>
    <row r="10" s="1" customFormat="1" ht="12" customHeight="1">
      <c r="B10" s="21"/>
      <c r="D10" s="166" t="s">
        <v>173</v>
      </c>
      <c r="L10" s="21"/>
    </row>
    <row r="11" s="2" customFormat="1" ht="16.5" customHeight="1">
      <c r="A11" s="41"/>
      <c r="B11" s="44"/>
      <c r="C11" s="41"/>
      <c r="D11" s="41"/>
      <c r="E11" s="168" t="s">
        <v>174</v>
      </c>
      <c r="F11" s="41"/>
      <c r="G11" s="41"/>
      <c r="H11" s="41"/>
      <c r="I11" s="41"/>
      <c r="J11" s="41"/>
      <c r="K11" s="41"/>
      <c r="L11" s="66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4"/>
      <c r="C12" s="41"/>
      <c r="D12" s="166" t="s">
        <v>175</v>
      </c>
      <c r="E12" s="41"/>
      <c r="F12" s="41"/>
      <c r="G12" s="41"/>
      <c r="H12" s="41"/>
      <c r="I12" s="41"/>
      <c r="J12" s="41"/>
      <c r="K12" s="41"/>
      <c r="L12" s="66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6.5" customHeight="1">
      <c r="A13" s="41"/>
      <c r="B13" s="44"/>
      <c r="C13" s="41"/>
      <c r="D13" s="41"/>
      <c r="E13" s="169" t="s">
        <v>4111</v>
      </c>
      <c r="F13" s="41"/>
      <c r="G13" s="41"/>
      <c r="H13" s="41"/>
      <c r="I13" s="41"/>
      <c r="J13" s="41"/>
      <c r="K13" s="41"/>
      <c r="L13" s="66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>
      <c r="A14" s="41"/>
      <c r="B14" s="44"/>
      <c r="C14" s="41"/>
      <c r="D14" s="41"/>
      <c r="E14" s="41"/>
      <c r="F14" s="41"/>
      <c r="G14" s="41"/>
      <c r="H14" s="41"/>
      <c r="I14" s="41"/>
      <c r="J14" s="41"/>
      <c r="K14" s="41"/>
      <c r="L14" s="66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2" customHeight="1">
      <c r="A15" s="41"/>
      <c r="B15" s="44"/>
      <c r="C15" s="41"/>
      <c r="D15" s="166" t="s">
        <v>18</v>
      </c>
      <c r="E15" s="41"/>
      <c r="F15" s="144" t="s">
        <v>1</v>
      </c>
      <c r="G15" s="41"/>
      <c r="H15" s="41"/>
      <c r="I15" s="166" t="s">
        <v>19</v>
      </c>
      <c r="J15" s="144" t="s">
        <v>1</v>
      </c>
      <c r="K15" s="41"/>
      <c r="L15" s="66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4"/>
      <c r="C16" s="41"/>
      <c r="D16" s="166" t="s">
        <v>20</v>
      </c>
      <c r="E16" s="41"/>
      <c r="F16" s="144" t="s">
        <v>21</v>
      </c>
      <c r="G16" s="41"/>
      <c r="H16" s="41"/>
      <c r="I16" s="166" t="s">
        <v>22</v>
      </c>
      <c r="J16" s="170" t="str">
        <f>'Rekapitulace stavby'!AN8</f>
        <v>14. 7. 2021</v>
      </c>
      <c r="K16" s="41"/>
      <c r="L16" s="66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0.8" customHeight="1">
      <c r="A17" s="41"/>
      <c r="B17" s="44"/>
      <c r="C17" s="41"/>
      <c r="D17" s="41"/>
      <c r="E17" s="41"/>
      <c r="F17" s="41"/>
      <c r="G17" s="41"/>
      <c r="H17" s="41"/>
      <c r="I17" s="41"/>
      <c r="J17" s="41"/>
      <c r="K17" s="41"/>
      <c r="L17" s="66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2" customHeight="1">
      <c r="A18" s="41"/>
      <c r="B18" s="44"/>
      <c r="C18" s="41"/>
      <c r="D18" s="166" t="s">
        <v>24</v>
      </c>
      <c r="E18" s="41"/>
      <c r="F18" s="41"/>
      <c r="G18" s="41"/>
      <c r="H18" s="41"/>
      <c r="I18" s="166" t="s">
        <v>25</v>
      </c>
      <c r="J18" s="144" t="s">
        <v>26</v>
      </c>
      <c r="K18" s="41"/>
      <c r="L18" s="66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8" customHeight="1">
      <c r="A19" s="41"/>
      <c r="B19" s="44"/>
      <c r="C19" s="41"/>
      <c r="D19" s="41"/>
      <c r="E19" s="144" t="s">
        <v>27</v>
      </c>
      <c r="F19" s="41"/>
      <c r="G19" s="41"/>
      <c r="H19" s="41"/>
      <c r="I19" s="166" t="s">
        <v>28</v>
      </c>
      <c r="J19" s="144" t="s">
        <v>1</v>
      </c>
      <c r="K19" s="41"/>
      <c r="L19" s="66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6.96" customHeight="1">
      <c r="A20" s="41"/>
      <c r="B20" s="44"/>
      <c r="C20" s="41"/>
      <c r="D20" s="41"/>
      <c r="E20" s="41"/>
      <c r="F20" s="41"/>
      <c r="G20" s="41"/>
      <c r="H20" s="41"/>
      <c r="I20" s="41"/>
      <c r="J20" s="41"/>
      <c r="K20" s="41"/>
      <c r="L20" s="66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2" customHeight="1">
      <c r="A21" s="41"/>
      <c r="B21" s="44"/>
      <c r="C21" s="41"/>
      <c r="D21" s="166" t="s">
        <v>29</v>
      </c>
      <c r="E21" s="41"/>
      <c r="F21" s="41"/>
      <c r="G21" s="41"/>
      <c r="H21" s="41"/>
      <c r="I21" s="166" t="s">
        <v>25</v>
      </c>
      <c r="J21" s="34" t="str">
        <f>'Rekapitulace stavby'!AN13</f>
        <v>Vyplň údaj</v>
      </c>
      <c r="K21" s="41"/>
      <c r="L21" s="66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8" customHeight="1">
      <c r="A22" s="41"/>
      <c r="B22" s="44"/>
      <c r="C22" s="41"/>
      <c r="D22" s="41"/>
      <c r="E22" s="34" t="str">
        <f>'Rekapitulace stavby'!E14</f>
        <v>Vyplň údaj</v>
      </c>
      <c r="F22" s="144"/>
      <c r="G22" s="144"/>
      <c r="H22" s="144"/>
      <c r="I22" s="166" t="s">
        <v>28</v>
      </c>
      <c r="J22" s="34" t="str">
        <f>'Rekapitulace stavby'!AN14</f>
        <v>Vyplň údaj</v>
      </c>
      <c r="K22" s="41"/>
      <c r="L22" s="66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6.96" customHeight="1">
      <c r="A23" s="41"/>
      <c r="B23" s="44"/>
      <c r="C23" s="41"/>
      <c r="D23" s="41"/>
      <c r="E23" s="41"/>
      <c r="F23" s="41"/>
      <c r="G23" s="41"/>
      <c r="H23" s="41"/>
      <c r="I23" s="41"/>
      <c r="J23" s="41"/>
      <c r="K23" s="41"/>
      <c r="L23" s="66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2" customHeight="1">
      <c r="A24" s="41"/>
      <c r="B24" s="44"/>
      <c r="C24" s="41"/>
      <c r="D24" s="166" t="s">
        <v>31</v>
      </c>
      <c r="E24" s="41"/>
      <c r="F24" s="41"/>
      <c r="G24" s="41"/>
      <c r="H24" s="41"/>
      <c r="I24" s="166" t="s">
        <v>25</v>
      </c>
      <c r="J24" s="144" t="s">
        <v>32</v>
      </c>
      <c r="K24" s="41"/>
      <c r="L24" s="66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8" customHeight="1">
      <c r="A25" s="41"/>
      <c r="B25" s="44"/>
      <c r="C25" s="41"/>
      <c r="D25" s="41"/>
      <c r="E25" s="144" t="s">
        <v>33</v>
      </c>
      <c r="F25" s="41"/>
      <c r="G25" s="41"/>
      <c r="H25" s="41"/>
      <c r="I25" s="166" t="s">
        <v>28</v>
      </c>
      <c r="J25" s="144" t="s">
        <v>1</v>
      </c>
      <c r="K25" s="41"/>
      <c r="L25" s="66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6.96" customHeight="1">
      <c r="A26" s="41"/>
      <c r="B26" s="44"/>
      <c r="C26" s="41"/>
      <c r="D26" s="41"/>
      <c r="E26" s="41"/>
      <c r="F26" s="41"/>
      <c r="G26" s="41"/>
      <c r="H26" s="41"/>
      <c r="I26" s="41"/>
      <c r="J26" s="41"/>
      <c r="K26" s="41"/>
      <c r="L26" s="66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12" customHeight="1">
      <c r="A27" s="41"/>
      <c r="B27" s="44"/>
      <c r="C27" s="41"/>
      <c r="D27" s="166" t="s">
        <v>35</v>
      </c>
      <c r="E27" s="41"/>
      <c r="F27" s="41"/>
      <c r="G27" s="41"/>
      <c r="H27" s="41"/>
      <c r="I27" s="166" t="s">
        <v>25</v>
      </c>
      <c r="J27" s="144" t="s">
        <v>36</v>
      </c>
      <c r="K27" s="41"/>
      <c r="L27" s="66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8" customHeight="1">
      <c r="A28" s="41"/>
      <c r="B28" s="44"/>
      <c r="C28" s="41"/>
      <c r="D28" s="41"/>
      <c r="E28" s="144" t="s">
        <v>37</v>
      </c>
      <c r="F28" s="41"/>
      <c r="G28" s="41"/>
      <c r="H28" s="41"/>
      <c r="I28" s="166" t="s">
        <v>28</v>
      </c>
      <c r="J28" s="144" t="s">
        <v>1</v>
      </c>
      <c r="K28" s="41"/>
      <c r="L28" s="66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4"/>
      <c r="C29" s="41"/>
      <c r="D29" s="41"/>
      <c r="E29" s="41"/>
      <c r="F29" s="41"/>
      <c r="G29" s="41"/>
      <c r="H29" s="41"/>
      <c r="I29" s="41"/>
      <c r="J29" s="41"/>
      <c r="K29" s="41"/>
      <c r="L29" s="66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12" customHeight="1">
      <c r="A30" s="41"/>
      <c r="B30" s="44"/>
      <c r="C30" s="41"/>
      <c r="D30" s="166" t="s">
        <v>38</v>
      </c>
      <c r="E30" s="41"/>
      <c r="F30" s="41"/>
      <c r="G30" s="41"/>
      <c r="H30" s="41"/>
      <c r="I30" s="41"/>
      <c r="J30" s="41"/>
      <c r="K30" s="41"/>
      <c r="L30" s="66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8" customFormat="1" ht="71.25" customHeight="1">
      <c r="A31" s="171"/>
      <c r="B31" s="172"/>
      <c r="C31" s="171"/>
      <c r="D31" s="171"/>
      <c r="E31" s="173" t="s">
        <v>177</v>
      </c>
      <c r="F31" s="173"/>
      <c r="G31" s="173"/>
      <c r="H31" s="173"/>
      <c r="I31" s="171"/>
      <c r="J31" s="171"/>
      <c r="K31" s="171"/>
      <c r="L31" s="174"/>
      <c r="S31" s="171"/>
      <c r="T31" s="171"/>
      <c r="U31" s="171"/>
      <c r="V31" s="171"/>
      <c r="W31" s="171"/>
      <c r="X31" s="171"/>
      <c r="Y31" s="171"/>
      <c r="Z31" s="171"/>
      <c r="AA31" s="171"/>
      <c r="AB31" s="171"/>
      <c r="AC31" s="171"/>
      <c r="AD31" s="171"/>
      <c r="AE31" s="171"/>
    </row>
    <row r="32" s="2" customFormat="1" ht="6.96" customHeight="1">
      <c r="A32" s="41"/>
      <c r="B32" s="44"/>
      <c r="C32" s="41"/>
      <c r="D32" s="41"/>
      <c r="E32" s="41"/>
      <c r="F32" s="41"/>
      <c r="G32" s="41"/>
      <c r="H32" s="41"/>
      <c r="I32" s="41"/>
      <c r="J32" s="41"/>
      <c r="K32" s="41"/>
      <c r="L32" s="66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4"/>
      <c r="C33" s="41"/>
      <c r="D33" s="175"/>
      <c r="E33" s="175"/>
      <c r="F33" s="175"/>
      <c r="G33" s="175"/>
      <c r="H33" s="175"/>
      <c r="I33" s="175"/>
      <c r="J33" s="175"/>
      <c r="K33" s="175"/>
      <c r="L33" s="66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4"/>
      <c r="C34" s="41"/>
      <c r="D34" s="144" t="s">
        <v>178</v>
      </c>
      <c r="E34" s="41"/>
      <c r="F34" s="41"/>
      <c r="G34" s="41"/>
      <c r="H34" s="41"/>
      <c r="I34" s="41"/>
      <c r="J34" s="176">
        <f>J100</f>
        <v>0</v>
      </c>
      <c r="K34" s="41"/>
      <c r="L34" s="66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4"/>
      <c r="C35" s="41"/>
      <c r="D35" s="177" t="s">
        <v>164</v>
      </c>
      <c r="E35" s="41"/>
      <c r="F35" s="41"/>
      <c r="G35" s="41"/>
      <c r="H35" s="41"/>
      <c r="I35" s="41"/>
      <c r="J35" s="176">
        <f>J114</f>
        <v>0</v>
      </c>
      <c r="K35" s="41"/>
      <c r="L35" s="66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25.44" customHeight="1">
      <c r="A36" s="41"/>
      <c r="B36" s="44"/>
      <c r="C36" s="41"/>
      <c r="D36" s="178" t="s">
        <v>41</v>
      </c>
      <c r="E36" s="41"/>
      <c r="F36" s="41"/>
      <c r="G36" s="41"/>
      <c r="H36" s="41"/>
      <c r="I36" s="41"/>
      <c r="J36" s="179">
        <f>ROUND(J34 + J35, 2)</f>
        <v>0</v>
      </c>
      <c r="K36" s="41"/>
      <c r="L36" s="66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s="2" customFormat="1" ht="6.96" customHeight="1">
      <c r="A37" s="41"/>
      <c r="B37" s="44"/>
      <c r="C37" s="41"/>
      <c r="D37" s="175"/>
      <c r="E37" s="175"/>
      <c r="F37" s="175"/>
      <c r="G37" s="175"/>
      <c r="H37" s="175"/>
      <c r="I37" s="175"/>
      <c r="J37" s="175"/>
      <c r="K37" s="175"/>
      <c r="L37" s="66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14.4" customHeight="1">
      <c r="A38" s="41"/>
      <c r="B38" s="44"/>
      <c r="C38" s="41"/>
      <c r="D38" s="41"/>
      <c r="E38" s="41"/>
      <c r="F38" s="180" t="s">
        <v>43</v>
      </c>
      <c r="G38" s="41"/>
      <c r="H38" s="41"/>
      <c r="I38" s="180" t="s">
        <v>42</v>
      </c>
      <c r="J38" s="180" t="s">
        <v>44</v>
      </c>
      <c r="K38" s="41"/>
      <c r="L38" s="66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14.4" customHeight="1">
      <c r="A39" s="41"/>
      <c r="B39" s="44"/>
      <c r="C39" s="41"/>
      <c r="D39" s="168" t="s">
        <v>45</v>
      </c>
      <c r="E39" s="166" t="s">
        <v>46</v>
      </c>
      <c r="F39" s="181">
        <f>ROUND((SUM(BE114:BE121) + SUM(BE145:BE276)),  2)</f>
        <v>0</v>
      </c>
      <c r="G39" s="41"/>
      <c r="H39" s="41"/>
      <c r="I39" s="182">
        <v>0.20999999999999999</v>
      </c>
      <c r="J39" s="181">
        <f>ROUND(((SUM(BE114:BE121) + SUM(BE145:BE276))*I39),  2)</f>
        <v>0</v>
      </c>
      <c r="K39" s="41"/>
      <c r="L39" s="66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44"/>
      <c r="C40" s="41"/>
      <c r="D40" s="41"/>
      <c r="E40" s="166" t="s">
        <v>47</v>
      </c>
      <c r="F40" s="181">
        <f>ROUND((SUM(BF114:BF121) + SUM(BF145:BF276)),  2)</f>
        <v>0</v>
      </c>
      <c r="G40" s="41"/>
      <c r="H40" s="41"/>
      <c r="I40" s="182">
        <v>0.14999999999999999</v>
      </c>
      <c r="J40" s="181">
        <f>ROUND(((SUM(BF114:BF121) + SUM(BF145:BF276))*I40),  2)</f>
        <v>0</v>
      </c>
      <c r="K40" s="41"/>
      <c r="L40" s="66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hidden="1" s="2" customFormat="1" ht="14.4" customHeight="1">
      <c r="A41" s="41"/>
      <c r="B41" s="44"/>
      <c r="C41" s="41"/>
      <c r="D41" s="41"/>
      <c r="E41" s="166" t="s">
        <v>48</v>
      </c>
      <c r="F41" s="181">
        <f>ROUND((SUM(BG114:BG121) + SUM(BG145:BG276)),  2)</f>
        <v>0</v>
      </c>
      <c r="G41" s="41"/>
      <c r="H41" s="41"/>
      <c r="I41" s="182">
        <v>0.20999999999999999</v>
      </c>
      <c r="J41" s="181">
        <f>0</f>
        <v>0</v>
      </c>
      <c r="K41" s="41"/>
      <c r="L41" s="66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hidden="1" s="2" customFormat="1" ht="14.4" customHeight="1">
      <c r="A42" s="41"/>
      <c r="B42" s="44"/>
      <c r="C42" s="41"/>
      <c r="D42" s="41"/>
      <c r="E42" s="166" t="s">
        <v>49</v>
      </c>
      <c r="F42" s="181">
        <f>ROUND((SUM(BH114:BH121) + SUM(BH145:BH276)),  2)</f>
        <v>0</v>
      </c>
      <c r="G42" s="41"/>
      <c r="H42" s="41"/>
      <c r="I42" s="182">
        <v>0.14999999999999999</v>
      </c>
      <c r="J42" s="181">
        <f>0</f>
        <v>0</v>
      </c>
      <c r="K42" s="41"/>
      <c r="L42" s="66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hidden="1" s="2" customFormat="1" ht="14.4" customHeight="1">
      <c r="A43" s="41"/>
      <c r="B43" s="44"/>
      <c r="C43" s="41"/>
      <c r="D43" s="41"/>
      <c r="E43" s="166" t="s">
        <v>50</v>
      </c>
      <c r="F43" s="181">
        <f>ROUND((SUM(BI114:BI121) + SUM(BI145:BI276)),  2)</f>
        <v>0</v>
      </c>
      <c r="G43" s="41"/>
      <c r="H43" s="41"/>
      <c r="I43" s="182">
        <v>0</v>
      </c>
      <c r="J43" s="181">
        <f>0</f>
        <v>0</v>
      </c>
      <c r="K43" s="41"/>
      <c r="L43" s="66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</row>
    <row r="44" s="2" customFormat="1" ht="6.96" customHeight="1">
      <c r="A44" s="41"/>
      <c r="B44" s="44"/>
      <c r="C44" s="41"/>
      <c r="D44" s="41"/>
      <c r="E44" s="41"/>
      <c r="F44" s="41"/>
      <c r="G44" s="41"/>
      <c r="H44" s="41"/>
      <c r="I44" s="41"/>
      <c r="J44" s="41"/>
      <c r="K44" s="41"/>
      <c r="L44" s="66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5.44" customHeight="1">
      <c r="A45" s="41"/>
      <c r="B45" s="44"/>
      <c r="C45" s="183"/>
      <c r="D45" s="184" t="s">
        <v>51</v>
      </c>
      <c r="E45" s="185"/>
      <c r="F45" s="185"/>
      <c r="G45" s="186" t="s">
        <v>52</v>
      </c>
      <c r="H45" s="187" t="s">
        <v>53</v>
      </c>
      <c r="I45" s="185"/>
      <c r="J45" s="188">
        <f>SUM(J36:J43)</f>
        <v>0</v>
      </c>
      <c r="K45" s="189"/>
      <c r="L45" s="66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14.4" customHeight="1">
      <c r="A46" s="41"/>
      <c r="B46" s="44"/>
      <c r="C46" s="41"/>
      <c r="D46" s="41"/>
      <c r="E46" s="41"/>
      <c r="F46" s="41"/>
      <c r="G46" s="41"/>
      <c r="H46" s="41"/>
      <c r="I46" s="41"/>
      <c r="J46" s="41"/>
      <c r="K46" s="41"/>
      <c r="L46" s="66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6"/>
      <c r="D50" s="190" t="s">
        <v>54</v>
      </c>
      <c r="E50" s="191"/>
      <c r="F50" s="191"/>
      <c r="G50" s="190" t="s">
        <v>55</v>
      </c>
      <c r="H50" s="191"/>
      <c r="I50" s="191"/>
      <c r="J50" s="191"/>
      <c r="K50" s="191"/>
      <c r="L50" s="66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1"/>
      <c r="B61" s="44"/>
      <c r="C61" s="41"/>
      <c r="D61" s="192" t="s">
        <v>56</v>
      </c>
      <c r="E61" s="193"/>
      <c r="F61" s="194" t="s">
        <v>57</v>
      </c>
      <c r="G61" s="192" t="s">
        <v>56</v>
      </c>
      <c r="H61" s="193"/>
      <c r="I61" s="193"/>
      <c r="J61" s="195" t="s">
        <v>57</v>
      </c>
      <c r="K61" s="193"/>
      <c r="L61" s="66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1"/>
      <c r="B65" s="44"/>
      <c r="C65" s="41"/>
      <c r="D65" s="190" t="s">
        <v>58</v>
      </c>
      <c r="E65" s="196"/>
      <c r="F65" s="196"/>
      <c r="G65" s="190" t="s">
        <v>59</v>
      </c>
      <c r="H65" s="196"/>
      <c r="I65" s="196"/>
      <c r="J65" s="196"/>
      <c r="K65" s="196"/>
      <c r="L65" s="66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1"/>
      <c r="B76" s="44"/>
      <c r="C76" s="41"/>
      <c r="D76" s="192" t="s">
        <v>56</v>
      </c>
      <c r="E76" s="193"/>
      <c r="F76" s="194" t="s">
        <v>57</v>
      </c>
      <c r="G76" s="192" t="s">
        <v>56</v>
      </c>
      <c r="H76" s="193"/>
      <c r="I76" s="193"/>
      <c r="J76" s="195" t="s">
        <v>57</v>
      </c>
      <c r="K76" s="193"/>
      <c r="L76" s="66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4.4" customHeight="1">
      <c r="A77" s="41"/>
      <c r="B77" s="197"/>
      <c r="C77" s="198"/>
      <c r="D77" s="198"/>
      <c r="E77" s="198"/>
      <c r="F77" s="198"/>
      <c r="G77" s="198"/>
      <c r="H77" s="198"/>
      <c r="I77" s="198"/>
      <c r="J77" s="198"/>
      <c r="K77" s="198"/>
      <c r="L77" s="66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81" s="2" customFormat="1" ht="6.96" customHeight="1">
      <c r="A81" s="41"/>
      <c r="B81" s="199"/>
      <c r="C81" s="200"/>
      <c r="D81" s="200"/>
      <c r="E81" s="200"/>
      <c r="F81" s="200"/>
      <c r="G81" s="200"/>
      <c r="H81" s="200"/>
      <c r="I81" s="200"/>
      <c r="J81" s="200"/>
      <c r="K81" s="200"/>
      <c r="L81" s="66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24.96" customHeight="1">
      <c r="A82" s="41"/>
      <c r="B82" s="42"/>
      <c r="C82" s="24" t="s">
        <v>179</v>
      </c>
      <c r="D82" s="43"/>
      <c r="E82" s="43"/>
      <c r="F82" s="43"/>
      <c r="G82" s="43"/>
      <c r="H82" s="43"/>
      <c r="I82" s="43"/>
      <c r="J82" s="43"/>
      <c r="K82" s="43"/>
      <c r="L82" s="66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66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3" t="s">
        <v>16</v>
      </c>
      <c r="D84" s="43"/>
      <c r="E84" s="43"/>
      <c r="F84" s="43"/>
      <c r="G84" s="43"/>
      <c r="H84" s="43"/>
      <c r="I84" s="43"/>
      <c r="J84" s="43"/>
      <c r="K84" s="43"/>
      <c r="L84" s="66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6.5" customHeight="1">
      <c r="A85" s="41"/>
      <c r="B85" s="42"/>
      <c r="C85" s="43"/>
      <c r="D85" s="43"/>
      <c r="E85" s="201" t="str">
        <f>E7</f>
        <v>Komunitní centrum Jahodnice - rozdělení do etap .I.etapa</v>
      </c>
      <c r="F85" s="33"/>
      <c r="G85" s="33"/>
      <c r="H85" s="33"/>
      <c r="I85" s="43"/>
      <c r="J85" s="43"/>
      <c r="K85" s="43"/>
      <c r="L85" s="66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1" customFormat="1" ht="12" customHeight="1">
      <c r="B86" s="22"/>
      <c r="C86" s="33" t="s">
        <v>171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23.25" customHeight="1">
      <c r="B87" s="22"/>
      <c r="C87" s="23"/>
      <c r="D87" s="23"/>
      <c r="E87" s="201" t="s">
        <v>172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173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41"/>
      <c r="B89" s="42"/>
      <c r="C89" s="43"/>
      <c r="D89" s="43"/>
      <c r="E89" s="202" t="s">
        <v>174</v>
      </c>
      <c r="F89" s="43"/>
      <c r="G89" s="43"/>
      <c r="H89" s="43"/>
      <c r="I89" s="43"/>
      <c r="J89" s="43"/>
      <c r="K89" s="43"/>
      <c r="L89" s="66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12" customHeight="1">
      <c r="A90" s="41"/>
      <c r="B90" s="42"/>
      <c r="C90" s="33" t="s">
        <v>175</v>
      </c>
      <c r="D90" s="43"/>
      <c r="E90" s="43"/>
      <c r="F90" s="43"/>
      <c r="G90" s="43"/>
      <c r="H90" s="43"/>
      <c r="I90" s="43"/>
      <c r="J90" s="43"/>
      <c r="K90" s="43"/>
      <c r="L90" s="66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6.5" customHeight="1">
      <c r="A91" s="41"/>
      <c r="B91" s="42"/>
      <c r="C91" s="43"/>
      <c r="D91" s="43"/>
      <c r="E91" s="79" t="str">
        <f>E13</f>
        <v>222/2021/KC - Komunikace,zemní práce,úprava pozemku,ploty</v>
      </c>
      <c r="F91" s="43"/>
      <c r="G91" s="43"/>
      <c r="H91" s="43"/>
      <c r="I91" s="43"/>
      <c r="J91" s="43"/>
      <c r="K91" s="43"/>
      <c r="L91" s="66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6.96" customHeight="1">
      <c r="A92" s="41"/>
      <c r="B92" s="42"/>
      <c r="C92" s="43"/>
      <c r="D92" s="43"/>
      <c r="E92" s="43"/>
      <c r="F92" s="43"/>
      <c r="G92" s="43"/>
      <c r="H92" s="43"/>
      <c r="I92" s="43"/>
      <c r="J92" s="43"/>
      <c r="K92" s="43"/>
      <c r="L92" s="66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2" customHeight="1">
      <c r="A93" s="41"/>
      <c r="B93" s="42"/>
      <c r="C93" s="33" t="s">
        <v>20</v>
      </c>
      <c r="D93" s="43"/>
      <c r="E93" s="43"/>
      <c r="F93" s="28" t="str">
        <f>F16</f>
        <v>Baštýřská 67/2,19800 Praha 14</v>
      </c>
      <c r="G93" s="43"/>
      <c r="H93" s="43"/>
      <c r="I93" s="33" t="s">
        <v>22</v>
      </c>
      <c r="J93" s="82" t="str">
        <f>IF(J16="","",J16)</f>
        <v>14. 7. 2021</v>
      </c>
      <c r="K93" s="43"/>
      <c r="L93" s="66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6.96" customHeight="1">
      <c r="A94" s="41"/>
      <c r="B94" s="42"/>
      <c r="C94" s="43"/>
      <c r="D94" s="43"/>
      <c r="E94" s="43"/>
      <c r="F94" s="43"/>
      <c r="G94" s="43"/>
      <c r="H94" s="43"/>
      <c r="I94" s="43"/>
      <c r="J94" s="43"/>
      <c r="K94" s="43"/>
      <c r="L94" s="66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25.65" customHeight="1">
      <c r="A95" s="41"/>
      <c r="B95" s="42"/>
      <c r="C95" s="33" t="s">
        <v>24</v>
      </c>
      <c r="D95" s="43"/>
      <c r="E95" s="43"/>
      <c r="F95" s="28" t="str">
        <f>E19</f>
        <v>Městská část Praha 14,Br.Venclíků 1073,Praha 14</v>
      </c>
      <c r="G95" s="43"/>
      <c r="H95" s="43"/>
      <c r="I95" s="33" t="s">
        <v>31</v>
      </c>
      <c r="J95" s="37" t="str">
        <f>E25</f>
        <v>a3atelier s.r.o.,Praha 1</v>
      </c>
      <c r="K95" s="43"/>
      <c r="L95" s="66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15.15" customHeight="1">
      <c r="A96" s="41"/>
      <c r="B96" s="42"/>
      <c r="C96" s="33" t="s">
        <v>29</v>
      </c>
      <c r="D96" s="43"/>
      <c r="E96" s="43"/>
      <c r="F96" s="28" t="str">
        <f>IF(E22="","",E22)</f>
        <v>Vyplň údaj</v>
      </c>
      <c r="G96" s="43"/>
      <c r="H96" s="43"/>
      <c r="I96" s="33" t="s">
        <v>35</v>
      </c>
      <c r="J96" s="37" t="str">
        <f>E28</f>
        <v>Ing.Myšík Petr</v>
      </c>
      <c r="K96" s="43"/>
      <c r="L96" s="66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97" s="2" customFormat="1" ht="10.32" customHeight="1">
      <c r="A97" s="41"/>
      <c r="B97" s="42"/>
      <c r="C97" s="43"/>
      <c r="D97" s="43"/>
      <c r="E97" s="43"/>
      <c r="F97" s="43"/>
      <c r="G97" s="43"/>
      <c r="H97" s="43"/>
      <c r="I97" s="43"/>
      <c r="J97" s="43"/>
      <c r="K97" s="43"/>
      <c r="L97" s="66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</row>
    <row r="98" s="2" customFormat="1" ht="29.28" customHeight="1">
      <c r="A98" s="41"/>
      <c r="B98" s="42"/>
      <c r="C98" s="203" t="s">
        <v>180</v>
      </c>
      <c r="D98" s="160"/>
      <c r="E98" s="160"/>
      <c r="F98" s="160"/>
      <c r="G98" s="160"/>
      <c r="H98" s="160"/>
      <c r="I98" s="160"/>
      <c r="J98" s="204" t="s">
        <v>181</v>
      </c>
      <c r="K98" s="160"/>
      <c r="L98" s="66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</row>
    <row r="99" s="2" customFormat="1" ht="10.32" customHeight="1">
      <c r="A99" s="41"/>
      <c r="B99" s="42"/>
      <c r="C99" s="43"/>
      <c r="D99" s="43"/>
      <c r="E99" s="43"/>
      <c r="F99" s="43"/>
      <c r="G99" s="43"/>
      <c r="H99" s="43"/>
      <c r="I99" s="43"/>
      <c r="J99" s="43"/>
      <c r="K99" s="43"/>
      <c r="L99" s="66"/>
      <c r="S99" s="41"/>
      <c r="T99" s="41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</row>
    <row r="100" s="2" customFormat="1" ht="22.8" customHeight="1">
      <c r="A100" s="41"/>
      <c r="B100" s="42"/>
      <c r="C100" s="205" t="s">
        <v>182</v>
      </c>
      <c r="D100" s="43"/>
      <c r="E100" s="43"/>
      <c r="F100" s="43"/>
      <c r="G100" s="43"/>
      <c r="H100" s="43"/>
      <c r="I100" s="43"/>
      <c r="J100" s="113">
        <f>J145</f>
        <v>0</v>
      </c>
      <c r="K100" s="43"/>
      <c r="L100" s="66"/>
      <c r="S100" s="41"/>
      <c r="T100" s="41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U100" s="18" t="s">
        <v>183</v>
      </c>
    </row>
    <row r="101" s="9" customFormat="1" ht="24.96" customHeight="1">
      <c r="A101" s="9"/>
      <c r="B101" s="206"/>
      <c r="C101" s="207"/>
      <c r="D101" s="208" t="s">
        <v>399</v>
      </c>
      <c r="E101" s="209"/>
      <c r="F101" s="209"/>
      <c r="G101" s="209"/>
      <c r="H101" s="209"/>
      <c r="I101" s="209"/>
      <c r="J101" s="210">
        <f>J146</f>
        <v>0</v>
      </c>
      <c r="K101" s="207"/>
      <c r="L101" s="211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212"/>
      <c r="C102" s="135"/>
      <c r="D102" s="213" t="s">
        <v>400</v>
      </c>
      <c r="E102" s="214"/>
      <c r="F102" s="214"/>
      <c r="G102" s="214"/>
      <c r="H102" s="214"/>
      <c r="I102" s="214"/>
      <c r="J102" s="215">
        <f>J147</f>
        <v>0</v>
      </c>
      <c r="K102" s="135"/>
      <c r="L102" s="216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212"/>
      <c r="C103" s="135"/>
      <c r="D103" s="213" t="s">
        <v>4112</v>
      </c>
      <c r="E103" s="214"/>
      <c r="F103" s="214"/>
      <c r="G103" s="214"/>
      <c r="H103" s="214"/>
      <c r="I103" s="214"/>
      <c r="J103" s="215">
        <f>J176</f>
        <v>0</v>
      </c>
      <c r="K103" s="135"/>
      <c r="L103" s="216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212"/>
      <c r="C104" s="135"/>
      <c r="D104" s="213" t="s">
        <v>408</v>
      </c>
      <c r="E104" s="214"/>
      <c r="F104" s="214"/>
      <c r="G104" s="214"/>
      <c r="H104" s="214"/>
      <c r="I104" s="214"/>
      <c r="J104" s="215">
        <f>J219</f>
        <v>0</v>
      </c>
      <c r="K104" s="135"/>
      <c r="L104" s="216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212"/>
      <c r="C105" s="135"/>
      <c r="D105" s="213" t="s">
        <v>4113</v>
      </c>
      <c r="E105" s="214"/>
      <c r="F105" s="214"/>
      <c r="G105" s="214"/>
      <c r="H105" s="214"/>
      <c r="I105" s="214"/>
      <c r="J105" s="215">
        <f>J233</f>
        <v>0</v>
      </c>
      <c r="K105" s="135"/>
      <c r="L105" s="216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212"/>
      <c r="C106" s="135"/>
      <c r="D106" s="213" t="s">
        <v>409</v>
      </c>
      <c r="E106" s="214"/>
      <c r="F106" s="214"/>
      <c r="G106" s="214"/>
      <c r="H106" s="214"/>
      <c r="I106" s="214"/>
      <c r="J106" s="215">
        <f>J240</f>
        <v>0</v>
      </c>
      <c r="K106" s="135"/>
      <c r="L106" s="216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9" customFormat="1" ht="24.96" customHeight="1">
      <c r="A107" s="9"/>
      <c r="B107" s="206"/>
      <c r="C107" s="207"/>
      <c r="D107" s="208" t="s">
        <v>410</v>
      </c>
      <c r="E107" s="209"/>
      <c r="F107" s="209"/>
      <c r="G107" s="209"/>
      <c r="H107" s="209"/>
      <c r="I107" s="209"/>
      <c r="J107" s="210">
        <f>J242</f>
        <v>0</v>
      </c>
      <c r="K107" s="207"/>
      <c r="L107" s="211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10" customFormat="1" ht="19.92" customHeight="1">
      <c r="A108" s="10"/>
      <c r="B108" s="212"/>
      <c r="C108" s="135"/>
      <c r="D108" s="213" t="s">
        <v>411</v>
      </c>
      <c r="E108" s="214"/>
      <c r="F108" s="214"/>
      <c r="G108" s="214"/>
      <c r="H108" s="214"/>
      <c r="I108" s="214"/>
      <c r="J108" s="215">
        <f>J243</f>
        <v>0</v>
      </c>
      <c r="K108" s="135"/>
      <c r="L108" s="216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212"/>
      <c r="C109" s="135"/>
      <c r="D109" s="213" t="s">
        <v>420</v>
      </c>
      <c r="E109" s="214"/>
      <c r="F109" s="214"/>
      <c r="G109" s="214"/>
      <c r="H109" s="214"/>
      <c r="I109" s="214"/>
      <c r="J109" s="215">
        <f>J254</f>
        <v>0</v>
      </c>
      <c r="K109" s="135"/>
      <c r="L109" s="216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212"/>
      <c r="C110" s="135"/>
      <c r="D110" s="213" t="s">
        <v>1967</v>
      </c>
      <c r="E110" s="214"/>
      <c r="F110" s="214"/>
      <c r="G110" s="214"/>
      <c r="H110" s="214"/>
      <c r="I110" s="214"/>
      <c r="J110" s="215">
        <f>J265</f>
        <v>0</v>
      </c>
      <c r="K110" s="135"/>
      <c r="L110" s="216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9" customFormat="1" ht="24.96" customHeight="1">
      <c r="A111" s="9"/>
      <c r="B111" s="206"/>
      <c r="C111" s="207"/>
      <c r="D111" s="208" t="s">
        <v>4114</v>
      </c>
      <c r="E111" s="209"/>
      <c r="F111" s="209"/>
      <c r="G111" s="209"/>
      <c r="H111" s="209"/>
      <c r="I111" s="209"/>
      <c r="J111" s="210">
        <f>J268</f>
        <v>0</v>
      </c>
      <c r="K111" s="207"/>
      <c r="L111" s="211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</row>
    <row r="112" s="2" customFormat="1" ht="21.84" customHeight="1">
      <c r="A112" s="41"/>
      <c r="B112" s="42"/>
      <c r="C112" s="43"/>
      <c r="D112" s="43"/>
      <c r="E112" s="43"/>
      <c r="F112" s="43"/>
      <c r="G112" s="43"/>
      <c r="H112" s="43"/>
      <c r="I112" s="43"/>
      <c r="J112" s="43"/>
      <c r="K112" s="43"/>
      <c r="L112" s="66"/>
      <c r="S112" s="41"/>
      <c r="T112" s="41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</row>
    <row r="113" s="2" customFormat="1" ht="6.96" customHeight="1">
      <c r="A113" s="41"/>
      <c r="B113" s="42"/>
      <c r="C113" s="43"/>
      <c r="D113" s="43"/>
      <c r="E113" s="43"/>
      <c r="F113" s="43"/>
      <c r="G113" s="43"/>
      <c r="H113" s="43"/>
      <c r="I113" s="43"/>
      <c r="J113" s="43"/>
      <c r="K113" s="43"/>
      <c r="L113" s="66"/>
      <c r="S113" s="41"/>
      <c r="T113" s="41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</row>
    <row r="114" s="2" customFormat="1" ht="29.28" customHeight="1">
      <c r="A114" s="41"/>
      <c r="B114" s="42"/>
      <c r="C114" s="205" t="s">
        <v>189</v>
      </c>
      <c r="D114" s="43"/>
      <c r="E114" s="43"/>
      <c r="F114" s="43"/>
      <c r="G114" s="43"/>
      <c r="H114" s="43"/>
      <c r="I114" s="43"/>
      <c r="J114" s="217">
        <f>ROUND(J115 + J116 + J117 + J118 + J119 + J120,2)</f>
        <v>0</v>
      </c>
      <c r="K114" s="43"/>
      <c r="L114" s="66"/>
      <c r="N114" s="218" t="s">
        <v>45</v>
      </c>
      <c r="S114" s="41"/>
      <c r="T114" s="41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</row>
    <row r="115" s="2" customFormat="1" ht="18" customHeight="1">
      <c r="A115" s="41"/>
      <c r="B115" s="42"/>
      <c r="C115" s="43"/>
      <c r="D115" s="156" t="s">
        <v>190</v>
      </c>
      <c r="E115" s="151"/>
      <c r="F115" s="151"/>
      <c r="G115" s="43"/>
      <c r="H115" s="43"/>
      <c r="I115" s="43"/>
      <c r="J115" s="152">
        <v>0</v>
      </c>
      <c r="K115" s="43"/>
      <c r="L115" s="219"/>
      <c r="M115" s="220"/>
      <c r="N115" s="221" t="s">
        <v>46</v>
      </c>
      <c r="O115" s="220"/>
      <c r="P115" s="220"/>
      <c r="Q115" s="220"/>
      <c r="R115" s="220"/>
      <c r="S115" s="222"/>
      <c r="T115" s="222"/>
      <c r="U115" s="222"/>
      <c r="V115" s="222"/>
      <c r="W115" s="222"/>
      <c r="X115" s="222"/>
      <c r="Y115" s="222"/>
      <c r="Z115" s="222"/>
      <c r="AA115" s="222"/>
      <c r="AB115" s="222"/>
      <c r="AC115" s="222"/>
      <c r="AD115" s="222"/>
      <c r="AE115" s="222"/>
      <c r="AF115" s="220"/>
      <c r="AG115" s="220"/>
      <c r="AH115" s="220"/>
      <c r="AI115" s="220"/>
      <c r="AJ115" s="220"/>
      <c r="AK115" s="220"/>
      <c r="AL115" s="220"/>
      <c r="AM115" s="220"/>
      <c r="AN115" s="220"/>
      <c r="AO115" s="220"/>
      <c r="AP115" s="220"/>
      <c r="AQ115" s="220"/>
      <c r="AR115" s="220"/>
      <c r="AS115" s="220"/>
      <c r="AT115" s="220"/>
      <c r="AU115" s="220"/>
      <c r="AV115" s="220"/>
      <c r="AW115" s="220"/>
      <c r="AX115" s="220"/>
      <c r="AY115" s="223" t="s">
        <v>104</v>
      </c>
      <c r="AZ115" s="220"/>
      <c r="BA115" s="220"/>
      <c r="BB115" s="220"/>
      <c r="BC115" s="220"/>
      <c r="BD115" s="220"/>
      <c r="BE115" s="224">
        <f>IF(N115="základní",J115,0)</f>
        <v>0</v>
      </c>
      <c r="BF115" s="224">
        <f>IF(N115="snížená",J115,0)</f>
        <v>0</v>
      </c>
      <c r="BG115" s="224">
        <f>IF(N115="zákl. přenesená",J115,0)</f>
        <v>0</v>
      </c>
      <c r="BH115" s="224">
        <f>IF(N115="sníž. přenesená",J115,0)</f>
        <v>0</v>
      </c>
      <c r="BI115" s="224">
        <f>IF(N115="nulová",J115,0)</f>
        <v>0</v>
      </c>
      <c r="BJ115" s="223" t="s">
        <v>87</v>
      </c>
      <c r="BK115" s="220"/>
      <c r="BL115" s="220"/>
      <c r="BM115" s="220"/>
    </row>
    <row r="116" s="2" customFormat="1" ht="18" customHeight="1">
      <c r="A116" s="41"/>
      <c r="B116" s="42"/>
      <c r="C116" s="43"/>
      <c r="D116" s="156" t="s">
        <v>191</v>
      </c>
      <c r="E116" s="151"/>
      <c r="F116" s="151"/>
      <c r="G116" s="43"/>
      <c r="H116" s="43"/>
      <c r="I116" s="43"/>
      <c r="J116" s="152">
        <v>0</v>
      </c>
      <c r="K116" s="43"/>
      <c r="L116" s="219"/>
      <c r="M116" s="220"/>
      <c r="N116" s="221" t="s">
        <v>46</v>
      </c>
      <c r="O116" s="220"/>
      <c r="P116" s="220"/>
      <c r="Q116" s="220"/>
      <c r="R116" s="220"/>
      <c r="S116" s="222"/>
      <c r="T116" s="222"/>
      <c r="U116" s="222"/>
      <c r="V116" s="222"/>
      <c r="W116" s="222"/>
      <c r="X116" s="222"/>
      <c r="Y116" s="222"/>
      <c r="Z116" s="222"/>
      <c r="AA116" s="222"/>
      <c r="AB116" s="222"/>
      <c r="AC116" s="222"/>
      <c r="AD116" s="222"/>
      <c r="AE116" s="222"/>
      <c r="AF116" s="220"/>
      <c r="AG116" s="220"/>
      <c r="AH116" s="220"/>
      <c r="AI116" s="220"/>
      <c r="AJ116" s="220"/>
      <c r="AK116" s="220"/>
      <c r="AL116" s="220"/>
      <c r="AM116" s="220"/>
      <c r="AN116" s="220"/>
      <c r="AO116" s="220"/>
      <c r="AP116" s="220"/>
      <c r="AQ116" s="220"/>
      <c r="AR116" s="220"/>
      <c r="AS116" s="220"/>
      <c r="AT116" s="220"/>
      <c r="AU116" s="220"/>
      <c r="AV116" s="220"/>
      <c r="AW116" s="220"/>
      <c r="AX116" s="220"/>
      <c r="AY116" s="223" t="s">
        <v>104</v>
      </c>
      <c r="AZ116" s="220"/>
      <c r="BA116" s="220"/>
      <c r="BB116" s="220"/>
      <c r="BC116" s="220"/>
      <c r="BD116" s="220"/>
      <c r="BE116" s="224">
        <f>IF(N116="základní",J116,0)</f>
        <v>0</v>
      </c>
      <c r="BF116" s="224">
        <f>IF(N116="snížená",J116,0)</f>
        <v>0</v>
      </c>
      <c r="BG116" s="224">
        <f>IF(N116="zákl. přenesená",J116,0)</f>
        <v>0</v>
      </c>
      <c r="BH116" s="224">
        <f>IF(N116="sníž. přenesená",J116,0)</f>
        <v>0</v>
      </c>
      <c r="BI116" s="224">
        <f>IF(N116="nulová",J116,0)</f>
        <v>0</v>
      </c>
      <c r="BJ116" s="223" t="s">
        <v>87</v>
      </c>
      <c r="BK116" s="220"/>
      <c r="BL116" s="220"/>
      <c r="BM116" s="220"/>
    </row>
    <row r="117" s="2" customFormat="1" ht="18" customHeight="1">
      <c r="A117" s="41"/>
      <c r="B117" s="42"/>
      <c r="C117" s="43"/>
      <c r="D117" s="156" t="s">
        <v>192</v>
      </c>
      <c r="E117" s="151"/>
      <c r="F117" s="151"/>
      <c r="G117" s="43"/>
      <c r="H117" s="43"/>
      <c r="I117" s="43"/>
      <c r="J117" s="152">
        <v>0</v>
      </c>
      <c r="K117" s="43"/>
      <c r="L117" s="219"/>
      <c r="M117" s="220"/>
      <c r="N117" s="221" t="s">
        <v>46</v>
      </c>
      <c r="O117" s="220"/>
      <c r="P117" s="220"/>
      <c r="Q117" s="220"/>
      <c r="R117" s="220"/>
      <c r="S117" s="222"/>
      <c r="T117" s="222"/>
      <c r="U117" s="222"/>
      <c r="V117" s="222"/>
      <c r="W117" s="222"/>
      <c r="X117" s="222"/>
      <c r="Y117" s="222"/>
      <c r="Z117" s="222"/>
      <c r="AA117" s="222"/>
      <c r="AB117" s="222"/>
      <c r="AC117" s="222"/>
      <c r="AD117" s="222"/>
      <c r="AE117" s="222"/>
      <c r="AF117" s="220"/>
      <c r="AG117" s="220"/>
      <c r="AH117" s="220"/>
      <c r="AI117" s="220"/>
      <c r="AJ117" s="220"/>
      <c r="AK117" s="220"/>
      <c r="AL117" s="220"/>
      <c r="AM117" s="220"/>
      <c r="AN117" s="220"/>
      <c r="AO117" s="220"/>
      <c r="AP117" s="220"/>
      <c r="AQ117" s="220"/>
      <c r="AR117" s="220"/>
      <c r="AS117" s="220"/>
      <c r="AT117" s="220"/>
      <c r="AU117" s="220"/>
      <c r="AV117" s="220"/>
      <c r="AW117" s="220"/>
      <c r="AX117" s="220"/>
      <c r="AY117" s="223" t="s">
        <v>104</v>
      </c>
      <c r="AZ117" s="220"/>
      <c r="BA117" s="220"/>
      <c r="BB117" s="220"/>
      <c r="BC117" s="220"/>
      <c r="BD117" s="220"/>
      <c r="BE117" s="224">
        <f>IF(N117="základní",J117,0)</f>
        <v>0</v>
      </c>
      <c r="BF117" s="224">
        <f>IF(N117="snížená",J117,0)</f>
        <v>0</v>
      </c>
      <c r="BG117" s="224">
        <f>IF(N117="zákl. přenesená",J117,0)</f>
        <v>0</v>
      </c>
      <c r="BH117" s="224">
        <f>IF(N117="sníž. přenesená",J117,0)</f>
        <v>0</v>
      </c>
      <c r="BI117" s="224">
        <f>IF(N117="nulová",J117,0)</f>
        <v>0</v>
      </c>
      <c r="BJ117" s="223" t="s">
        <v>87</v>
      </c>
      <c r="BK117" s="220"/>
      <c r="BL117" s="220"/>
      <c r="BM117" s="220"/>
    </row>
    <row r="118" s="2" customFormat="1" ht="18" customHeight="1">
      <c r="A118" s="41"/>
      <c r="B118" s="42"/>
      <c r="C118" s="43"/>
      <c r="D118" s="156" t="s">
        <v>193</v>
      </c>
      <c r="E118" s="151"/>
      <c r="F118" s="151"/>
      <c r="G118" s="43"/>
      <c r="H118" s="43"/>
      <c r="I118" s="43"/>
      <c r="J118" s="152">
        <v>0</v>
      </c>
      <c r="K118" s="43"/>
      <c r="L118" s="219"/>
      <c r="M118" s="220"/>
      <c r="N118" s="221" t="s">
        <v>46</v>
      </c>
      <c r="O118" s="220"/>
      <c r="P118" s="220"/>
      <c r="Q118" s="220"/>
      <c r="R118" s="220"/>
      <c r="S118" s="222"/>
      <c r="T118" s="222"/>
      <c r="U118" s="222"/>
      <c r="V118" s="222"/>
      <c r="W118" s="222"/>
      <c r="X118" s="222"/>
      <c r="Y118" s="222"/>
      <c r="Z118" s="222"/>
      <c r="AA118" s="222"/>
      <c r="AB118" s="222"/>
      <c r="AC118" s="222"/>
      <c r="AD118" s="222"/>
      <c r="AE118" s="222"/>
      <c r="AF118" s="220"/>
      <c r="AG118" s="220"/>
      <c r="AH118" s="220"/>
      <c r="AI118" s="220"/>
      <c r="AJ118" s="220"/>
      <c r="AK118" s="220"/>
      <c r="AL118" s="220"/>
      <c r="AM118" s="220"/>
      <c r="AN118" s="220"/>
      <c r="AO118" s="220"/>
      <c r="AP118" s="220"/>
      <c r="AQ118" s="220"/>
      <c r="AR118" s="220"/>
      <c r="AS118" s="220"/>
      <c r="AT118" s="220"/>
      <c r="AU118" s="220"/>
      <c r="AV118" s="220"/>
      <c r="AW118" s="220"/>
      <c r="AX118" s="220"/>
      <c r="AY118" s="223" t="s">
        <v>104</v>
      </c>
      <c r="AZ118" s="220"/>
      <c r="BA118" s="220"/>
      <c r="BB118" s="220"/>
      <c r="BC118" s="220"/>
      <c r="BD118" s="220"/>
      <c r="BE118" s="224">
        <f>IF(N118="základní",J118,0)</f>
        <v>0</v>
      </c>
      <c r="BF118" s="224">
        <f>IF(N118="snížená",J118,0)</f>
        <v>0</v>
      </c>
      <c r="BG118" s="224">
        <f>IF(N118="zákl. přenesená",J118,0)</f>
        <v>0</v>
      </c>
      <c r="BH118" s="224">
        <f>IF(N118="sníž. přenesená",J118,0)</f>
        <v>0</v>
      </c>
      <c r="BI118" s="224">
        <f>IF(N118="nulová",J118,0)</f>
        <v>0</v>
      </c>
      <c r="BJ118" s="223" t="s">
        <v>87</v>
      </c>
      <c r="BK118" s="220"/>
      <c r="BL118" s="220"/>
      <c r="BM118" s="220"/>
    </row>
    <row r="119" s="2" customFormat="1" ht="18" customHeight="1">
      <c r="A119" s="41"/>
      <c r="B119" s="42"/>
      <c r="C119" s="43"/>
      <c r="D119" s="156" t="s">
        <v>194</v>
      </c>
      <c r="E119" s="151"/>
      <c r="F119" s="151"/>
      <c r="G119" s="43"/>
      <c r="H119" s="43"/>
      <c r="I119" s="43"/>
      <c r="J119" s="152">
        <v>0</v>
      </c>
      <c r="K119" s="43"/>
      <c r="L119" s="219"/>
      <c r="M119" s="220"/>
      <c r="N119" s="221" t="s">
        <v>46</v>
      </c>
      <c r="O119" s="220"/>
      <c r="P119" s="220"/>
      <c r="Q119" s="220"/>
      <c r="R119" s="220"/>
      <c r="S119" s="222"/>
      <c r="T119" s="222"/>
      <c r="U119" s="222"/>
      <c r="V119" s="222"/>
      <c r="W119" s="222"/>
      <c r="X119" s="222"/>
      <c r="Y119" s="222"/>
      <c r="Z119" s="222"/>
      <c r="AA119" s="222"/>
      <c r="AB119" s="222"/>
      <c r="AC119" s="222"/>
      <c r="AD119" s="222"/>
      <c r="AE119" s="222"/>
      <c r="AF119" s="220"/>
      <c r="AG119" s="220"/>
      <c r="AH119" s="220"/>
      <c r="AI119" s="220"/>
      <c r="AJ119" s="220"/>
      <c r="AK119" s="220"/>
      <c r="AL119" s="220"/>
      <c r="AM119" s="220"/>
      <c r="AN119" s="220"/>
      <c r="AO119" s="220"/>
      <c r="AP119" s="220"/>
      <c r="AQ119" s="220"/>
      <c r="AR119" s="220"/>
      <c r="AS119" s="220"/>
      <c r="AT119" s="220"/>
      <c r="AU119" s="220"/>
      <c r="AV119" s="220"/>
      <c r="AW119" s="220"/>
      <c r="AX119" s="220"/>
      <c r="AY119" s="223" t="s">
        <v>104</v>
      </c>
      <c r="AZ119" s="220"/>
      <c r="BA119" s="220"/>
      <c r="BB119" s="220"/>
      <c r="BC119" s="220"/>
      <c r="BD119" s="220"/>
      <c r="BE119" s="224">
        <f>IF(N119="základní",J119,0)</f>
        <v>0</v>
      </c>
      <c r="BF119" s="224">
        <f>IF(N119="snížená",J119,0)</f>
        <v>0</v>
      </c>
      <c r="BG119" s="224">
        <f>IF(N119="zákl. přenesená",J119,0)</f>
        <v>0</v>
      </c>
      <c r="BH119" s="224">
        <f>IF(N119="sníž. přenesená",J119,0)</f>
        <v>0</v>
      </c>
      <c r="BI119" s="224">
        <f>IF(N119="nulová",J119,0)</f>
        <v>0</v>
      </c>
      <c r="BJ119" s="223" t="s">
        <v>87</v>
      </c>
      <c r="BK119" s="220"/>
      <c r="BL119" s="220"/>
      <c r="BM119" s="220"/>
    </row>
    <row r="120" s="2" customFormat="1" ht="18" customHeight="1">
      <c r="A120" s="41"/>
      <c r="B120" s="42"/>
      <c r="C120" s="43"/>
      <c r="D120" s="151" t="s">
        <v>195</v>
      </c>
      <c r="E120" s="43"/>
      <c r="F120" s="43"/>
      <c r="G120" s="43"/>
      <c r="H120" s="43"/>
      <c r="I120" s="43"/>
      <c r="J120" s="152">
        <f>ROUND(J34*T120,2)</f>
        <v>0</v>
      </c>
      <c r="K120" s="43"/>
      <c r="L120" s="219"/>
      <c r="M120" s="220"/>
      <c r="N120" s="221" t="s">
        <v>46</v>
      </c>
      <c r="O120" s="220"/>
      <c r="P120" s="220"/>
      <c r="Q120" s="220"/>
      <c r="R120" s="220"/>
      <c r="S120" s="222"/>
      <c r="T120" s="222"/>
      <c r="U120" s="222"/>
      <c r="V120" s="222"/>
      <c r="W120" s="222"/>
      <c r="X120" s="222"/>
      <c r="Y120" s="222"/>
      <c r="Z120" s="222"/>
      <c r="AA120" s="222"/>
      <c r="AB120" s="222"/>
      <c r="AC120" s="222"/>
      <c r="AD120" s="222"/>
      <c r="AE120" s="222"/>
      <c r="AF120" s="220"/>
      <c r="AG120" s="220"/>
      <c r="AH120" s="220"/>
      <c r="AI120" s="220"/>
      <c r="AJ120" s="220"/>
      <c r="AK120" s="220"/>
      <c r="AL120" s="220"/>
      <c r="AM120" s="220"/>
      <c r="AN120" s="220"/>
      <c r="AO120" s="220"/>
      <c r="AP120" s="220"/>
      <c r="AQ120" s="220"/>
      <c r="AR120" s="220"/>
      <c r="AS120" s="220"/>
      <c r="AT120" s="220"/>
      <c r="AU120" s="220"/>
      <c r="AV120" s="220"/>
      <c r="AW120" s="220"/>
      <c r="AX120" s="220"/>
      <c r="AY120" s="223" t="s">
        <v>196</v>
      </c>
      <c r="AZ120" s="220"/>
      <c r="BA120" s="220"/>
      <c r="BB120" s="220"/>
      <c r="BC120" s="220"/>
      <c r="BD120" s="220"/>
      <c r="BE120" s="224">
        <f>IF(N120="základní",J120,0)</f>
        <v>0</v>
      </c>
      <c r="BF120" s="224">
        <f>IF(N120="snížená",J120,0)</f>
        <v>0</v>
      </c>
      <c r="BG120" s="224">
        <f>IF(N120="zákl. přenesená",J120,0)</f>
        <v>0</v>
      </c>
      <c r="BH120" s="224">
        <f>IF(N120="sníž. přenesená",J120,0)</f>
        <v>0</v>
      </c>
      <c r="BI120" s="224">
        <f>IF(N120="nulová",J120,0)</f>
        <v>0</v>
      </c>
      <c r="BJ120" s="223" t="s">
        <v>87</v>
      </c>
      <c r="BK120" s="220"/>
      <c r="BL120" s="220"/>
      <c r="BM120" s="220"/>
    </row>
    <row r="121" s="2" customFormat="1">
      <c r="A121" s="41"/>
      <c r="B121" s="42"/>
      <c r="C121" s="43"/>
      <c r="D121" s="43"/>
      <c r="E121" s="43"/>
      <c r="F121" s="43"/>
      <c r="G121" s="43"/>
      <c r="H121" s="43"/>
      <c r="I121" s="43"/>
      <c r="J121" s="43"/>
      <c r="K121" s="43"/>
      <c r="L121" s="66"/>
      <c r="S121" s="41"/>
      <c r="T121" s="41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</row>
    <row r="122" s="2" customFormat="1" ht="29.28" customHeight="1">
      <c r="A122" s="41"/>
      <c r="B122" s="42"/>
      <c r="C122" s="159" t="s">
        <v>169</v>
      </c>
      <c r="D122" s="160"/>
      <c r="E122" s="160"/>
      <c r="F122" s="160"/>
      <c r="G122" s="160"/>
      <c r="H122" s="160"/>
      <c r="I122" s="160"/>
      <c r="J122" s="161">
        <f>ROUND(J100+J114,2)</f>
        <v>0</v>
      </c>
      <c r="K122" s="160"/>
      <c r="L122" s="66"/>
      <c r="S122" s="41"/>
      <c r="T122" s="41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</row>
    <row r="123" s="2" customFormat="1" ht="6.96" customHeight="1">
      <c r="A123" s="41"/>
      <c r="B123" s="69"/>
      <c r="C123" s="70"/>
      <c r="D123" s="70"/>
      <c r="E123" s="70"/>
      <c r="F123" s="70"/>
      <c r="G123" s="70"/>
      <c r="H123" s="70"/>
      <c r="I123" s="70"/>
      <c r="J123" s="70"/>
      <c r="K123" s="70"/>
      <c r="L123" s="66"/>
      <c r="S123" s="41"/>
      <c r="T123" s="41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</row>
    <row r="127" s="2" customFormat="1" ht="6.96" customHeight="1">
      <c r="A127" s="41"/>
      <c r="B127" s="71"/>
      <c r="C127" s="72"/>
      <c r="D127" s="72"/>
      <c r="E127" s="72"/>
      <c r="F127" s="72"/>
      <c r="G127" s="72"/>
      <c r="H127" s="72"/>
      <c r="I127" s="72"/>
      <c r="J127" s="72"/>
      <c r="K127" s="72"/>
      <c r="L127" s="66"/>
      <c r="S127" s="41"/>
      <c r="T127" s="41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</row>
    <row r="128" s="2" customFormat="1" ht="24.96" customHeight="1">
      <c r="A128" s="41"/>
      <c r="B128" s="42"/>
      <c r="C128" s="24" t="s">
        <v>197</v>
      </c>
      <c r="D128" s="43"/>
      <c r="E128" s="43"/>
      <c r="F128" s="43"/>
      <c r="G128" s="43"/>
      <c r="H128" s="43"/>
      <c r="I128" s="43"/>
      <c r="J128" s="43"/>
      <c r="K128" s="43"/>
      <c r="L128" s="66"/>
      <c r="S128" s="41"/>
      <c r="T128" s="41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</row>
    <row r="129" s="2" customFormat="1" ht="6.96" customHeight="1">
      <c r="A129" s="41"/>
      <c r="B129" s="42"/>
      <c r="C129" s="43"/>
      <c r="D129" s="43"/>
      <c r="E129" s="43"/>
      <c r="F129" s="43"/>
      <c r="G129" s="43"/>
      <c r="H129" s="43"/>
      <c r="I129" s="43"/>
      <c r="J129" s="43"/>
      <c r="K129" s="43"/>
      <c r="L129" s="66"/>
      <c r="S129" s="41"/>
      <c r="T129" s="41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</row>
    <row r="130" s="2" customFormat="1" ht="12" customHeight="1">
      <c r="A130" s="41"/>
      <c r="B130" s="42"/>
      <c r="C130" s="33" t="s">
        <v>16</v>
      </c>
      <c r="D130" s="43"/>
      <c r="E130" s="43"/>
      <c r="F130" s="43"/>
      <c r="G130" s="43"/>
      <c r="H130" s="43"/>
      <c r="I130" s="43"/>
      <c r="J130" s="43"/>
      <c r="K130" s="43"/>
      <c r="L130" s="66"/>
      <c r="S130" s="41"/>
      <c r="T130" s="41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</row>
    <row r="131" s="2" customFormat="1" ht="16.5" customHeight="1">
      <c r="A131" s="41"/>
      <c r="B131" s="42"/>
      <c r="C131" s="43"/>
      <c r="D131" s="43"/>
      <c r="E131" s="201" t="str">
        <f>E7</f>
        <v>Komunitní centrum Jahodnice - rozdělení do etap .I.etapa</v>
      </c>
      <c r="F131" s="33"/>
      <c r="G131" s="33"/>
      <c r="H131" s="33"/>
      <c r="I131" s="43"/>
      <c r="J131" s="43"/>
      <c r="K131" s="43"/>
      <c r="L131" s="66"/>
      <c r="S131" s="41"/>
      <c r="T131" s="41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</row>
    <row r="132" s="1" customFormat="1" ht="12" customHeight="1">
      <c r="B132" s="22"/>
      <c r="C132" s="33" t="s">
        <v>171</v>
      </c>
      <c r="D132" s="23"/>
      <c r="E132" s="23"/>
      <c r="F132" s="23"/>
      <c r="G132" s="23"/>
      <c r="H132" s="23"/>
      <c r="I132" s="23"/>
      <c r="J132" s="23"/>
      <c r="K132" s="23"/>
      <c r="L132" s="21"/>
    </row>
    <row r="133" s="1" customFormat="1" ht="23.25" customHeight="1">
      <c r="B133" s="22"/>
      <c r="C133" s="23"/>
      <c r="D133" s="23"/>
      <c r="E133" s="201" t="s">
        <v>172</v>
      </c>
      <c r="F133" s="23"/>
      <c r="G133" s="23"/>
      <c r="H133" s="23"/>
      <c r="I133" s="23"/>
      <c r="J133" s="23"/>
      <c r="K133" s="23"/>
      <c r="L133" s="21"/>
    </row>
    <row r="134" s="1" customFormat="1" ht="12" customHeight="1">
      <c r="B134" s="22"/>
      <c r="C134" s="33" t="s">
        <v>173</v>
      </c>
      <c r="D134" s="23"/>
      <c r="E134" s="23"/>
      <c r="F134" s="23"/>
      <c r="G134" s="23"/>
      <c r="H134" s="23"/>
      <c r="I134" s="23"/>
      <c r="J134" s="23"/>
      <c r="K134" s="23"/>
      <c r="L134" s="21"/>
    </row>
    <row r="135" s="2" customFormat="1" ht="16.5" customHeight="1">
      <c r="A135" s="41"/>
      <c r="B135" s="42"/>
      <c r="C135" s="43"/>
      <c r="D135" s="43"/>
      <c r="E135" s="202" t="s">
        <v>174</v>
      </c>
      <c r="F135" s="43"/>
      <c r="G135" s="43"/>
      <c r="H135" s="43"/>
      <c r="I135" s="43"/>
      <c r="J135" s="43"/>
      <c r="K135" s="43"/>
      <c r="L135" s="66"/>
      <c r="S135" s="41"/>
      <c r="T135" s="41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</row>
    <row r="136" s="2" customFormat="1" ht="12" customHeight="1">
      <c r="A136" s="41"/>
      <c r="B136" s="42"/>
      <c r="C136" s="33" t="s">
        <v>175</v>
      </c>
      <c r="D136" s="43"/>
      <c r="E136" s="43"/>
      <c r="F136" s="43"/>
      <c r="G136" s="43"/>
      <c r="H136" s="43"/>
      <c r="I136" s="43"/>
      <c r="J136" s="43"/>
      <c r="K136" s="43"/>
      <c r="L136" s="66"/>
      <c r="S136" s="41"/>
      <c r="T136" s="41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</row>
    <row r="137" s="2" customFormat="1" ht="16.5" customHeight="1">
      <c r="A137" s="41"/>
      <c r="B137" s="42"/>
      <c r="C137" s="43"/>
      <c r="D137" s="43"/>
      <c r="E137" s="79" t="str">
        <f>E13</f>
        <v>222/2021/KC - Komunikace,zemní práce,úprava pozemku,ploty</v>
      </c>
      <c r="F137" s="43"/>
      <c r="G137" s="43"/>
      <c r="H137" s="43"/>
      <c r="I137" s="43"/>
      <c r="J137" s="43"/>
      <c r="K137" s="43"/>
      <c r="L137" s="66"/>
      <c r="S137" s="41"/>
      <c r="T137" s="41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</row>
    <row r="138" s="2" customFormat="1" ht="6.96" customHeight="1">
      <c r="A138" s="41"/>
      <c r="B138" s="42"/>
      <c r="C138" s="43"/>
      <c r="D138" s="43"/>
      <c r="E138" s="43"/>
      <c r="F138" s="43"/>
      <c r="G138" s="43"/>
      <c r="H138" s="43"/>
      <c r="I138" s="43"/>
      <c r="J138" s="43"/>
      <c r="K138" s="43"/>
      <c r="L138" s="66"/>
      <c r="S138" s="41"/>
      <c r="T138" s="41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</row>
    <row r="139" s="2" customFormat="1" ht="12" customHeight="1">
      <c r="A139" s="41"/>
      <c r="B139" s="42"/>
      <c r="C139" s="33" t="s">
        <v>20</v>
      </c>
      <c r="D139" s="43"/>
      <c r="E139" s="43"/>
      <c r="F139" s="28" t="str">
        <f>F16</f>
        <v>Baštýřská 67/2,19800 Praha 14</v>
      </c>
      <c r="G139" s="43"/>
      <c r="H139" s="43"/>
      <c r="I139" s="33" t="s">
        <v>22</v>
      </c>
      <c r="J139" s="82" t="str">
        <f>IF(J16="","",J16)</f>
        <v>14. 7. 2021</v>
      </c>
      <c r="K139" s="43"/>
      <c r="L139" s="66"/>
      <c r="S139" s="41"/>
      <c r="T139" s="41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</row>
    <row r="140" s="2" customFormat="1" ht="6.96" customHeight="1">
      <c r="A140" s="41"/>
      <c r="B140" s="42"/>
      <c r="C140" s="43"/>
      <c r="D140" s="43"/>
      <c r="E140" s="43"/>
      <c r="F140" s="43"/>
      <c r="G140" s="43"/>
      <c r="H140" s="43"/>
      <c r="I140" s="43"/>
      <c r="J140" s="43"/>
      <c r="K140" s="43"/>
      <c r="L140" s="66"/>
      <c r="S140" s="41"/>
      <c r="T140" s="41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</row>
    <row r="141" s="2" customFormat="1" ht="25.65" customHeight="1">
      <c r="A141" s="41"/>
      <c r="B141" s="42"/>
      <c r="C141" s="33" t="s">
        <v>24</v>
      </c>
      <c r="D141" s="43"/>
      <c r="E141" s="43"/>
      <c r="F141" s="28" t="str">
        <f>E19</f>
        <v>Městská část Praha 14,Br.Venclíků 1073,Praha 14</v>
      </c>
      <c r="G141" s="43"/>
      <c r="H141" s="43"/>
      <c r="I141" s="33" t="s">
        <v>31</v>
      </c>
      <c r="J141" s="37" t="str">
        <f>E25</f>
        <v>a3atelier s.r.o.,Praha 1</v>
      </c>
      <c r="K141" s="43"/>
      <c r="L141" s="66"/>
      <c r="S141" s="41"/>
      <c r="T141" s="41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</row>
    <row r="142" s="2" customFormat="1" ht="15.15" customHeight="1">
      <c r="A142" s="41"/>
      <c r="B142" s="42"/>
      <c r="C142" s="33" t="s">
        <v>29</v>
      </c>
      <c r="D142" s="43"/>
      <c r="E142" s="43"/>
      <c r="F142" s="28" t="str">
        <f>IF(E22="","",E22)</f>
        <v>Vyplň údaj</v>
      </c>
      <c r="G142" s="43"/>
      <c r="H142" s="43"/>
      <c r="I142" s="33" t="s">
        <v>35</v>
      </c>
      <c r="J142" s="37" t="str">
        <f>E28</f>
        <v>Ing.Myšík Petr</v>
      </c>
      <c r="K142" s="43"/>
      <c r="L142" s="66"/>
      <c r="S142" s="41"/>
      <c r="T142" s="41"/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</row>
    <row r="143" s="2" customFormat="1" ht="10.32" customHeight="1">
      <c r="A143" s="41"/>
      <c r="B143" s="42"/>
      <c r="C143" s="43"/>
      <c r="D143" s="43"/>
      <c r="E143" s="43"/>
      <c r="F143" s="43"/>
      <c r="G143" s="43"/>
      <c r="H143" s="43"/>
      <c r="I143" s="43"/>
      <c r="J143" s="43"/>
      <c r="K143" s="43"/>
      <c r="L143" s="66"/>
      <c r="S143" s="41"/>
      <c r="T143" s="41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</row>
    <row r="144" s="11" customFormat="1" ht="29.28" customHeight="1">
      <c r="A144" s="225"/>
      <c r="B144" s="226"/>
      <c r="C144" s="227" t="s">
        <v>198</v>
      </c>
      <c r="D144" s="228" t="s">
        <v>66</v>
      </c>
      <c r="E144" s="228" t="s">
        <v>62</v>
      </c>
      <c r="F144" s="228" t="s">
        <v>63</v>
      </c>
      <c r="G144" s="228" t="s">
        <v>199</v>
      </c>
      <c r="H144" s="228" t="s">
        <v>200</v>
      </c>
      <c r="I144" s="228" t="s">
        <v>201</v>
      </c>
      <c r="J144" s="229" t="s">
        <v>181</v>
      </c>
      <c r="K144" s="230" t="s">
        <v>202</v>
      </c>
      <c r="L144" s="231"/>
      <c r="M144" s="103" t="s">
        <v>1</v>
      </c>
      <c r="N144" s="104" t="s">
        <v>45</v>
      </c>
      <c r="O144" s="104" t="s">
        <v>203</v>
      </c>
      <c r="P144" s="104" t="s">
        <v>204</v>
      </c>
      <c r="Q144" s="104" t="s">
        <v>205</v>
      </c>
      <c r="R144" s="104" t="s">
        <v>206</v>
      </c>
      <c r="S144" s="104" t="s">
        <v>207</v>
      </c>
      <c r="T144" s="105" t="s">
        <v>208</v>
      </c>
      <c r="U144" s="225"/>
      <c r="V144" s="225"/>
      <c r="W144" s="225"/>
      <c r="X144" s="225"/>
      <c r="Y144" s="225"/>
      <c r="Z144" s="225"/>
      <c r="AA144" s="225"/>
      <c r="AB144" s="225"/>
      <c r="AC144" s="225"/>
      <c r="AD144" s="225"/>
      <c r="AE144" s="225"/>
    </row>
    <row r="145" s="2" customFormat="1" ht="22.8" customHeight="1">
      <c r="A145" s="41"/>
      <c r="B145" s="42"/>
      <c r="C145" s="110" t="s">
        <v>209</v>
      </c>
      <c r="D145" s="43"/>
      <c r="E145" s="43"/>
      <c r="F145" s="43"/>
      <c r="G145" s="43"/>
      <c r="H145" s="43"/>
      <c r="I145" s="43"/>
      <c r="J145" s="232">
        <f>BK145</f>
        <v>0</v>
      </c>
      <c r="K145" s="43"/>
      <c r="L145" s="44"/>
      <c r="M145" s="106"/>
      <c r="N145" s="233"/>
      <c r="O145" s="107"/>
      <c r="P145" s="234">
        <f>P146+P242+P268</f>
        <v>0</v>
      </c>
      <c r="Q145" s="107"/>
      <c r="R145" s="234">
        <f>R146+R242+R268</f>
        <v>511.69843766000002</v>
      </c>
      <c r="S145" s="107"/>
      <c r="T145" s="235">
        <f>T146+T242+T268</f>
        <v>105.93194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T145" s="18" t="s">
        <v>80</v>
      </c>
      <c r="AU145" s="18" t="s">
        <v>183</v>
      </c>
      <c r="BK145" s="236">
        <f>BK146+BK242+BK268</f>
        <v>0</v>
      </c>
    </row>
    <row r="146" s="12" customFormat="1" ht="25.92" customHeight="1">
      <c r="A146" s="12"/>
      <c r="B146" s="237"/>
      <c r="C146" s="238"/>
      <c r="D146" s="239" t="s">
        <v>80</v>
      </c>
      <c r="E146" s="240" t="s">
        <v>422</v>
      </c>
      <c r="F146" s="240" t="s">
        <v>423</v>
      </c>
      <c r="G146" s="238"/>
      <c r="H146" s="238"/>
      <c r="I146" s="241"/>
      <c r="J146" s="242">
        <f>BK146</f>
        <v>0</v>
      </c>
      <c r="K146" s="238"/>
      <c r="L146" s="243"/>
      <c r="M146" s="244"/>
      <c r="N146" s="245"/>
      <c r="O146" s="245"/>
      <c r="P146" s="246">
        <f>P147+P176+P219+P233+P240</f>
        <v>0</v>
      </c>
      <c r="Q146" s="245"/>
      <c r="R146" s="246">
        <f>R147+R176+R219+R233+R240</f>
        <v>510.66115078000001</v>
      </c>
      <c r="S146" s="245"/>
      <c r="T146" s="247">
        <f>T147+T176+T219+T233+T240</f>
        <v>105.93194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48" t="s">
        <v>87</v>
      </c>
      <c r="AT146" s="249" t="s">
        <v>80</v>
      </c>
      <c r="AU146" s="249" t="s">
        <v>81</v>
      </c>
      <c r="AY146" s="248" t="s">
        <v>211</v>
      </c>
      <c r="BK146" s="250">
        <f>BK147+BK176+BK219+BK233+BK240</f>
        <v>0</v>
      </c>
    </row>
    <row r="147" s="12" customFormat="1" ht="22.8" customHeight="1">
      <c r="A147" s="12"/>
      <c r="B147" s="237"/>
      <c r="C147" s="238"/>
      <c r="D147" s="239" t="s">
        <v>80</v>
      </c>
      <c r="E147" s="251" t="s">
        <v>87</v>
      </c>
      <c r="F147" s="251" t="s">
        <v>424</v>
      </c>
      <c r="G147" s="238"/>
      <c r="H147" s="238"/>
      <c r="I147" s="241"/>
      <c r="J147" s="252">
        <f>BK147</f>
        <v>0</v>
      </c>
      <c r="K147" s="238"/>
      <c r="L147" s="243"/>
      <c r="M147" s="244"/>
      <c r="N147" s="245"/>
      <c r="O147" s="245"/>
      <c r="P147" s="246">
        <f>SUM(P148:P175)</f>
        <v>0</v>
      </c>
      <c r="Q147" s="245"/>
      <c r="R147" s="246">
        <f>SUM(R148:R175)</f>
        <v>0.001</v>
      </c>
      <c r="S147" s="245"/>
      <c r="T147" s="247">
        <f>SUM(T148:T175)</f>
        <v>105.93194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48" t="s">
        <v>87</v>
      </c>
      <c r="AT147" s="249" t="s">
        <v>80</v>
      </c>
      <c r="AU147" s="249" t="s">
        <v>87</v>
      </c>
      <c r="AY147" s="248" t="s">
        <v>211</v>
      </c>
      <c r="BK147" s="250">
        <f>SUM(BK148:BK175)</f>
        <v>0</v>
      </c>
    </row>
    <row r="148" s="2" customFormat="1" ht="33" customHeight="1">
      <c r="A148" s="41"/>
      <c r="B148" s="42"/>
      <c r="C148" s="253" t="s">
        <v>87</v>
      </c>
      <c r="D148" s="253" t="s">
        <v>214</v>
      </c>
      <c r="E148" s="254" t="s">
        <v>4115</v>
      </c>
      <c r="F148" s="255" t="s">
        <v>4116</v>
      </c>
      <c r="G148" s="256" t="s">
        <v>269</v>
      </c>
      <c r="H148" s="257">
        <v>50</v>
      </c>
      <c r="I148" s="258"/>
      <c r="J148" s="259">
        <f>ROUND(I148*H148,2)</f>
        <v>0</v>
      </c>
      <c r="K148" s="260"/>
      <c r="L148" s="44"/>
      <c r="M148" s="261" t="s">
        <v>1</v>
      </c>
      <c r="N148" s="262" t="s">
        <v>46</v>
      </c>
      <c r="O148" s="94"/>
      <c r="P148" s="263">
        <f>O148*H148</f>
        <v>0</v>
      </c>
      <c r="Q148" s="263">
        <v>0</v>
      </c>
      <c r="R148" s="263">
        <f>Q148*H148</f>
        <v>0</v>
      </c>
      <c r="S148" s="263">
        <v>0</v>
      </c>
      <c r="T148" s="264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65" t="s">
        <v>100</v>
      </c>
      <c r="AT148" s="265" t="s">
        <v>214</v>
      </c>
      <c r="AU148" s="265" t="s">
        <v>89</v>
      </c>
      <c r="AY148" s="18" t="s">
        <v>211</v>
      </c>
      <c r="BE148" s="155">
        <f>IF(N148="základní",J148,0)</f>
        <v>0</v>
      </c>
      <c r="BF148" s="155">
        <f>IF(N148="snížená",J148,0)</f>
        <v>0</v>
      </c>
      <c r="BG148" s="155">
        <f>IF(N148="zákl. přenesená",J148,0)</f>
        <v>0</v>
      </c>
      <c r="BH148" s="155">
        <f>IF(N148="sníž. přenesená",J148,0)</f>
        <v>0</v>
      </c>
      <c r="BI148" s="155">
        <f>IF(N148="nulová",J148,0)</f>
        <v>0</v>
      </c>
      <c r="BJ148" s="18" t="s">
        <v>87</v>
      </c>
      <c r="BK148" s="155">
        <f>ROUND(I148*H148,2)</f>
        <v>0</v>
      </c>
      <c r="BL148" s="18" t="s">
        <v>100</v>
      </c>
      <c r="BM148" s="265" t="s">
        <v>4117</v>
      </c>
    </row>
    <row r="149" s="14" customFormat="1">
      <c r="A149" s="14"/>
      <c r="B149" s="277"/>
      <c r="C149" s="278"/>
      <c r="D149" s="268" t="s">
        <v>236</v>
      </c>
      <c r="E149" s="279" t="s">
        <v>1</v>
      </c>
      <c r="F149" s="280" t="s">
        <v>756</v>
      </c>
      <c r="G149" s="278"/>
      <c r="H149" s="281">
        <v>50</v>
      </c>
      <c r="I149" s="282"/>
      <c r="J149" s="278"/>
      <c r="K149" s="278"/>
      <c r="L149" s="283"/>
      <c r="M149" s="284"/>
      <c r="N149" s="285"/>
      <c r="O149" s="285"/>
      <c r="P149" s="285"/>
      <c r="Q149" s="285"/>
      <c r="R149" s="285"/>
      <c r="S149" s="285"/>
      <c r="T149" s="286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87" t="s">
        <v>236</v>
      </c>
      <c r="AU149" s="287" t="s">
        <v>89</v>
      </c>
      <c r="AV149" s="14" t="s">
        <v>89</v>
      </c>
      <c r="AW149" s="14" t="s">
        <v>34</v>
      </c>
      <c r="AX149" s="14" t="s">
        <v>87</v>
      </c>
      <c r="AY149" s="287" t="s">
        <v>211</v>
      </c>
    </row>
    <row r="150" s="2" customFormat="1" ht="16.5" customHeight="1">
      <c r="A150" s="41"/>
      <c r="B150" s="42"/>
      <c r="C150" s="253" t="s">
        <v>89</v>
      </c>
      <c r="D150" s="253" t="s">
        <v>214</v>
      </c>
      <c r="E150" s="254" t="s">
        <v>4118</v>
      </c>
      <c r="F150" s="255" t="s">
        <v>4119</v>
      </c>
      <c r="G150" s="256" t="s">
        <v>695</v>
      </c>
      <c r="H150" s="257">
        <v>20</v>
      </c>
      <c r="I150" s="258"/>
      <c r="J150" s="259">
        <f>ROUND(I150*H150,2)</f>
        <v>0</v>
      </c>
      <c r="K150" s="260"/>
      <c r="L150" s="44"/>
      <c r="M150" s="261" t="s">
        <v>1</v>
      </c>
      <c r="N150" s="262" t="s">
        <v>46</v>
      </c>
      <c r="O150" s="94"/>
      <c r="P150" s="263">
        <f>O150*H150</f>
        <v>0</v>
      </c>
      <c r="Q150" s="263">
        <v>5.0000000000000002E-05</v>
      </c>
      <c r="R150" s="263">
        <f>Q150*H150</f>
        <v>0.001</v>
      </c>
      <c r="S150" s="263">
        <v>0</v>
      </c>
      <c r="T150" s="264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65" t="s">
        <v>100</v>
      </c>
      <c r="AT150" s="265" t="s">
        <v>214</v>
      </c>
      <c r="AU150" s="265" t="s">
        <v>89</v>
      </c>
      <c r="AY150" s="18" t="s">
        <v>211</v>
      </c>
      <c r="BE150" s="155">
        <f>IF(N150="základní",J150,0)</f>
        <v>0</v>
      </c>
      <c r="BF150" s="155">
        <f>IF(N150="snížená",J150,0)</f>
        <v>0</v>
      </c>
      <c r="BG150" s="155">
        <f>IF(N150="zákl. přenesená",J150,0)</f>
        <v>0</v>
      </c>
      <c r="BH150" s="155">
        <f>IF(N150="sníž. přenesená",J150,0)</f>
        <v>0</v>
      </c>
      <c r="BI150" s="155">
        <f>IF(N150="nulová",J150,0)</f>
        <v>0</v>
      </c>
      <c r="BJ150" s="18" t="s">
        <v>87</v>
      </c>
      <c r="BK150" s="155">
        <f>ROUND(I150*H150,2)</f>
        <v>0</v>
      </c>
      <c r="BL150" s="18" t="s">
        <v>100</v>
      </c>
      <c r="BM150" s="265" t="s">
        <v>4120</v>
      </c>
    </row>
    <row r="151" s="14" customFormat="1">
      <c r="A151" s="14"/>
      <c r="B151" s="277"/>
      <c r="C151" s="278"/>
      <c r="D151" s="268" t="s">
        <v>236</v>
      </c>
      <c r="E151" s="279" t="s">
        <v>1</v>
      </c>
      <c r="F151" s="280" t="s">
        <v>551</v>
      </c>
      <c r="G151" s="278"/>
      <c r="H151" s="281">
        <v>20</v>
      </c>
      <c r="I151" s="282"/>
      <c r="J151" s="278"/>
      <c r="K151" s="278"/>
      <c r="L151" s="283"/>
      <c r="M151" s="284"/>
      <c r="N151" s="285"/>
      <c r="O151" s="285"/>
      <c r="P151" s="285"/>
      <c r="Q151" s="285"/>
      <c r="R151" s="285"/>
      <c r="S151" s="285"/>
      <c r="T151" s="286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87" t="s">
        <v>236</v>
      </c>
      <c r="AU151" s="287" t="s">
        <v>89</v>
      </c>
      <c r="AV151" s="14" t="s">
        <v>89</v>
      </c>
      <c r="AW151" s="14" t="s">
        <v>34</v>
      </c>
      <c r="AX151" s="14" t="s">
        <v>87</v>
      </c>
      <c r="AY151" s="287" t="s">
        <v>211</v>
      </c>
    </row>
    <row r="152" s="2" customFormat="1" ht="24.15" customHeight="1">
      <c r="A152" s="41"/>
      <c r="B152" s="42"/>
      <c r="C152" s="253" t="s">
        <v>96</v>
      </c>
      <c r="D152" s="253" t="s">
        <v>214</v>
      </c>
      <c r="E152" s="254" t="s">
        <v>4121</v>
      </c>
      <c r="F152" s="255" t="s">
        <v>4122</v>
      </c>
      <c r="G152" s="256" t="s">
        <v>269</v>
      </c>
      <c r="H152" s="257">
        <v>250</v>
      </c>
      <c r="I152" s="258"/>
      <c r="J152" s="259">
        <f>ROUND(I152*H152,2)</f>
        <v>0</v>
      </c>
      <c r="K152" s="260"/>
      <c r="L152" s="44"/>
      <c r="M152" s="261" t="s">
        <v>1</v>
      </c>
      <c r="N152" s="262" t="s">
        <v>46</v>
      </c>
      <c r="O152" s="94"/>
      <c r="P152" s="263">
        <f>O152*H152</f>
        <v>0</v>
      </c>
      <c r="Q152" s="263">
        <v>0</v>
      </c>
      <c r="R152" s="263">
        <f>Q152*H152</f>
        <v>0</v>
      </c>
      <c r="S152" s="263">
        <v>0.255</v>
      </c>
      <c r="T152" s="264">
        <f>S152*H152</f>
        <v>63.75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65" t="s">
        <v>100</v>
      </c>
      <c r="AT152" s="265" t="s">
        <v>214</v>
      </c>
      <c r="AU152" s="265" t="s">
        <v>89</v>
      </c>
      <c r="AY152" s="18" t="s">
        <v>211</v>
      </c>
      <c r="BE152" s="155">
        <f>IF(N152="základní",J152,0)</f>
        <v>0</v>
      </c>
      <c r="BF152" s="155">
        <f>IF(N152="snížená",J152,0)</f>
        <v>0</v>
      </c>
      <c r="BG152" s="155">
        <f>IF(N152="zákl. přenesená",J152,0)</f>
        <v>0</v>
      </c>
      <c r="BH152" s="155">
        <f>IF(N152="sníž. přenesená",J152,0)</f>
        <v>0</v>
      </c>
      <c r="BI152" s="155">
        <f>IF(N152="nulová",J152,0)</f>
        <v>0</v>
      </c>
      <c r="BJ152" s="18" t="s">
        <v>87</v>
      </c>
      <c r="BK152" s="155">
        <f>ROUND(I152*H152,2)</f>
        <v>0</v>
      </c>
      <c r="BL152" s="18" t="s">
        <v>100</v>
      </c>
      <c r="BM152" s="265" t="s">
        <v>4123</v>
      </c>
    </row>
    <row r="153" s="13" customFormat="1">
      <c r="A153" s="13"/>
      <c r="B153" s="266"/>
      <c r="C153" s="267"/>
      <c r="D153" s="268" t="s">
        <v>236</v>
      </c>
      <c r="E153" s="269" t="s">
        <v>1</v>
      </c>
      <c r="F153" s="270" t="s">
        <v>4124</v>
      </c>
      <c r="G153" s="267"/>
      <c r="H153" s="269" t="s">
        <v>1</v>
      </c>
      <c r="I153" s="271"/>
      <c r="J153" s="267"/>
      <c r="K153" s="267"/>
      <c r="L153" s="272"/>
      <c r="M153" s="273"/>
      <c r="N153" s="274"/>
      <c r="O153" s="274"/>
      <c r="P153" s="274"/>
      <c r="Q153" s="274"/>
      <c r="R153" s="274"/>
      <c r="S153" s="274"/>
      <c r="T153" s="275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76" t="s">
        <v>236</v>
      </c>
      <c r="AU153" s="276" t="s">
        <v>89</v>
      </c>
      <c r="AV153" s="13" t="s">
        <v>87</v>
      </c>
      <c r="AW153" s="13" t="s">
        <v>34</v>
      </c>
      <c r="AX153" s="13" t="s">
        <v>81</v>
      </c>
      <c r="AY153" s="276" t="s">
        <v>211</v>
      </c>
    </row>
    <row r="154" s="14" customFormat="1">
      <c r="A154" s="14"/>
      <c r="B154" s="277"/>
      <c r="C154" s="278"/>
      <c r="D154" s="268" t="s">
        <v>236</v>
      </c>
      <c r="E154" s="279" t="s">
        <v>1</v>
      </c>
      <c r="F154" s="280" t="s">
        <v>1922</v>
      </c>
      <c r="G154" s="278"/>
      <c r="H154" s="281">
        <v>250</v>
      </c>
      <c r="I154" s="282"/>
      <c r="J154" s="278"/>
      <c r="K154" s="278"/>
      <c r="L154" s="283"/>
      <c r="M154" s="284"/>
      <c r="N154" s="285"/>
      <c r="O154" s="285"/>
      <c r="P154" s="285"/>
      <c r="Q154" s="285"/>
      <c r="R154" s="285"/>
      <c r="S154" s="285"/>
      <c r="T154" s="286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87" t="s">
        <v>236</v>
      </c>
      <c r="AU154" s="287" t="s">
        <v>89</v>
      </c>
      <c r="AV154" s="14" t="s">
        <v>89</v>
      </c>
      <c r="AW154" s="14" t="s">
        <v>34</v>
      </c>
      <c r="AX154" s="14" t="s">
        <v>87</v>
      </c>
      <c r="AY154" s="287" t="s">
        <v>211</v>
      </c>
    </row>
    <row r="155" s="2" customFormat="1" ht="24.15" customHeight="1">
      <c r="A155" s="41"/>
      <c r="B155" s="42"/>
      <c r="C155" s="253" t="s">
        <v>100</v>
      </c>
      <c r="D155" s="253" t="s">
        <v>214</v>
      </c>
      <c r="E155" s="254" t="s">
        <v>4125</v>
      </c>
      <c r="F155" s="255" t="s">
        <v>4126</v>
      </c>
      <c r="G155" s="256" t="s">
        <v>269</v>
      </c>
      <c r="H155" s="257">
        <v>147.93799999999999</v>
      </c>
      <c r="I155" s="258"/>
      <c r="J155" s="259">
        <f>ROUND(I155*H155,2)</f>
        <v>0</v>
      </c>
      <c r="K155" s="260"/>
      <c r="L155" s="44"/>
      <c r="M155" s="261" t="s">
        <v>1</v>
      </c>
      <c r="N155" s="262" t="s">
        <v>46</v>
      </c>
      <c r="O155" s="94"/>
      <c r="P155" s="263">
        <f>O155*H155</f>
        <v>0</v>
      </c>
      <c r="Q155" s="263">
        <v>0</v>
      </c>
      <c r="R155" s="263">
        <f>Q155*H155</f>
        <v>0</v>
      </c>
      <c r="S155" s="263">
        <v>0.13</v>
      </c>
      <c r="T155" s="264">
        <f>S155*H155</f>
        <v>19.231939999999998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65" t="s">
        <v>100</v>
      </c>
      <c r="AT155" s="265" t="s">
        <v>214</v>
      </c>
      <c r="AU155" s="265" t="s">
        <v>89</v>
      </c>
      <c r="AY155" s="18" t="s">
        <v>211</v>
      </c>
      <c r="BE155" s="155">
        <f>IF(N155="základní",J155,0)</f>
        <v>0</v>
      </c>
      <c r="BF155" s="155">
        <f>IF(N155="snížená",J155,0)</f>
        <v>0</v>
      </c>
      <c r="BG155" s="155">
        <f>IF(N155="zákl. přenesená",J155,0)</f>
        <v>0</v>
      </c>
      <c r="BH155" s="155">
        <f>IF(N155="sníž. přenesená",J155,0)</f>
        <v>0</v>
      </c>
      <c r="BI155" s="155">
        <f>IF(N155="nulová",J155,0)</f>
        <v>0</v>
      </c>
      <c r="BJ155" s="18" t="s">
        <v>87</v>
      </c>
      <c r="BK155" s="155">
        <f>ROUND(I155*H155,2)</f>
        <v>0</v>
      </c>
      <c r="BL155" s="18" t="s">
        <v>100</v>
      </c>
      <c r="BM155" s="265" t="s">
        <v>4127</v>
      </c>
    </row>
    <row r="156" s="13" customFormat="1">
      <c r="A156" s="13"/>
      <c r="B156" s="266"/>
      <c r="C156" s="267"/>
      <c r="D156" s="268" t="s">
        <v>236</v>
      </c>
      <c r="E156" s="269" t="s">
        <v>1</v>
      </c>
      <c r="F156" s="270" t="s">
        <v>4128</v>
      </c>
      <c r="G156" s="267"/>
      <c r="H156" s="269" t="s">
        <v>1</v>
      </c>
      <c r="I156" s="271"/>
      <c r="J156" s="267"/>
      <c r="K156" s="267"/>
      <c r="L156" s="272"/>
      <c r="M156" s="273"/>
      <c r="N156" s="274"/>
      <c r="O156" s="274"/>
      <c r="P156" s="274"/>
      <c r="Q156" s="274"/>
      <c r="R156" s="274"/>
      <c r="S156" s="274"/>
      <c r="T156" s="275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76" t="s">
        <v>236</v>
      </c>
      <c r="AU156" s="276" t="s">
        <v>89</v>
      </c>
      <c r="AV156" s="13" t="s">
        <v>87</v>
      </c>
      <c r="AW156" s="13" t="s">
        <v>34</v>
      </c>
      <c r="AX156" s="13" t="s">
        <v>81</v>
      </c>
      <c r="AY156" s="276" t="s">
        <v>211</v>
      </c>
    </row>
    <row r="157" s="13" customFormat="1">
      <c r="A157" s="13"/>
      <c r="B157" s="266"/>
      <c r="C157" s="267"/>
      <c r="D157" s="268" t="s">
        <v>236</v>
      </c>
      <c r="E157" s="269" t="s">
        <v>1</v>
      </c>
      <c r="F157" s="270" t="s">
        <v>4129</v>
      </c>
      <c r="G157" s="267"/>
      <c r="H157" s="269" t="s">
        <v>1</v>
      </c>
      <c r="I157" s="271"/>
      <c r="J157" s="267"/>
      <c r="K157" s="267"/>
      <c r="L157" s="272"/>
      <c r="M157" s="273"/>
      <c r="N157" s="274"/>
      <c r="O157" s="274"/>
      <c r="P157" s="274"/>
      <c r="Q157" s="274"/>
      <c r="R157" s="274"/>
      <c r="S157" s="274"/>
      <c r="T157" s="275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76" t="s">
        <v>236</v>
      </c>
      <c r="AU157" s="276" t="s">
        <v>89</v>
      </c>
      <c r="AV157" s="13" t="s">
        <v>87</v>
      </c>
      <c r="AW157" s="13" t="s">
        <v>34</v>
      </c>
      <c r="AX157" s="13" t="s">
        <v>81</v>
      </c>
      <c r="AY157" s="276" t="s">
        <v>211</v>
      </c>
    </row>
    <row r="158" s="14" customFormat="1">
      <c r="A158" s="14"/>
      <c r="B158" s="277"/>
      <c r="C158" s="278"/>
      <c r="D158" s="268" t="s">
        <v>236</v>
      </c>
      <c r="E158" s="279" t="s">
        <v>1</v>
      </c>
      <c r="F158" s="280" t="s">
        <v>4130</v>
      </c>
      <c r="G158" s="278"/>
      <c r="H158" s="281">
        <v>204</v>
      </c>
      <c r="I158" s="282"/>
      <c r="J158" s="278"/>
      <c r="K158" s="278"/>
      <c r="L158" s="283"/>
      <c r="M158" s="284"/>
      <c r="N158" s="285"/>
      <c r="O158" s="285"/>
      <c r="P158" s="285"/>
      <c r="Q158" s="285"/>
      <c r="R158" s="285"/>
      <c r="S158" s="285"/>
      <c r="T158" s="286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87" t="s">
        <v>236</v>
      </c>
      <c r="AU158" s="287" t="s">
        <v>89</v>
      </c>
      <c r="AV158" s="14" t="s">
        <v>89</v>
      </c>
      <c r="AW158" s="14" t="s">
        <v>34</v>
      </c>
      <c r="AX158" s="14" t="s">
        <v>81</v>
      </c>
      <c r="AY158" s="287" t="s">
        <v>211</v>
      </c>
    </row>
    <row r="159" s="16" customFormat="1">
      <c r="A159" s="16"/>
      <c r="B159" s="306"/>
      <c r="C159" s="307"/>
      <c r="D159" s="268" t="s">
        <v>236</v>
      </c>
      <c r="E159" s="308" t="s">
        <v>4103</v>
      </c>
      <c r="F159" s="309" t="s">
        <v>509</v>
      </c>
      <c r="G159" s="307"/>
      <c r="H159" s="310">
        <v>204</v>
      </c>
      <c r="I159" s="311"/>
      <c r="J159" s="307"/>
      <c r="K159" s="307"/>
      <c r="L159" s="312"/>
      <c r="M159" s="313"/>
      <c r="N159" s="314"/>
      <c r="O159" s="314"/>
      <c r="P159" s="314"/>
      <c r="Q159" s="314"/>
      <c r="R159" s="314"/>
      <c r="S159" s="314"/>
      <c r="T159" s="315"/>
      <c r="U159" s="16"/>
      <c r="V159" s="16"/>
      <c r="W159" s="16"/>
      <c r="X159" s="16"/>
      <c r="Y159" s="16"/>
      <c r="Z159" s="16"/>
      <c r="AA159" s="16"/>
      <c r="AB159" s="16"/>
      <c r="AC159" s="16"/>
      <c r="AD159" s="16"/>
      <c r="AE159" s="16"/>
      <c r="AT159" s="316" t="s">
        <v>236</v>
      </c>
      <c r="AU159" s="316" t="s">
        <v>89</v>
      </c>
      <c r="AV159" s="16" t="s">
        <v>96</v>
      </c>
      <c r="AW159" s="16" t="s">
        <v>34</v>
      </c>
      <c r="AX159" s="16" t="s">
        <v>81</v>
      </c>
      <c r="AY159" s="316" t="s">
        <v>211</v>
      </c>
    </row>
    <row r="160" s="13" customFormat="1">
      <c r="A160" s="13"/>
      <c r="B160" s="266"/>
      <c r="C160" s="267"/>
      <c r="D160" s="268" t="s">
        <v>236</v>
      </c>
      <c r="E160" s="269" t="s">
        <v>1</v>
      </c>
      <c r="F160" s="270" t="s">
        <v>4131</v>
      </c>
      <c r="G160" s="267"/>
      <c r="H160" s="269" t="s">
        <v>1</v>
      </c>
      <c r="I160" s="271"/>
      <c r="J160" s="267"/>
      <c r="K160" s="267"/>
      <c r="L160" s="272"/>
      <c r="M160" s="273"/>
      <c r="N160" s="274"/>
      <c r="O160" s="274"/>
      <c r="P160" s="274"/>
      <c r="Q160" s="274"/>
      <c r="R160" s="274"/>
      <c r="S160" s="274"/>
      <c r="T160" s="275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76" t="s">
        <v>236</v>
      </c>
      <c r="AU160" s="276" t="s">
        <v>89</v>
      </c>
      <c r="AV160" s="13" t="s">
        <v>87</v>
      </c>
      <c r="AW160" s="13" t="s">
        <v>34</v>
      </c>
      <c r="AX160" s="13" t="s">
        <v>81</v>
      </c>
      <c r="AY160" s="276" t="s">
        <v>211</v>
      </c>
    </row>
    <row r="161" s="14" customFormat="1">
      <c r="A161" s="14"/>
      <c r="B161" s="277"/>
      <c r="C161" s="278"/>
      <c r="D161" s="268" t="s">
        <v>236</v>
      </c>
      <c r="E161" s="279" t="s">
        <v>1</v>
      </c>
      <c r="F161" s="280" t="s">
        <v>4132</v>
      </c>
      <c r="G161" s="278"/>
      <c r="H161" s="281">
        <v>91.875</v>
      </c>
      <c r="I161" s="282"/>
      <c r="J161" s="278"/>
      <c r="K161" s="278"/>
      <c r="L161" s="283"/>
      <c r="M161" s="284"/>
      <c r="N161" s="285"/>
      <c r="O161" s="285"/>
      <c r="P161" s="285"/>
      <c r="Q161" s="285"/>
      <c r="R161" s="285"/>
      <c r="S161" s="285"/>
      <c r="T161" s="286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87" t="s">
        <v>236</v>
      </c>
      <c r="AU161" s="287" t="s">
        <v>89</v>
      </c>
      <c r="AV161" s="14" t="s">
        <v>89</v>
      </c>
      <c r="AW161" s="14" t="s">
        <v>34</v>
      </c>
      <c r="AX161" s="14" t="s">
        <v>81</v>
      </c>
      <c r="AY161" s="287" t="s">
        <v>211</v>
      </c>
    </row>
    <row r="162" s="16" customFormat="1">
      <c r="A162" s="16"/>
      <c r="B162" s="306"/>
      <c r="C162" s="307"/>
      <c r="D162" s="268" t="s">
        <v>236</v>
      </c>
      <c r="E162" s="308" t="s">
        <v>1</v>
      </c>
      <c r="F162" s="309" t="s">
        <v>509</v>
      </c>
      <c r="G162" s="307"/>
      <c r="H162" s="310">
        <v>91.875</v>
      </c>
      <c r="I162" s="311"/>
      <c r="J162" s="307"/>
      <c r="K162" s="307"/>
      <c r="L162" s="312"/>
      <c r="M162" s="313"/>
      <c r="N162" s="314"/>
      <c r="O162" s="314"/>
      <c r="P162" s="314"/>
      <c r="Q162" s="314"/>
      <c r="R162" s="314"/>
      <c r="S162" s="314"/>
      <c r="T162" s="315"/>
      <c r="U162" s="16"/>
      <c r="V162" s="16"/>
      <c r="W162" s="16"/>
      <c r="X162" s="16"/>
      <c r="Y162" s="16"/>
      <c r="Z162" s="16"/>
      <c r="AA162" s="16"/>
      <c r="AB162" s="16"/>
      <c r="AC162" s="16"/>
      <c r="AD162" s="16"/>
      <c r="AE162" s="16"/>
      <c r="AT162" s="316" t="s">
        <v>236</v>
      </c>
      <c r="AU162" s="316" t="s">
        <v>89</v>
      </c>
      <c r="AV162" s="16" t="s">
        <v>96</v>
      </c>
      <c r="AW162" s="16" t="s">
        <v>34</v>
      </c>
      <c r="AX162" s="16" t="s">
        <v>81</v>
      </c>
      <c r="AY162" s="316" t="s">
        <v>211</v>
      </c>
    </row>
    <row r="163" s="15" customFormat="1">
      <c r="A163" s="15"/>
      <c r="B163" s="295"/>
      <c r="C163" s="296"/>
      <c r="D163" s="268" t="s">
        <v>236</v>
      </c>
      <c r="E163" s="297" t="s">
        <v>1</v>
      </c>
      <c r="F163" s="298" t="s">
        <v>435</v>
      </c>
      <c r="G163" s="296"/>
      <c r="H163" s="299">
        <v>295.875</v>
      </c>
      <c r="I163" s="300"/>
      <c r="J163" s="296"/>
      <c r="K163" s="296"/>
      <c r="L163" s="301"/>
      <c r="M163" s="302"/>
      <c r="N163" s="303"/>
      <c r="O163" s="303"/>
      <c r="P163" s="303"/>
      <c r="Q163" s="303"/>
      <c r="R163" s="303"/>
      <c r="S163" s="303"/>
      <c r="T163" s="304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T163" s="305" t="s">
        <v>236</v>
      </c>
      <c r="AU163" s="305" t="s">
        <v>89</v>
      </c>
      <c r="AV163" s="15" t="s">
        <v>100</v>
      </c>
      <c r="AW163" s="15" t="s">
        <v>34</v>
      </c>
      <c r="AX163" s="15" t="s">
        <v>87</v>
      </c>
      <c r="AY163" s="305" t="s">
        <v>211</v>
      </c>
    </row>
    <row r="164" s="14" customFormat="1">
      <c r="A164" s="14"/>
      <c r="B164" s="277"/>
      <c r="C164" s="278"/>
      <c r="D164" s="268" t="s">
        <v>236</v>
      </c>
      <c r="E164" s="278"/>
      <c r="F164" s="280" t="s">
        <v>4133</v>
      </c>
      <c r="G164" s="278"/>
      <c r="H164" s="281">
        <v>147.93799999999999</v>
      </c>
      <c r="I164" s="282"/>
      <c r="J164" s="278"/>
      <c r="K164" s="278"/>
      <c r="L164" s="283"/>
      <c r="M164" s="284"/>
      <c r="N164" s="285"/>
      <c r="O164" s="285"/>
      <c r="P164" s="285"/>
      <c r="Q164" s="285"/>
      <c r="R164" s="285"/>
      <c r="S164" s="285"/>
      <c r="T164" s="286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87" t="s">
        <v>236</v>
      </c>
      <c r="AU164" s="287" t="s">
        <v>89</v>
      </c>
      <c r="AV164" s="14" t="s">
        <v>89</v>
      </c>
      <c r="AW164" s="14" t="s">
        <v>4</v>
      </c>
      <c r="AX164" s="14" t="s">
        <v>87</v>
      </c>
      <c r="AY164" s="287" t="s">
        <v>211</v>
      </c>
    </row>
    <row r="165" s="2" customFormat="1" ht="24.15" customHeight="1">
      <c r="A165" s="41"/>
      <c r="B165" s="42"/>
      <c r="C165" s="253" t="s">
        <v>105</v>
      </c>
      <c r="D165" s="253" t="s">
        <v>214</v>
      </c>
      <c r="E165" s="254" t="s">
        <v>4134</v>
      </c>
      <c r="F165" s="255" t="s">
        <v>4135</v>
      </c>
      <c r="G165" s="256" t="s">
        <v>269</v>
      </c>
      <c r="H165" s="257">
        <v>102</v>
      </c>
      <c r="I165" s="258"/>
      <c r="J165" s="259">
        <f>ROUND(I165*H165,2)</f>
        <v>0</v>
      </c>
      <c r="K165" s="260"/>
      <c r="L165" s="44"/>
      <c r="M165" s="261" t="s">
        <v>1</v>
      </c>
      <c r="N165" s="262" t="s">
        <v>46</v>
      </c>
      <c r="O165" s="94"/>
      <c r="P165" s="263">
        <f>O165*H165</f>
        <v>0</v>
      </c>
      <c r="Q165" s="263">
        <v>0</v>
      </c>
      <c r="R165" s="263">
        <f>Q165*H165</f>
        <v>0</v>
      </c>
      <c r="S165" s="263">
        <v>0.22500000000000001</v>
      </c>
      <c r="T165" s="264">
        <f>S165*H165</f>
        <v>22.949999999999999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65" t="s">
        <v>100</v>
      </c>
      <c r="AT165" s="265" t="s">
        <v>214</v>
      </c>
      <c r="AU165" s="265" t="s">
        <v>89</v>
      </c>
      <c r="AY165" s="18" t="s">
        <v>211</v>
      </c>
      <c r="BE165" s="155">
        <f>IF(N165="základní",J165,0)</f>
        <v>0</v>
      </c>
      <c r="BF165" s="155">
        <f>IF(N165="snížená",J165,0)</f>
        <v>0</v>
      </c>
      <c r="BG165" s="155">
        <f>IF(N165="zákl. přenesená",J165,0)</f>
        <v>0</v>
      </c>
      <c r="BH165" s="155">
        <f>IF(N165="sníž. přenesená",J165,0)</f>
        <v>0</v>
      </c>
      <c r="BI165" s="155">
        <f>IF(N165="nulová",J165,0)</f>
        <v>0</v>
      </c>
      <c r="BJ165" s="18" t="s">
        <v>87</v>
      </c>
      <c r="BK165" s="155">
        <f>ROUND(I165*H165,2)</f>
        <v>0</v>
      </c>
      <c r="BL165" s="18" t="s">
        <v>100</v>
      </c>
      <c r="BM165" s="265" t="s">
        <v>4136</v>
      </c>
    </row>
    <row r="166" s="13" customFormat="1">
      <c r="A166" s="13"/>
      <c r="B166" s="266"/>
      <c r="C166" s="267"/>
      <c r="D166" s="268" t="s">
        <v>236</v>
      </c>
      <c r="E166" s="269" t="s">
        <v>1</v>
      </c>
      <c r="F166" s="270" t="s">
        <v>4137</v>
      </c>
      <c r="G166" s="267"/>
      <c r="H166" s="269" t="s">
        <v>1</v>
      </c>
      <c r="I166" s="271"/>
      <c r="J166" s="267"/>
      <c r="K166" s="267"/>
      <c r="L166" s="272"/>
      <c r="M166" s="273"/>
      <c r="N166" s="274"/>
      <c r="O166" s="274"/>
      <c r="P166" s="274"/>
      <c r="Q166" s="274"/>
      <c r="R166" s="274"/>
      <c r="S166" s="274"/>
      <c r="T166" s="275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76" t="s">
        <v>236</v>
      </c>
      <c r="AU166" s="276" t="s">
        <v>89</v>
      </c>
      <c r="AV166" s="13" t="s">
        <v>87</v>
      </c>
      <c r="AW166" s="13" t="s">
        <v>34</v>
      </c>
      <c r="AX166" s="13" t="s">
        <v>81</v>
      </c>
      <c r="AY166" s="276" t="s">
        <v>211</v>
      </c>
    </row>
    <row r="167" s="14" customFormat="1">
      <c r="A167" s="14"/>
      <c r="B167" s="277"/>
      <c r="C167" s="278"/>
      <c r="D167" s="268" t="s">
        <v>236</v>
      </c>
      <c r="E167" s="279" t="s">
        <v>1</v>
      </c>
      <c r="F167" s="280" t="s">
        <v>4103</v>
      </c>
      <c r="G167" s="278"/>
      <c r="H167" s="281">
        <v>204</v>
      </c>
      <c r="I167" s="282"/>
      <c r="J167" s="278"/>
      <c r="K167" s="278"/>
      <c r="L167" s="283"/>
      <c r="M167" s="284"/>
      <c r="N167" s="285"/>
      <c r="O167" s="285"/>
      <c r="P167" s="285"/>
      <c r="Q167" s="285"/>
      <c r="R167" s="285"/>
      <c r="S167" s="285"/>
      <c r="T167" s="286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87" t="s">
        <v>236</v>
      </c>
      <c r="AU167" s="287" t="s">
        <v>89</v>
      </c>
      <c r="AV167" s="14" t="s">
        <v>89</v>
      </c>
      <c r="AW167" s="14" t="s">
        <v>34</v>
      </c>
      <c r="AX167" s="14" t="s">
        <v>87</v>
      </c>
      <c r="AY167" s="287" t="s">
        <v>211</v>
      </c>
    </row>
    <row r="168" s="14" customFormat="1">
      <c r="A168" s="14"/>
      <c r="B168" s="277"/>
      <c r="C168" s="278"/>
      <c r="D168" s="268" t="s">
        <v>236</v>
      </c>
      <c r="E168" s="278"/>
      <c r="F168" s="280" t="s">
        <v>4138</v>
      </c>
      <c r="G168" s="278"/>
      <c r="H168" s="281">
        <v>102</v>
      </c>
      <c r="I168" s="282"/>
      <c r="J168" s="278"/>
      <c r="K168" s="278"/>
      <c r="L168" s="283"/>
      <c r="M168" s="284"/>
      <c r="N168" s="285"/>
      <c r="O168" s="285"/>
      <c r="P168" s="285"/>
      <c r="Q168" s="285"/>
      <c r="R168" s="285"/>
      <c r="S168" s="285"/>
      <c r="T168" s="286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87" t="s">
        <v>236</v>
      </c>
      <c r="AU168" s="287" t="s">
        <v>89</v>
      </c>
      <c r="AV168" s="14" t="s">
        <v>89</v>
      </c>
      <c r="AW168" s="14" t="s">
        <v>4</v>
      </c>
      <c r="AX168" s="14" t="s">
        <v>87</v>
      </c>
      <c r="AY168" s="287" t="s">
        <v>211</v>
      </c>
    </row>
    <row r="169" s="2" customFormat="1" ht="21.75" customHeight="1">
      <c r="A169" s="41"/>
      <c r="B169" s="42"/>
      <c r="C169" s="253" t="s">
        <v>232</v>
      </c>
      <c r="D169" s="253" t="s">
        <v>214</v>
      </c>
      <c r="E169" s="254" t="s">
        <v>4139</v>
      </c>
      <c r="F169" s="255" t="s">
        <v>4140</v>
      </c>
      <c r="G169" s="256" t="s">
        <v>332</v>
      </c>
      <c r="H169" s="257">
        <v>52.732999999999997</v>
      </c>
      <c r="I169" s="258"/>
      <c r="J169" s="259">
        <f>ROUND(I169*H169,2)</f>
        <v>0</v>
      </c>
      <c r="K169" s="260"/>
      <c r="L169" s="44"/>
      <c r="M169" s="261" t="s">
        <v>1</v>
      </c>
      <c r="N169" s="262" t="s">
        <v>46</v>
      </c>
      <c r="O169" s="94"/>
      <c r="P169" s="263">
        <f>O169*H169</f>
        <v>0</v>
      </c>
      <c r="Q169" s="263">
        <v>0</v>
      </c>
      <c r="R169" s="263">
        <f>Q169*H169</f>
        <v>0</v>
      </c>
      <c r="S169" s="263">
        <v>0</v>
      </c>
      <c r="T169" s="264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65" t="s">
        <v>100</v>
      </c>
      <c r="AT169" s="265" t="s">
        <v>214</v>
      </c>
      <c r="AU169" s="265" t="s">
        <v>89</v>
      </c>
      <c r="AY169" s="18" t="s">
        <v>211</v>
      </c>
      <c r="BE169" s="155">
        <f>IF(N169="základní",J169,0)</f>
        <v>0</v>
      </c>
      <c r="BF169" s="155">
        <f>IF(N169="snížená",J169,0)</f>
        <v>0</v>
      </c>
      <c r="BG169" s="155">
        <f>IF(N169="zákl. přenesená",J169,0)</f>
        <v>0</v>
      </c>
      <c r="BH169" s="155">
        <f>IF(N169="sníž. přenesená",J169,0)</f>
        <v>0</v>
      </c>
      <c r="BI169" s="155">
        <f>IF(N169="nulová",J169,0)</f>
        <v>0</v>
      </c>
      <c r="BJ169" s="18" t="s">
        <v>87</v>
      </c>
      <c r="BK169" s="155">
        <f>ROUND(I169*H169,2)</f>
        <v>0</v>
      </c>
      <c r="BL169" s="18" t="s">
        <v>100</v>
      </c>
      <c r="BM169" s="265" t="s">
        <v>4141</v>
      </c>
    </row>
    <row r="170" s="13" customFormat="1">
      <c r="A170" s="13"/>
      <c r="B170" s="266"/>
      <c r="C170" s="267"/>
      <c r="D170" s="268" t="s">
        <v>236</v>
      </c>
      <c r="E170" s="269" t="s">
        <v>1</v>
      </c>
      <c r="F170" s="270" t="s">
        <v>91</v>
      </c>
      <c r="G170" s="267"/>
      <c r="H170" s="269" t="s">
        <v>1</v>
      </c>
      <c r="I170" s="271"/>
      <c r="J170" s="267"/>
      <c r="K170" s="267"/>
      <c r="L170" s="272"/>
      <c r="M170" s="273"/>
      <c r="N170" s="274"/>
      <c r="O170" s="274"/>
      <c r="P170" s="274"/>
      <c r="Q170" s="274"/>
      <c r="R170" s="274"/>
      <c r="S170" s="274"/>
      <c r="T170" s="275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76" t="s">
        <v>236</v>
      </c>
      <c r="AU170" s="276" t="s">
        <v>89</v>
      </c>
      <c r="AV170" s="13" t="s">
        <v>87</v>
      </c>
      <c r="AW170" s="13" t="s">
        <v>34</v>
      </c>
      <c r="AX170" s="13" t="s">
        <v>81</v>
      </c>
      <c r="AY170" s="276" t="s">
        <v>211</v>
      </c>
    </row>
    <row r="171" s="13" customFormat="1">
      <c r="A171" s="13"/>
      <c r="B171" s="266"/>
      <c r="C171" s="267"/>
      <c r="D171" s="268" t="s">
        <v>236</v>
      </c>
      <c r="E171" s="269" t="s">
        <v>1</v>
      </c>
      <c r="F171" s="270" t="s">
        <v>4142</v>
      </c>
      <c r="G171" s="267"/>
      <c r="H171" s="269" t="s">
        <v>1</v>
      </c>
      <c r="I171" s="271"/>
      <c r="J171" s="267"/>
      <c r="K171" s="267"/>
      <c r="L171" s="272"/>
      <c r="M171" s="273"/>
      <c r="N171" s="274"/>
      <c r="O171" s="274"/>
      <c r="P171" s="274"/>
      <c r="Q171" s="274"/>
      <c r="R171" s="274"/>
      <c r="S171" s="274"/>
      <c r="T171" s="275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76" t="s">
        <v>236</v>
      </c>
      <c r="AU171" s="276" t="s">
        <v>89</v>
      </c>
      <c r="AV171" s="13" t="s">
        <v>87</v>
      </c>
      <c r="AW171" s="13" t="s">
        <v>34</v>
      </c>
      <c r="AX171" s="13" t="s">
        <v>81</v>
      </c>
      <c r="AY171" s="276" t="s">
        <v>211</v>
      </c>
    </row>
    <row r="172" s="14" customFormat="1">
      <c r="A172" s="14"/>
      <c r="B172" s="277"/>
      <c r="C172" s="278"/>
      <c r="D172" s="268" t="s">
        <v>236</v>
      </c>
      <c r="E172" s="279" t="s">
        <v>1</v>
      </c>
      <c r="F172" s="280" t="s">
        <v>4143</v>
      </c>
      <c r="G172" s="278"/>
      <c r="H172" s="281">
        <v>77.114999999999995</v>
      </c>
      <c r="I172" s="282"/>
      <c r="J172" s="278"/>
      <c r="K172" s="278"/>
      <c r="L172" s="283"/>
      <c r="M172" s="284"/>
      <c r="N172" s="285"/>
      <c r="O172" s="285"/>
      <c r="P172" s="285"/>
      <c r="Q172" s="285"/>
      <c r="R172" s="285"/>
      <c r="S172" s="285"/>
      <c r="T172" s="286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87" t="s">
        <v>236</v>
      </c>
      <c r="AU172" s="287" t="s">
        <v>89</v>
      </c>
      <c r="AV172" s="14" t="s">
        <v>89</v>
      </c>
      <c r="AW172" s="14" t="s">
        <v>34</v>
      </c>
      <c r="AX172" s="14" t="s">
        <v>81</v>
      </c>
      <c r="AY172" s="287" t="s">
        <v>211</v>
      </c>
    </row>
    <row r="173" s="14" customFormat="1">
      <c r="A173" s="14"/>
      <c r="B173" s="277"/>
      <c r="C173" s="278"/>
      <c r="D173" s="268" t="s">
        <v>236</v>
      </c>
      <c r="E173" s="279" t="s">
        <v>1</v>
      </c>
      <c r="F173" s="280" t="s">
        <v>4144</v>
      </c>
      <c r="G173" s="278"/>
      <c r="H173" s="281">
        <v>28.350000000000001</v>
      </c>
      <c r="I173" s="282"/>
      <c r="J173" s="278"/>
      <c r="K173" s="278"/>
      <c r="L173" s="283"/>
      <c r="M173" s="284"/>
      <c r="N173" s="285"/>
      <c r="O173" s="285"/>
      <c r="P173" s="285"/>
      <c r="Q173" s="285"/>
      <c r="R173" s="285"/>
      <c r="S173" s="285"/>
      <c r="T173" s="286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87" t="s">
        <v>236</v>
      </c>
      <c r="AU173" s="287" t="s">
        <v>89</v>
      </c>
      <c r="AV173" s="14" t="s">
        <v>89</v>
      </c>
      <c r="AW173" s="14" t="s">
        <v>34</v>
      </c>
      <c r="AX173" s="14" t="s">
        <v>81</v>
      </c>
      <c r="AY173" s="287" t="s">
        <v>211</v>
      </c>
    </row>
    <row r="174" s="15" customFormat="1">
      <c r="A174" s="15"/>
      <c r="B174" s="295"/>
      <c r="C174" s="296"/>
      <c r="D174" s="268" t="s">
        <v>236</v>
      </c>
      <c r="E174" s="297" t="s">
        <v>4145</v>
      </c>
      <c r="F174" s="298" t="s">
        <v>435</v>
      </c>
      <c r="G174" s="296"/>
      <c r="H174" s="299">
        <v>105.465</v>
      </c>
      <c r="I174" s="300"/>
      <c r="J174" s="296"/>
      <c r="K174" s="296"/>
      <c r="L174" s="301"/>
      <c r="M174" s="302"/>
      <c r="N174" s="303"/>
      <c r="O174" s="303"/>
      <c r="P174" s="303"/>
      <c r="Q174" s="303"/>
      <c r="R174" s="303"/>
      <c r="S174" s="303"/>
      <c r="T174" s="304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T174" s="305" t="s">
        <v>236</v>
      </c>
      <c r="AU174" s="305" t="s">
        <v>89</v>
      </c>
      <c r="AV174" s="15" t="s">
        <v>100</v>
      </c>
      <c r="AW174" s="15" t="s">
        <v>34</v>
      </c>
      <c r="AX174" s="15" t="s">
        <v>87</v>
      </c>
      <c r="AY174" s="305" t="s">
        <v>211</v>
      </c>
    </row>
    <row r="175" s="14" customFormat="1">
      <c r="A175" s="14"/>
      <c r="B175" s="277"/>
      <c r="C175" s="278"/>
      <c r="D175" s="268" t="s">
        <v>236</v>
      </c>
      <c r="E175" s="278"/>
      <c r="F175" s="280" t="s">
        <v>4146</v>
      </c>
      <c r="G175" s="278"/>
      <c r="H175" s="281">
        <v>52.732999999999997</v>
      </c>
      <c r="I175" s="282"/>
      <c r="J175" s="278"/>
      <c r="K175" s="278"/>
      <c r="L175" s="283"/>
      <c r="M175" s="284"/>
      <c r="N175" s="285"/>
      <c r="O175" s="285"/>
      <c r="P175" s="285"/>
      <c r="Q175" s="285"/>
      <c r="R175" s="285"/>
      <c r="S175" s="285"/>
      <c r="T175" s="286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87" t="s">
        <v>236</v>
      </c>
      <c r="AU175" s="287" t="s">
        <v>89</v>
      </c>
      <c r="AV175" s="14" t="s">
        <v>89</v>
      </c>
      <c r="AW175" s="14" t="s">
        <v>4</v>
      </c>
      <c r="AX175" s="14" t="s">
        <v>87</v>
      </c>
      <c r="AY175" s="287" t="s">
        <v>211</v>
      </c>
    </row>
    <row r="176" s="12" customFormat="1" ht="22.8" customHeight="1">
      <c r="A176" s="12"/>
      <c r="B176" s="237"/>
      <c r="C176" s="238"/>
      <c r="D176" s="239" t="s">
        <v>80</v>
      </c>
      <c r="E176" s="251" t="s">
        <v>105</v>
      </c>
      <c r="F176" s="251" t="s">
        <v>4147</v>
      </c>
      <c r="G176" s="238"/>
      <c r="H176" s="238"/>
      <c r="I176" s="241"/>
      <c r="J176" s="252">
        <f>BK176</f>
        <v>0</v>
      </c>
      <c r="K176" s="238"/>
      <c r="L176" s="243"/>
      <c r="M176" s="244"/>
      <c r="N176" s="245"/>
      <c r="O176" s="245"/>
      <c r="P176" s="246">
        <f>SUM(P177:P218)</f>
        <v>0</v>
      </c>
      <c r="Q176" s="245"/>
      <c r="R176" s="246">
        <f>SUM(R177:R218)</f>
        <v>498.15785282000002</v>
      </c>
      <c r="S176" s="245"/>
      <c r="T176" s="247">
        <f>SUM(T177:T218)</f>
        <v>0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248" t="s">
        <v>87</v>
      </c>
      <c r="AT176" s="249" t="s">
        <v>80</v>
      </c>
      <c r="AU176" s="249" t="s">
        <v>87</v>
      </c>
      <c r="AY176" s="248" t="s">
        <v>211</v>
      </c>
      <c r="BK176" s="250">
        <f>SUM(BK177:BK218)</f>
        <v>0</v>
      </c>
    </row>
    <row r="177" s="2" customFormat="1" ht="16.5" customHeight="1">
      <c r="A177" s="41"/>
      <c r="B177" s="42"/>
      <c r="C177" s="253" t="s">
        <v>257</v>
      </c>
      <c r="D177" s="253" t="s">
        <v>214</v>
      </c>
      <c r="E177" s="254" t="s">
        <v>4148</v>
      </c>
      <c r="F177" s="255" t="s">
        <v>4149</v>
      </c>
      <c r="G177" s="256" t="s">
        <v>269</v>
      </c>
      <c r="H177" s="257">
        <v>260.99000000000001</v>
      </c>
      <c r="I177" s="258"/>
      <c r="J177" s="259">
        <f>ROUND(I177*H177,2)</f>
        <v>0</v>
      </c>
      <c r="K177" s="260"/>
      <c r="L177" s="44"/>
      <c r="M177" s="261" t="s">
        <v>1</v>
      </c>
      <c r="N177" s="262" t="s">
        <v>46</v>
      </c>
      <c r="O177" s="94"/>
      <c r="P177" s="263">
        <f>O177*H177</f>
        <v>0</v>
      </c>
      <c r="Q177" s="263">
        <v>0.36830000000000002</v>
      </c>
      <c r="R177" s="263">
        <f>Q177*H177</f>
        <v>96.122617000000005</v>
      </c>
      <c r="S177" s="263">
        <v>0</v>
      </c>
      <c r="T177" s="264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65" t="s">
        <v>100</v>
      </c>
      <c r="AT177" s="265" t="s">
        <v>214</v>
      </c>
      <c r="AU177" s="265" t="s">
        <v>89</v>
      </c>
      <c r="AY177" s="18" t="s">
        <v>211</v>
      </c>
      <c r="BE177" s="155">
        <f>IF(N177="základní",J177,0)</f>
        <v>0</v>
      </c>
      <c r="BF177" s="155">
        <f>IF(N177="snížená",J177,0)</f>
        <v>0</v>
      </c>
      <c r="BG177" s="155">
        <f>IF(N177="zákl. přenesená",J177,0)</f>
        <v>0</v>
      </c>
      <c r="BH177" s="155">
        <f>IF(N177="sníž. přenesená",J177,0)</f>
        <v>0</v>
      </c>
      <c r="BI177" s="155">
        <f>IF(N177="nulová",J177,0)</f>
        <v>0</v>
      </c>
      <c r="BJ177" s="18" t="s">
        <v>87</v>
      </c>
      <c r="BK177" s="155">
        <f>ROUND(I177*H177,2)</f>
        <v>0</v>
      </c>
      <c r="BL177" s="18" t="s">
        <v>100</v>
      </c>
      <c r="BM177" s="265" t="s">
        <v>4150</v>
      </c>
    </row>
    <row r="178" s="13" customFormat="1">
      <c r="A178" s="13"/>
      <c r="B178" s="266"/>
      <c r="C178" s="267"/>
      <c r="D178" s="268" t="s">
        <v>236</v>
      </c>
      <c r="E178" s="269" t="s">
        <v>1</v>
      </c>
      <c r="F178" s="270" t="s">
        <v>4151</v>
      </c>
      <c r="G178" s="267"/>
      <c r="H178" s="269" t="s">
        <v>1</v>
      </c>
      <c r="I178" s="271"/>
      <c r="J178" s="267"/>
      <c r="K178" s="267"/>
      <c r="L178" s="272"/>
      <c r="M178" s="273"/>
      <c r="N178" s="274"/>
      <c r="O178" s="274"/>
      <c r="P178" s="274"/>
      <c r="Q178" s="274"/>
      <c r="R178" s="274"/>
      <c r="S178" s="274"/>
      <c r="T178" s="275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76" t="s">
        <v>236</v>
      </c>
      <c r="AU178" s="276" t="s">
        <v>89</v>
      </c>
      <c r="AV178" s="13" t="s">
        <v>87</v>
      </c>
      <c r="AW178" s="13" t="s">
        <v>34</v>
      </c>
      <c r="AX178" s="13" t="s">
        <v>81</v>
      </c>
      <c r="AY178" s="276" t="s">
        <v>211</v>
      </c>
    </row>
    <row r="179" s="13" customFormat="1">
      <c r="A179" s="13"/>
      <c r="B179" s="266"/>
      <c r="C179" s="267"/>
      <c r="D179" s="268" t="s">
        <v>236</v>
      </c>
      <c r="E179" s="269" t="s">
        <v>1</v>
      </c>
      <c r="F179" s="270" t="s">
        <v>4152</v>
      </c>
      <c r="G179" s="267"/>
      <c r="H179" s="269" t="s">
        <v>1</v>
      </c>
      <c r="I179" s="271"/>
      <c r="J179" s="267"/>
      <c r="K179" s="267"/>
      <c r="L179" s="272"/>
      <c r="M179" s="273"/>
      <c r="N179" s="274"/>
      <c r="O179" s="274"/>
      <c r="P179" s="274"/>
      <c r="Q179" s="274"/>
      <c r="R179" s="274"/>
      <c r="S179" s="274"/>
      <c r="T179" s="275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76" t="s">
        <v>236</v>
      </c>
      <c r="AU179" s="276" t="s">
        <v>89</v>
      </c>
      <c r="AV179" s="13" t="s">
        <v>87</v>
      </c>
      <c r="AW179" s="13" t="s">
        <v>34</v>
      </c>
      <c r="AX179" s="13" t="s">
        <v>81</v>
      </c>
      <c r="AY179" s="276" t="s">
        <v>211</v>
      </c>
    </row>
    <row r="180" s="14" customFormat="1">
      <c r="A180" s="14"/>
      <c r="B180" s="277"/>
      <c r="C180" s="278"/>
      <c r="D180" s="268" t="s">
        <v>236</v>
      </c>
      <c r="E180" s="279" t="s">
        <v>1</v>
      </c>
      <c r="F180" s="280" t="s">
        <v>4153</v>
      </c>
      <c r="G180" s="278"/>
      <c r="H180" s="281">
        <v>260.99000000000001</v>
      </c>
      <c r="I180" s="282"/>
      <c r="J180" s="278"/>
      <c r="K180" s="278"/>
      <c r="L180" s="283"/>
      <c r="M180" s="284"/>
      <c r="N180" s="285"/>
      <c r="O180" s="285"/>
      <c r="P180" s="285"/>
      <c r="Q180" s="285"/>
      <c r="R180" s="285"/>
      <c r="S180" s="285"/>
      <c r="T180" s="286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87" t="s">
        <v>236</v>
      </c>
      <c r="AU180" s="287" t="s">
        <v>89</v>
      </c>
      <c r="AV180" s="14" t="s">
        <v>89</v>
      </c>
      <c r="AW180" s="14" t="s">
        <v>34</v>
      </c>
      <c r="AX180" s="14" t="s">
        <v>87</v>
      </c>
      <c r="AY180" s="287" t="s">
        <v>211</v>
      </c>
    </row>
    <row r="181" s="2" customFormat="1" ht="16.5" customHeight="1">
      <c r="A181" s="41"/>
      <c r="B181" s="42"/>
      <c r="C181" s="253" t="s">
        <v>263</v>
      </c>
      <c r="D181" s="253" t="s">
        <v>214</v>
      </c>
      <c r="E181" s="254" t="s">
        <v>4154</v>
      </c>
      <c r="F181" s="255" t="s">
        <v>4155</v>
      </c>
      <c r="G181" s="256" t="s">
        <v>269</v>
      </c>
      <c r="H181" s="257">
        <v>268.863</v>
      </c>
      <c r="I181" s="258"/>
      <c r="J181" s="259">
        <f>ROUND(I181*H181,2)</f>
        <v>0</v>
      </c>
      <c r="K181" s="260"/>
      <c r="L181" s="44"/>
      <c r="M181" s="261" t="s">
        <v>1</v>
      </c>
      <c r="N181" s="262" t="s">
        <v>46</v>
      </c>
      <c r="O181" s="94"/>
      <c r="P181" s="263">
        <f>O181*H181</f>
        <v>0</v>
      </c>
      <c r="Q181" s="263">
        <v>0.48574000000000001</v>
      </c>
      <c r="R181" s="263">
        <f>Q181*H181</f>
        <v>130.59751362</v>
      </c>
      <c r="S181" s="263">
        <v>0</v>
      </c>
      <c r="T181" s="264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65" t="s">
        <v>100</v>
      </c>
      <c r="AT181" s="265" t="s">
        <v>214</v>
      </c>
      <c r="AU181" s="265" t="s">
        <v>89</v>
      </c>
      <c r="AY181" s="18" t="s">
        <v>211</v>
      </c>
      <c r="BE181" s="155">
        <f>IF(N181="základní",J181,0)</f>
        <v>0</v>
      </c>
      <c r="BF181" s="155">
        <f>IF(N181="snížená",J181,0)</f>
        <v>0</v>
      </c>
      <c r="BG181" s="155">
        <f>IF(N181="zákl. přenesená",J181,0)</f>
        <v>0</v>
      </c>
      <c r="BH181" s="155">
        <f>IF(N181="sníž. přenesená",J181,0)</f>
        <v>0</v>
      </c>
      <c r="BI181" s="155">
        <f>IF(N181="nulová",J181,0)</f>
        <v>0</v>
      </c>
      <c r="BJ181" s="18" t="s">
        <v>87</v>
      </c>
      <c r="BK181" s="155">
        <f>ROUND(I181*H181,2)</f>
        <v>0</v>
      </c>
      <c r="BL181" s="18" t="s">
        <v>100</v>
      </c>
      <c r="BM181" s="265" t="s">
        <v>4156</v>
      </c>
    </row>
    <row r="182" s="13" customFormat="1">
      <c r="A182" s="13"/>
      <c r="B182" s="266"/>
      <c r="C182" s="267"/>
      <c r="D182" s="268" t="s">
        <v>236</v>
      </c>
      <c r="E182" s="269" t="s">
        <v>1</v>
      </c>
      <c r="F182" s="270" t="s">
        <v>4151</v>
      </c>
      <c r="G182" s="267"/>
      <c r="H182" s="269" t="s">
        <v>1</v>
      </c>
      <c r="I182" s="271"/>
      <c r="J182" s="267"/>
      <c r="K182" s="267"/>
      <c r="L182" s="272"/>
      <c r="M182" s="273"/>
      <c r="N182" s="274"/>
      <c r="O182" s="274"/>
      <c r="P182" s="274"/>
      <c r="Q182" s="274"/>
      <c r="R182" s="274"/>
      <c r="S182" s="274"/>
      <c r="T182" s="275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76" t="s">
        <v>236</v>
      </c>
      <c r="AU182" s="276" t="s">
        <v>89</v>
      </c>
      <c r="AV182" s="13" t="s">
        <v>87</v>
      </c>
      <c r="AW182" s="13" t="s">
        <v>34</v>
      </c>
      <c r="AX182" s="13" t="s">
        <v>81</v>
      </c>
      <c r="AY182" s="276" t="s">
        <v>211</v>
      </c>
    </row>
    <row r="183" s="14" customFormat="1">
      <c r="A183" s="14"/>
      <c r="B183" s="277"/>
      <c r="C183" s="278"/>
      <c r="D183" s="268" t="s">
        <v>236</v>
      </c>
      <c r="E183" s="279" t="s">
        <v>1</v>
      </c>
      <c r="F183" s="280" t="s">
        <v>4157</v>
      </c>
      <c r="G183" s="278"/>
      <c r="H183" s="281">
        <v>537.72500000000002</v>
      </c>
      <c r="I183" s="282"/>
      <c r="J183" s="278"/>
      <c r="K183" s="278"/>
      <c r="L183" s="283"/>
      <c r="M183" s="284"/>
      <c r="N183" s="285"/>
      <c r="O183" s="285"/>
      <c r="P183" s="285"/>
      <c r="Q183" s="285"/>
      <c r="R183" s="285"/>
      <c r="S183" s="285"/>
      <c r="T183" s="286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87" t="s">
        <v>236</v>
      </c>
      <c r="AU183" s="287" t="s">
        <v>89</v>
      </c>
      <c r="AV183" s="14" t="s">
        <v>89</v>
      </c>
      <c r="AW183" s="14" t="s">
        <v>34</v>
      </c>
      <c r="AX183" s="14" t="s">
        <v>87</v>
      </c>
      <c r="AY183" s="287" t="s">
        <v>211</v>
      </c>
    </row>
    <row r="184" s="14" customFormat="1">
      <c r="A184" s="14"/>
      <c r="B184" s="277"/>
      <c r="C184" s="278"/>
      <c r="D184" s="268" t="s">
        <v>236</v>
      </c>
      <c r="E184" s="278"/>
      <c r="F184" s="280" t="s">
        <v>4158</v>
      </c>
      <c r="G184" s="278"/>
      <c r="H184" s="281">
        <v>268.863</v>
      </c>
      <c r="I184" s="282"/>
      <c r="J184" s="278"/>
      <c r="K184" s="278"/>
      <c r="L184" s="283"/>
      <c r="M184" s="284"/>
      <c r="N184" s="285"/>
      <c r="O184" s="285"/>
      <c r="P184" s="285"/>
      <c r="Q184" s="285"/>
      <c r="R184" s="285"/>
      <c r="S184" s="285"/>
      <c r="T184" s="286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87" t="s">
        <v>236</v>
      </c>
      <c r="AU184" s="287" t="s">
        <v>89</v>
      </c>
      <c r="AV184" s="14" t="s">
        <v>89</v>
      </c>
      <c r="AW184" s="14" t="s">
        <v>4</v>
      </c>
      <c r="AX184" s="14" t="s">
        <v>87</v>
      </c>
      <c r="AY184" s="287" t="s">
        <v>211</v>
      </c>
    </row>
    <row r="185" s="2" customFormat="1" ht="24.15" customHeight="1">
      <c r="A185" s="41"/>
      <c r="B185" s="42"/>
      <c r="C185" s="253" t="s">
        <v>490</v>
      </c>
      <c r="D185" s="253" t="s">
        <v>214</v>
      </c>
      <c r="E185" s="254" t="s">
        <v>4159</v>
      </c>
      <c r="F185" s="255" t="s">
        <v>4160</v>
      </c>
      <c r="G185" s="256" t="s">
        <v>269</v>
      </c>
      <c r="H185" s="257">
        <v>332.923</v>
      </c>
      <c r="I185" s="258"/>
      <c r="J185" s="259">
        <f>ROUND(I185*H185,2)</f>
        <v>0</v>
      </c>
      <c r="K185" s="260"/>
      <c r="L185" s="44"/>
      <c r="M185" s="261" t="s">
        <v>1</v>
      </c>
      <c r="N185" s="262" t="s">
        <v>46</v>
      </c>
      <c r="O185" s="94"/>
      <c r="P185" s="263">
        <f>O185*H185</f>
        <v>0</v>
      </c>
      <c r="Q185" s="263">
        <v>0.3967</v>
      </c>
      <c r="R185" s="263">
        <f>Q185*H185</f>
        <v>132.07055410000001</v>
      </c>
      <c r="S185" s="263">
        <v>0</v>
      </c>
      <c r="T185" s="264">
        <f>S185*H185</f>
        <v>0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265" t="s">
        <v>100</v>
      </c>
      <c r="AT185" s="265" t="s">
        <v>214</v>
      </c>
      <c r="AU185" s="265" t="s">
        <v>89</v>
      </c>
      <c r="AY185" s="18" t="s">
        <v>211</v>
      </c>
      <c r="BE185" s="155">
        <f>IF(N185="základní",J185,0)</f>
        <v>0</v>
      </c>
      <c r="BF185" s="155">
        <f>IF(N185="snížená",J185,0)</f>
        <v>0</v>
      </c>
      <c r="BG185" s="155">
        <f>IF(N185="zákl. přenesená",J185,0)</f>
        <v>0</v>
      </c>
      <c r="BH185" s="155">
        <f>IF(N185="sníž. přenesená",J185,0)</f>
        <v>0</v>
      </c>
      <c r="BI185" s="155">
        <f>IF(N185="nulová",J185,0)</f>
        <v>0</v>
      </c>
      <c r="BJ185" s="18" t="s">
        <v>87</v>
      </c>
      <c r="BK185" s="155">
        <f>ROUND(I185*H185,2)</f>
        <v>0</v>
      </c>
      <c r="BL185" s="18" t="s">
        <v>100</v>
      </c>
      <c r="BM185" s="265" t="s">
        <v>4161</v>
      </c>
    </row>
    <row r="186" s="13" customFormat="1">
      <c r="A186" s="13"/>
      <c r="B186" s="266"/>
      <c r="C186" s="267"/>
      <c r="D186" s="268" t="s">
        <v>236</v>
      </c>
      <c r="E186" s="269" t="s">
        <v>1</v>
      </c>
      <c r="F186" s="270" t="s">
        <v>4162</v>
      </c>
      <c r="G186" s="267"/>
      <c r="H186" s="269" t="s">
        <v>1</v>
      </c>
      <c r="I186" s="271"/>
      <c r="J186" s="267"/>
      <c r="K186" s="267"/>
      <c r="L186" s="272"/>
      <c r="M186" s="273"/>
      <c r="N186" s="274"/>
      <c r="O186" s="274"/>
      <c r="P186" s="274"/>
      <c r="Q186" s="274"/>
      <c r="R186" s="274"/>
      <c r="S186" s="274"/>
      <c r="T186" s="275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76" t="s">
        <v>236</v>
      </c>
      <c r="AU186" s="276" t="s">
        <v>89</v>
      </c>
      <c r="AV186" s="13" t="s">
        <v>87</v>
      </c>
      <c r="AW186" s="13" t="s">
        <v>34</v>
      </c>
      <c r="AX186" s="13" t="s">
        <v>81</v>
      </c>
      <c r="AY186" s="276" t="s">
        <v>211</v>
      </c>
    </row>
    <row r="187" s="14" customFormat="1">
      <c r="A187" s="14"/>
      <c r="B187" s="277"/>
      <c r="C187" s="278"/>
      <c r="D187" s="268" t="s">
        <v>236</v>
      </c>
      <c r="E187" s="279" t="s">
        <v>1</v>
      </c>
      <c r="F187" s="280" t="s">
        <v>4163</v>
      </c>
      <c r="G187" s="278"/>
      <c r="H187" s="281">
        <v>665.84500000000003</v>
      </c>
      <c r="I187" s="282"/>
      <c r="J187" s="278"/>
      <c r="K187" s="278"/>
      <c r="L187" s="283"/>
      <c r="M187" s="284"/>
      <c r="N187" s="285"/>
      <c r="O187" s="285"/>
      <c r="P187" s="285"/>
      <c r="Q187" s="285"/>
      <c r="R187" s="285"/>
      <c r="S187" s="285"/>
      <c r="T187" s="286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87" t="s">
        <v>236</v>
      </c>
      <c r="AU187" s="287" t="s">
        <v>89</v>
      </c>
      <c r="AV187" s="14" t="s">
        <v>89</v>
      </c>
      <c r="AW187" s="14" t="s">
        <v>34</v>
      </c>
      <c r="AX187" s="14" t="s">
        <v>87</v>
      </c>
      <c r="AY187" s="287" t="s">
        <v>211</v>
      </c>
    </row>
    <row r="188" s="14" customFormat="1">
      <c r="A188" s="14"/>
      <c r="B188" s="277"/>
      <c r="C188" s="278"/>
      <c r="D188" s="268" t="s">
        <v>236</v>
      </c>
      <c r="E188" s="278"/>
      <c r="F188" s="280" t="s">
        <v>4164</v>
      </c>
      <c r="G188" s="278"/>
      <c r="H188" s="281">
        <v>332.923</v>
      </c>
      <c r="I188" s="282"/>
      <c r="J188" s="278"/>
      <c r="K188" s="278"/>
      <c r="L188" s="283"/>
      <c r="M188" s="284"/>
      <c r="N188" s="285"/>
      <c r="O188" s="285"/>
      <c r="P188" s="285"/>
      <c r="Q188" s="285"/>
      <c r="R188" s="285"/>
      <c r="S188" s="285"/>
      <c r="T188" s="286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87" t="s">
        <v>236</v>
      </c>
      <c r="AU188" s="287" t="s">
        <v>89</v>
      </c>
      <c r="AV188" s="14" t="s">
        <v>89</v>
      </c>
      <c r="AW188" s="14" t="s">
        <v>4</v>
      </c>
      <c r="AX188" s="14" t="s">
        <v>87</v>
      </c>
      <c r="AY188" s="287" t="s">
        <v>211</v>
      </c>
    </row>
    <row r="189" s="2" customFormat="1" ht="24.15" customHeight="1">
      <c r="A189" s="41"/>
      <c r="B189" s="42"/>
      <c r="C189" s="253" t="s">
        <v>498</v>
      </c>
      <c r="D189" s="253" t="s">
        <v>214</v>
      </c>
      <c r="E189" s="254" t="s">
        <v>4165</v>
      </c>
      <c r="F189" s="255" t="s">
        <v>4166</v>
      </c>
      <c r="G189" s="256" t="s">
        <v>269</v>
      </c>
      <c r="H189" s="257">
        <v>285.493</v>
      </c>
      <c r="I189" s="258"/>
      <c r="J189" s="259">
        <f>ROUND(I189*H189,2)</f>
        <v>0</v>
      </c>
      <c r="K189" s="260"/>
      <c r="L189" s="44"/>
      <c r="M189" s="261" t="s">
        <v>1</v>
      </c>
      <c r="N189" s="262" t="s">
        <v>46</v>
      </c>
      <c r="O189" s="94"/>
      <c r="P189" s="263">
        <f>O189*H189</f>
        <v>0</v>
      </c>
      <c r="Q189" s="263">
        <v>0.1837</v>
      </c>
      <c r="R189" s="263">
        <f>Q189*H189</f>
        <v>52.445064099999996</v>
      </c>
      <c r="S189" s="263">
        <v>0</v>
      </c>
      <c r="T189" s="264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65" t="s">
        <v>100</v>
      </c>
      <c r="AT189" s="265" t="s">
        <v>214</v>
      </c>
      <c r="AU189" s="265" t="s">
        <v>89</v>
      </c>
      <c r="AY189" s="18" t="s">
        <v>211</v>
      </c>
      <c r="BE189" s="155">
        <f>IF(N189="základní",J189,0)</f>
        <v>0</v>
      </c>
      <c r="BF189" s="155">
        <f>IF(N189="snížená",J189,0)</f>
        <v>0</v>
      </c>
      <c r="BG189" s="155">
        <f>IF(N189="zákl. přenesená",J189,0)</f>
        <v>0</v>
      </c>
      <c r="BH189" s="155">
        <f>IF(N189="sníž. přenesená",J189,0)</f>
        <v>0</v>
      </c>
      <c r="BI189" s="155">
        <f>IF(N189="nulová",J189,0)</f>
        <v>0</v>
      </c>
      <c r="BJ189" s="18" t="s">
        <v>87</v>
      </c>
      <c r="BK189" s="155">
        <f>ROUND(I189*H189,2)</f>
        <v>0</v>
      </c>
      <c r="BL189" s="18" t="s">
        <v>100</v>
      </c>
      <c r="BM189" s="265" t="s">
        <v>4167</v>
      </c>
    </row>
    <row r="190" s="13" customFormat="1">
      <c r="A190" s="13"/>
      <c r="B190" s="266"/>
      <c r="C190" s="267"/>
      <c r="D190" s="268" t="s">
        <v>236</v>
      </c>
      <c r="E190" s="269" t="s">
        <v>1</v>
      </c>
      <c r="F190" s="270" t="s">
        <v>4162</v>
      </c>
      <c r="G190" s="267"/>
      <c r="H190" s="269" t="s">
        <v>1</v>
      </c>
      <c r="I190" s="271"/>
      <c r="J190" s="267"/>
      <c r="K190" s="267"/>
      <c r="L190" s="272"/>
      <c r="M190" s="273"/>
      <c r="N190" s="274"/>
      <c r="O190" s="274"/>
      <c r="P190" s="274"/>
      <c r="Q190" s="274"/>
      <c r="R190" s="274"/>
      <c r="S190" s="274"/>
      <c r="T190" s="275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76" t="s">
        <v>236</v>
      </c>
      <c r="AU190" s="276" t="s">
        <v>89</v>
      </c>
      <c r="AV190" s="13" t="s">
        <v>87</v>
      </c>
      <c r="AW190" s="13" t="s">
        <v>34</v>
      </c>
      <c r="AX190" s="13" t="s">
        <v>81</v>
      </c>
      <c r="AY190" s="276" t="s">
        <v>211</v>
      </c>
    </row>
    <row r="191" s="14" customFormat="1">
      <c r="A191" s="14"/>
      <c r="B191" s="277"/>
      <c r="C191" s="278"/>
      <c r="D191" s="268" t="s">
        <v>236</v>
      </c>
      <c r="E191" s="279" t="s">
        <v>1</v>
      </c>
      <c r="F191" s="280" t="s">
        <v>4168</v>
      </c>
      <c r="G191" s="278"/>
      <c r="H191" s="281">
        <v>127.29600000000001</v>
      </c>
      <c r="I191" s="282"/>
      <c r="J191" s="278"/>
      <c r="K191" s="278"/>
      <c r="L191" s="283"/>
      <c r="M191" s="284"/>
      <c r="N191" s="285"/>
      <c r="O191" s="285"/>
      <c r="P191" s="285"/>
      <c r="Q191" s="285"/>
      <c r="R191" s="285"/>
      <c r="S191" s="285"/>
      <c r="T191" s="286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87" t="s">
        <v>236</v>
      </c>
      <c r="AU191" s="287" t="s">
        <v>89</v>
      </c>
      <c r="AV191" s="14" t="s">
        <v>89</v>
      </c>
      <c r="AW191" s="14" t="s">
        <v>34</v>
      </c>
      <c r="AX191" s="14" t="s">
        <v>81</v>
      </c>
      <c r="AY191" s="287" t="s">
        <v>211</v>
      </c>
    </row>
    <row r="192" s="14" customFormat="1">
      <c r="A192" s="14"/>
      <c r="B192" s="277"/>
      <c r="C192" s="278"/>
      <c r="D192" s="268" t="s">
        <v>236</v>
      </c>
      <c r="E192" s="279" t="s">
        <v>1</v>
      </c>
      <c r="F192" s="280" t="s">
        <v>4169</v>
      </c>
      <c r="G192" s="278"/>
      <c r="H192" s="281">
        <v>29.800000000000001</v>
      </c>
      <c r="I192" s="282"/>
      <c r="J192" s="278"/>
      <c r="K192" s="278"/>
      <c r="L192" s="283"/>
      <c r="M192" s="284"/>
      <c r="N192" s="285"/>
      <c r="O192" s="285"/>
      <c r="P192" s="285"/>
      <c r="Q192" s="285"/>
      <c r="R192" s="285"/>
      <c r="S192" s="285"/>
      <c r="T192" s="286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87" t="s">
        <v>236</v>
      </c>
      <c r="AU192" s="287" t="s">
        <v>89</v>
      </c>
      <c r="AV192" s="14" t="s">
        <v>89</v>
      </c>
      <c r="AW192" s="14" t="s">
        <v>34</v>
      </c>
      <c r="AX192" s="14" t="s">
        <v>81</v>
      </c>
      <c r="AY192" s="287" t="s">
        <v>211</v>
      </c>
    </row>
    <row r="193" s="14" customFormat="1">
      <c r="A193" s="14"/>
      <c r="B193" s="277"/>
      <c r="C193" s="278"/>
      <c r="D193" s="268" t="s">
        <v>236</v>
      </c>
      <c r="E193" s="279" t="s">
        <v>1</v>
      </c>
      <c r="F193" s="280" t="s">
        <v>4170</v>
      </c>
      <c r="G193" s="278"/>
      <c r="H193" s="281">
        <v>6.1600000000000001</v>
      </c>
      <c r="I193" s="282"/>
      <c r="J193" s="278"/>
      <c r="K193" s="278"/>
      <c r="L193" s="283"/>
      <c r="M193" s="284"/>
      <c r="N193" s="285"/>
      <c r="O193" s="285"/>
      <c r="P193" s="285"/>
      <c r="Q193" s="285"/>
      <c r="R193" s="285"/>
      <c r="S193" s="285"/>
      <c r="T193" s="286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87" t="s">
        <v>236</v>
      </c>
      <c r="AU193" s="287" t="s">
        <v>89</v>
      </c>
      <c r="AV193" s="14" t="s">
        <v>89</v>
      </c>
      <c r="AW193" s="14" t="s">
        <v>34</v>
      </c>
      <c r="AX193" s="14" t="s">
        <v>81</v>
      </c>
      <c r="AY193" s="287" t="s">
        <v>211</v>
      </c>
    </row>
    <row r="194" s="14" customFormat="1">
      <c r="A194" s="14"/>
      <c r="B194" s="277"/>
      <c r="C194" s="278"/>
      <c r="D194" s="268" t="s">
        <v>236</v>
      </c>
      <c r="E194" s="279" t="s">
        <v>1</v>
      </c>
      <c r="F194" s="280" t="s">
        <v>4171</v>
      </c>
      <c r="G194" s="278"/>
      <c r="H194" s="281">
        <v>45.359999999999999</v>
      </c>
      <c r="I194" s="282"/>
      <c r="J194" s="278"/>
      <c r="K194" s="278"/>
      <c r="L194" s="283"/>
      <c r="M194" s="284"/>
      <c r="N194" s="285"/>
      <c r="O194" s="285"/>
      <c r="P194" s="285"/>
      <c r="Q194" s="285"/>
      <c r="R194" s="285"/>
      <c r="S194" s="285"/>
      <c r="T194" s="286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87" t="s">
        <v>236</v>
      </c>
      <c r="AU194" s="287" t="s">
        <v>89</v>
      </c>
      <c r="AV194" s="14" t="s">
        <v>89</v>
      </c>
      <c r="AW194" s="14" t="s">
        <v>34</v>
      </c>
      <c r="AX194" s="14" t="s">
        <v>81</v>
      </c>
      <c r="AY194" s="287" t="s">
        <v>211</v>
      </c>
    </row>
    <row r="195" s="14" customFormat="1">
      <c r="A195" s="14"/>
      <c r="B195" s="277"/>
      <c r="C195" s="278"/>
      <c r="D195" s="268" t="s">
        <v>236</v>
      </c>
      <c r="E195" s="279" t="s">
        <v>1</v>
      </c>
      <c r="F195" s="280" t="s">
        <v>4172</v>
      </c>
      <c r="G195" s="278"/>
      <c r="H195" s="281">
        <v>55.200000000000003</v>
      </c>
      <c r="I195" s="282"/>
      <c r="J195" s="278"/>
      <c r="K195" s="278"/>
      <c r="L195" s="283"/>
      <c r="M195" s="284"/>
      <c r="N195" s="285"/>
      <c r="O195" s="285"/>
      <c r="P195" s="285"/>
      <c r="Q195" s="285"/>
      <c r="R195" s="285"/>
      <c r="S195" s="285"/>
      <c r="T195" s="286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87" t="s">
        <v>236</v>
      </c>
      <c r="AU195" s="287" t="s">
        <v>89</v>
      </c>
      <c r="AV195" s="14" t="s">
        <v>89</v>
      </c>
      <c r="AW195" s="14" t="s">
        <v>34</v>
      </c>
      <c r="AX195" s="14" t="s">
        <v>81</v>
      </c>
      <c r="AY195" s="287" t="s">
        <v>211</v>
      </c>
    </row>
    <row r="196" s="14" customFormat="1">
      <c r="A196" s="14"/>
      <c r="B196" s="277"/>
      <c r="C196" s="278"/>
      <c r="D196" s="268" t="s">
        <v>236</v>
      </c>
      <c r="E196" s="279" t="s">
        <v>1</v>
      </c>
      <c r="F196" s="280" t="s">
        <v>4173</v>
      </c>
      <c r="G196" s="278"/>
      <c r="H196" s="281">
        <v>180.14500000000001</v>
      </c>
      <c r="I196" s="282"/>
      <c r="J196" s="278"/>
      <c r="K196" s="278"/>
      <c r="L196" s="283"/>
      <c r="M196" s="284"/>
      <c r="N196" s="285"/>
      <c r="O196" s="285"/>
      <c r="P196" s="285"/>
      <c r="Q196" s="285"/>
      <c r="R196" s="285"/>
      <c r="S196" s="285"/>
      <c r="T196" s="286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87" t="s">
        <v>236</v>
      </c>
      <c r="AU196" s="287" t="s">
        <v>89</v>
      </c>
      <c r="AV196" s="14" t="s">
        <v>89</v>
      </c>
      <c r="AW196" s="14" t="s">
        <v>34</v>
      </c>
      <c r="AX196" s="14" t="s">
        <v>81</v>
      </c>
      <c r="AY196" s="287" t="s">
        <v>211</v>
      </c>
    </row>
    <row r="197" s="14" customFormat="1">
      <c r="A197" s="14"/>
      <c r="B197" s="277"/>
      <c r="C197" s="278"/>
      <c r="D197" s="268" t="s">
        <v>236</v>
      </c>
      <c r="E197" s="279" t="s">
        <v>1</v>
      </c>
      <c r="F197" s="280" t="s">
        <v>4174</v>
      </c>
      <c r="G197" s="278"/>
      <c r="H197" s="281">
        <v>44.564</v>
      </c>
      <c r="I197" s="282"/>
      <c r="J197" s="278"/>
      <c r="K197" s="278"/>
      <c r="L197" s="283"/>
      <c r="M197" s="284"/>
      <c r="N197" s="285"/>
      <c r="O197" s="285"/>
      <c r="P197" s="285"/>
      <c r="Q197" s="285"/>
      <c r="R197" s="285"/>
      <c r="S197" s="285"/>
      <c r="T197" s="286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87" t="s">
        <v>236</v>
      </c>
      <c r="AU197" s="287" t="s">
        <v>89</v>
      </c>
      <c r="AV197" s="14" t="s">
        <v>89</v>
      </c>
      <c r="AW197" s="14" t="s">
        <v>34</v>
      </c>
      <c r="AX197" s="14" t="s">
        <v>81</v>
      </c>
      <c r="AY197" s="287" t="s">
        <v>211</v>
      </c>
    </row>
    <row r="198" s="16" customFormat="1">
      <c r="A198" s="16"/>
      <c r="B198" s="306"/>
      <c r="C198" s="307"/>
      <c r="D198" s="268" t="s">
        <v>236</v>
      </c>
      <c r="E198" s="308" t="s">
        <v>4100</v>
      </c>
      <c r="F198" s="309" t="s">
        <v>509</v>
      </c>
      <c r="G198" s="307"/>
      <c r="H198" s="310">
        <v>488.52499999999998</v>
      </c>
      <c r="I198" s="311"/>
      <c r="J198" s="307"/>
      <c r="K198" s="307"/>
      <c r="L198" s="312"/>
      <c r="M198" s="313"/>
      <c r="N198" s="314"/>
      <c r="O198" s="314"/>
      <c r="P198" s="314"/>
      <c r="Q198" s="314"/>
      <c r="R198" s="314"/>
      <c r="S198" s="314"/>
      <c r="T198" s="315"/>
      <c r="U198" s="16"/>
      <c r="V198" s="16"/>
      <c r="W198" s="16"/>
      <c r="X198" s="16"/>
      <c r="Y198" s="16"/>
      <c r="Z198" s="16"/>
      <c r="AA198" s="16"/>
      <c r="AB198" s="16"/>
      <c r="AC198" s="16"/>
      <c r="AD198" s="16"/>
      <c r="AE198" s="16"/>
      <c r="AT198" s="316" t="s">
        <v>236</v>
      </c>
      <c r="AU198" s="316" t="s">
        <v>89</v>
      </c>
      <c r="AV198" s="16" t="s">
        <v>96</v>
      </c>
      <c r="AW198" s="16" t="s">
        <v>34</v>
      </c>
      <c r="AX198" s="16" t="s">
        <v>81</v>
      </c>
      <c r="AY198" s="316" t="s">
        <v>211</v>
      </c>
    </row>
    <row r="199" s="14" customFormat="1">
      <c r="A199" s="14"/>
      <c r="B199" s="277"/>
      <c r="C199" s="278"/>
      <c r="D199" s="268" t="s">
        <v>236</v>
      </c>
      <c r="E199" s="279" t="s">
        <v>1</v>
      </c>
      <c r="F199" s="280" t="s">
        <v>4175</v>
      </c>
      <c r="G199" s="278"/>
      <c r="H199" s="281">
        <v>10.640000000000001</v>
      </c>
      <c r="I199" s="282"/>
      <c r="J199" s="278"/>
      <c r="K199" s="278"/>
      <c r="L199" s="283"/>
      <c r="M199" s="284"/>
      <c r="N199" s="285"/>
      <c r="O199" s="285"/>
      <c r="P199" s="285"/>
      <c r="Q199" s="285"/>
      <c r="R199" s="285"/>
      <c r="S199" s="285"/>
      <c r="T199" s="286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87" t="s">
        <v>236</v>
      </c>
      <c r="AU199" s="287" t="s">
        <v>89</v>
      </c>
      <c r="AV199" s="14" t="s">
        <v>89</v>
      </c>
      <c r="AW199" s="14" t="s">
        <v>34</v>
      </c>
      <c r="AX199" s="14" t="s">
        <v>81</v>
      </c>
      <c r="AY199" s="287" t="s">
        <v>211</v>
      </c>
    </row>
    <row r="200" s="14" customFormat="1">
      <c r="A200" s="14"/>
      <c r="B200" s="277"/>
      <c r="C200" s="278"/>
      <c r="D200" s="268" t="s">
        <v>236</v>
      </c>
      <c r="E200" s="279" t="s">
        <v>1</v>
      </c>
      <c r="F200" s="280" t="s">
        <v>4176</v>
      </c>
      <c r="G200" s="278"/>
      <c r="H200" s="281">
        <v>46.393999999999998</v>
      </c>
      <c r="I200" s="282"/>
      <c r="J200" s="278"/>
      <c r="K200" s="278"/>
      <c r="L200" s="283"/>
      <c r="M200" s="284"/>
      <c r="N200" s="285"/>
      <c r="O200" s="285"/>
      <c r="P200" s="285"/>
      <c r="Q200" s="285"/>
      <c r="R200" s="285"/>
      <c r="S200" s="285"/>
      <c r="T200" s="286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87" t="s">
        <v>236</v>
      </c>
      <c r="AU200" s="287" t="s">
        <v>89</v>
      </c>
      <c r="AV200" s="14" t="s">
        <v>89</v>
      </c>
      <c r="AW200" s="14" t="s">
        <v>34</v>
      </c>
      <c r="AX200" s="14" t="s">
        <v>81</v>
      </c>
      <c r="AY200" s="287" t="s">
        <v>211</v>
      </c>
    </row>
    <row r="201" s="14" customFormat="1">
      <c r="A201" s="14"/>
      <c r="B201" s="277"/>
      <c r="C201" s="278"/>
      <c r="D201" s="268" t="s">
        <v>236</v>
      </c>
      <c r="E201" s="279" t="s">
        <v>1</v>
      </c>
      <c r="F201" s="280" t="s">
        <v>4177</v>
      </c>
      <c r="G201" s="278"/>
      <c r="H201" s="281">
        <v>37.039999999999999</v>
      </c>
      <c r="I201" s="282"/>
      <c r="J201" s="278"/>
      <c r="K201" s="278"/>
      <c r="L201" s="283"/>
      <c r="M201" s="284"/>
      <c r="N201" s="285"/>
      <c r="O201" s="285"/>
      <c r="P201" s="285"/>
      <c r="Q201" s="285"/>
      <c r="R201" s="285"/>
      <c r="S201" s="285"/>
      <c r="T201" s="286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87" t="s">
        <v>236</v>
      </c>
      <c r="AU201" s="287" t="s">
        <v>89</v>
      </c>
      <c r="AV201" s="14" t="s">
        <v>89</v>
      </c>
      <c r="AW201" s="14" t="s">
        <v>34</v>
      </c>
      <c r="AX201" s="14" t="s">
        <v>81</v>
      </c>
      <c r="AY201" s="287" t="s">
        <v>211</v>
      </c>
    </row>
    <row r="202" s="16" customFormat="1">
      <c r="A202" s="16"/>
      <c r="B202" s="306"/>
      <c r="C202" s="307"/>
      <c r="D202" s="268" t="s">
        <v>236</v>
      </c>
      <c r="E202" s="308" t="s">
        <v>4097</v>
      </c>
      <c r="F202" s="309" t="s">
        <v>509</v>
      </c>
      <c r="G202" s="307"/>
      <c r="H202" s="310">
        <v>94.073999999999998</v>
      </c>
      <c r="I202" s="311"/>
      <c r="J202" s="307"/>
      <c r="K202" s="307"/>
      <c r="L202" s="312"/>
      <c r="M202" s="313"/>
      <c r="N202" s="314"/>
      <c r="O202" s="314"/>
      <c r="P202" s="314"/>
      <c r="Q202" s="314"/>
      <c r="R202" s="314"/>
      <c r="S202" s="314"/>
      <c r="T202" s="315"/>
      <c r="U202" s="16"/>
      <c r="V202" s="16"/>
      <c r="W202" s="16"/>
      <c r="X202" s="16"/>
      <c r="Y202" s="16"/>
      <c r="Z202" s="16"/>
      <c r="AA202" s="16"/>
      <c r="AB202" s="16"/>
      <c r="AC202" s="16"/>
      <c r="AD202" s="16"/>
      <c r="AE202" s="16"/>
      <c r="AT202" s="316" t="s">
        <v>236</v>
      </c>
      <c r="AU202" s="316" t="s">
        <v>89</v>
      </c>
      <c r="AV202" s="16" t="s">
        <v>96</v>
      </c>
      <c r="AW202" s="16" t="s">
        <v>34</v>
      </c>
      <c r="AX202" s="16" t="s">
        <v>81</v>
      </c>
      <c r="AY202" s="316" t="s">
        <v>211</v>
      </c>
    </row>
    <row r="203" s="14" customFormat="1">
      <c r="A203" s="14"/>
      <c r="B203" s="277"/>
      <c r="C203" s="278"/>
      <c r="D203" s="268" t="s">
        <v>236</v>
      </c>
      <c r="E203" s="279" t="s">
        <v>1</v>
      </c>
      <c r="F203" s="280" t="s">
        <v>4178</v>
      </c>
      <c r="G203" s="278"/>
      <c r="H203" s="281">
        <v>4.0259999999999998</v>
      </c>
      <c r="I203" s="282"/>
      <c r="J203" s="278"/>
      <c r="K203" s="278"/>
      <c r="L203" s="283"/>
      <c r="M203" s="284"/>
      <c r="N203" s="285"/>
      <c r="O203" s="285"/>
      <c r="P203" s="285"/>
      <c r="Q203" s="285"/>
      <c r="R203" s="285"/>
      <c r="S203" s="285"/>
      <c r="T203" s="286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87" t="s">
        <v>236</v>
      </c>
      <c r="AU203" s="287" t="s">
        <v>89</v>
      </c>
      <c r="AV203" s="14" t="s">
        <v>89</v>
      </c>
      <c r="AW203" s="14" t="s">
        <v>34</v>
      </c>
      <c r="AX203" s="14" t="s">
        <v>81</v>
      </c>
      <c r="AY203" s="287" t="s">
        <v>211</v>
      </c>
    </row>
    <row r="204" s="14" customFormat="1">
      <c r="A204" s="14"/>
      <c r="B204" s="277"/>
      <c r="C204" s="278"/>
      <c r="D204" s="268" t="s">
        <v>236</v>
      </c>
      <c r="E204" s="279" t="s">
        <v>1</v>
      </c>
      <c r="F204" s="280" t="s">
        <v>4179</v>
      </c>
      <c r="G204" s="278"/>
      <c r="H204" s="281">
        <v>4.5599999999999996</v>
      </c>
      <c r="I204" s="282"/>
      <c r="J204" s="278"/>
      <c r="K204" s="278"/>
      <c r="L204" s="283"/>
      <c r="M204" s="284"/>
      <c r="N204" s="285"/>
      <c r="O204" s="285"/>
      <c r="P204" s="285"/>
      <c r="Q204" s="285"/>
      <c r="R204" s="285"/>
      <c r="S204" s="285"/>
      <c r="T204" s="286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87" t="s">
        <v>236</v>
      </c>
      <c r="AU204" s="287" t="s">
        <v>89</v>
      </c>
      <c r="AV204" s="14" t="s">
        <v>89</v>
      </c>
      <c r="AW204" s="14" t="s">
        <v>34</v>
      </c>
      <c r="AX204" s="14" t="s">
        <v>81</v>
      </c>
      <c r="AY204" s="287" t="s">
        <v>211</v>
      </c>
    </row>
    <row r="205" s="14" customFormat="1">
      <c r="A205" s="14"/>
      <c r="B205" s="277"/>
      <c r="C205" s="278"/>
      <c r="D205" s="268" t="s">
        <v>236</v>
      </c>
      <c r="E205" s="279" t="s">
        <v>1</v>
      </c>
      <c r="F205" s="280" t="s">
        <v>869</v>
      </c>
      <c r="G205" s="278"/>
      <c r="H205" s="281">
        <v>70</v>
      </c>
      <c r="I205" s="282"/>
      <c r="J205" s="278"/>
      <c r="K205" s="278"/>
      <c r="L205" s="283"/>
      <c r="M205" s="284"/>
      <c r="N205" s="285"/>
      <c r="O205" s="285"/>
      <c r="P205" s="285"/>
      <c r="Q205" s="285"/>
      <c r="R205" s="285"/>
      <c r="S205" s="285"/>
      <c r="T205" s="286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87" t="s">
        <v>236</v>
      </c>
      <c r="AU205" s="287" t="s">
        <v>89</v>
      </c>
      <c r="AV205" s="14" t="s">
        <v>89</v>
      </c>
      <c r="AW205" s="14" t="s">
        <v>34</v>
      </c>
      <c r="AX205" s="14" t="s">
        <v>81</v>
      </c>
      <c r="AY205" s="287" t="s">
        <v>211</v>
      </c>
    </row>
    <row r="206" s="16" customFormat="1">
      <c r="A206" s="16"/>
      <c r="B206" s="306"/>
      <c r="C206" s="307"/>
      <c r="D206" s="268" t="s">
        <v>236</v>
      </c>
      <c r="E206" s="308" t="s">
        <v>1</v>
      </c>
      <c r="F206" s="309" t="s">
        <v>509</v>
      </c>
      <c r="G206" s="307"/>
      <c r="H206" s="310">
        <v>78.585999999999999</v>
      </c>
      <c r="I206" s="311"/>
      <c r="J206" s="307"/>
      <c r="K206" s="307"/>
      <c r="L206" s="312"/>
      <c r="M206" s="313"/>
      <c r="N206" s="314"/>
      <c r="O206" s="314"/>
      <c r="P206" s="314"/>
      <c r="Q206" s="314"/>
      <c r="R206" s="314"/>
      <c r="S206" s="314"/>
      <c r="T206" s="315"/>
      <c r="U206" s="16"/>
      <c r="V206" s="16"/>
      <c r="W206" s="16"/>
      <c r="X206" s="16"/>
      <c r="Y206" s="16"/>
      <c r="Z206" s="16"/>
      <c r="AA206" s="16"/>
      <c r="AB206" s="16"/>
      <c r="AC206" s="16"/>
      <c r="AD206" s="16"/>
      <c r="AE206" s="16"/>
      <c r="AT206" s="316" t="s">
        <v>236</v>
      </c>
      <c r="AU206" s="316" t="s">
        <v>89</v>
      </c>
      <c r="AV206" s="16" t="s">
        <v>96</v>
      </c>
      <c r="AW206" s="16" t="s">
        <v>34</v>
      </c>
      <c r="AX206" s="16" t="s">
        <v>81</v>
      </c>
      <c r="AY206" s="316" t="s">
        <v>211</v>
      </c>
    </row>
    <row r="207" s="13" customFormat="1">
      <c r="A207" s="13"/>
      <c r="B207" s="266"/>
      <c r="C207" s="267"/>
      <c r="D207" s="268" t="s">
        <v>236</v>
      </c>
      <c r="E207" s="269" t="s">
        <v>1</v>
      </c>
      <c r="F207" s="270" t="s">
        <v>4180</v>
      </c>
      <c r="G207" s="267"/>
      <c r="H207" s="269" t="s">
        <v>1</v>
      </c>
      <c r="I207" s="271"/>
      <c r="J207" s="267"/>
      <c r="K207" s="267"/>
      <c r="L207" s="272"/>
      <c r="M207" s="273"/>
      <c r="N207" s="274"/>
      <c r="O207" s="274"/>
      <c r="P207" s="274"/>
      <c r="Q207" s="274"/>
      <c r="R207" s="274"/>
      <c r="S207" s="274"/>
      <c r="T207" s="275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76" t="s">
        <v>236</v>
      </c>
      <c r="AU207" s="276" t="s">
        <v>89</v>
      </c>
      <c r="AV207" s="13" t="s">
        <v>87</v>
      </c>
      <c r="AW207" s="13" t="s">
        <v>34</v>
      </c>
      <c r="AX207" s="13" t="s">
        <v>81</v>
      </c>
      <c r="AY207" s="276" t="s">
        <v>211</v>
      </c>
    </row>
    <row r="208" s="14" customFormat="1">
      <c r="A208" s="14"/>
      <c r="B208" s="277"/>
      <c r="C208" s="278"/>
      <c r="D208" s="268" t="s">
        <v>236</v>
      </c>
      <c r="E208" s="279" t="s">
        <v>1</v>
      </c>
      <c r="F208" s="280" t="s">
        <v>4181</v>
      </c>
      <c r="G208" s="278"/>
      <c r="H208" s="281">
        <v>-90.200000000000003</v>
      </c>
      <c r="I208" s="282"/>
      <c r="J208" s="278"/>
      <c r="K208" s="278"/>
      <c r="L208" s="283"/>
      <c r="M208" s="284"/>
      <c r="N208" s="285"/>
      <c r="O208" s="285"/>
      <c r="P208" s="285"/>
      <c r="Q208" s="285"/>
      <c r="R208" s="285"/>
      <c r="S208" s="285"/>
      <c r="T208" s="286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87" t="s">
        <v>236</v>
      </c>
      <c r="AU208" s="287" t="s">
        <v>89</v>
      </c>
      <c r="AV208" s="14" t="s">
        <v>89</v>
      </c>
      <c r="AW208" s="14" t="s">
        <v>34</v>
      </c>
      <c r="AX208" s="14" t="s">
        <v>81</v>
      </c>
      <c r="AY208" s="287" t="s">
        <v>211</v>
      </c>
    </row>
    <row r="209" s="15" customFormat="1">
      <c r="A209" s="15"/>
      <c r="B209" s="295"/>
      <c r="C209" s="296"/>
      <c r="D209" s="268" t="s">
        <v>236</v>
      </c>
      <c r="E209" s="297" t="s">
        <v>1</v>
      </c>
      <c r="F209" s="298" t="s">
        <v>435</v>
      </c>
      <c r="G209" s="296"/>
      <c r="H209" s="299">
        <v>570.98500000000001</v>
      </c>
      <c r="I209" s="300"/>
      <c r="J209" s="296"/>
      <c r="K209" s="296"/>
      <c r="L209" s="301"/>
      <c r="M209" s="302"/>
      <c r="N209" s="303"/>
      <c r="O209" s="303"/>
      <c r="P209" s="303"/>
      <c r="Q209" s="303"/>
      <c r="R209" s="303"/>
      <c r="S209" s="303"/>
      <c r="T209" s="304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T209" s="305" t="s">
        <v>236</v>
      </c>
      <c r="AU209" s="305" t="s">
        <v>89</v>
      </c>
      <c r="AV209" s="15" t="s">
        <v>100</v>
      </c>
      <c r="AW209" s="15" t="s">
        <v>34</v>
      </c>
      <c r="AX209" s="15" t="s">
        <v>87</v>
      </c>
      <c r="AY209" s="305" t="s">
        <v>211</v>
      </c>
    </row>
    <row r="210" s="14" customFormat="1">
      <c r="A210" s="14"/>
      <c r="B210" s="277"/>
      <c r="C210" s="278"/>
      <c r="D210" s="268" t="s">
        <v>236</v>
      </c>
      <c r="E210" s="278"/>
      <c r="F210" s="280" t="s">
        <v>4182</v>
      </c>
      <c r="G210" s="278"/>
      <c r="H210" s="281">
        <v>285.493</v>
      </c>
      <c r="I210" s="282"/>
      <c r="J210" s="278"/>
      <c r="K210" s="278"/>
      <c r="L210" s="283"/>
      <c r="M210" s="284"/>
      <c r="N210" s="285"/>
      <c r="O210" s="285"/>
      <c r="P210" s="285"/>
      <c r="Q210" s="285"/>
      <c r="R210" s="285"/>
      <c r="S210" s="285"/>
      <c r="T210" s="286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87" t="s">
        <v>236</v>
      </c>
      <c r="AU210" s="287" t="s">
        <v>89</v>
      </c>
      <c r="AV210" s="14" t="s">
        <v>89</v>
      </c>
      <c r="AW210" s="14" t="s">
        <v>4</v>
      </c>
      <c r="AX210" s="14" t="s">
        <v>87</v>
      </c>
      <c r="AY210" s="287" t="s">
        <v>211</v>
      </c>
    </row>
    <row r="211" s="2" customFormat="1" ht="16.5" customHeight="1">
      <c r="A211" s="41"/>
      <c r="B211" s="42"/>
      <c r="C211" s="317" t="s">
        <v>502</v>
      </c>
      <c r="D211" s="317" t="s">
        <v>587</v>
      </c>
      <c r="E211" s="318" t="s">
        <v>4183</v>
      </c>
      <c r="F211" s="319" t="s">
        <v>4184</v>
      </c>
      <c r="G211" s="320" t="s">
        <v>505</v>
      </c>
      <c r="H211" s="321">
        <v>72.721999999999994</v>
      </c>
      <c r="I211" s="322"/>
      <c r="J211" s="323">
        <f>ROUND(I211*H211,2)</f>
        <v>0</v>
      </c>
      <c r="K211" s="324"/>
      <c r="L211" s="325"/>
      <c r="M211" s="326" t="s">
        <v>1</v>
      </c>
      <c r="N211" s="327" t="s">
        <v>46</v>
      </c>
      <c r="O211" s="94"/>
      <c r="P211" s="263">
        <f>O211*H211</f>
        <v>0</v>
      </c>
      <c r="Q211" s="263">
        <v>1</v>
      </c>
      <c r="R211" s="263">
        <f>Q211*H211</f>
        <v>72.721999999999994</v>
      </c>
      <c r="S211" s="263">
        <v>0</v>
      </c>
      <c r="T211" s="264">
        <f>S211*H211</f>
        <v>0</v>
      </c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R211" s="265" t="s">
        <v>247</v>
      </c>
      <c r="AT211" s="265" t="s">
        <v>587</v>
      </c>
      <c r="AU211" s="265" t="s">
        <v>89</v>
      </c>
      <c r="AY211" s="18" t="s">
        <v>211</v>
      </c>
      <c r="BE211" s="155">
        <f>IF(N211="základní",J211,0)</f>
        <v>0</v>
      </c>
      <c r="BF211" s="155">
        <f>IF(N211="snížená",J211,0)</f>
        <v>0</v>
      </c>
      <c r="BG211" s="155">
        <f>IF(N211="zákl. přenesená",J211,0)</f>
        <v>0</v>
      </c>
      <c r="BH211" s="155">
        <f>IF(N211="sníž. přenesená",J211,0)</f>
        <v>0</v>
      </c>
      <c r="BI211" s="155">
        <f>IF(N211="nulová",J211,0)</f>
        <v>0</v>
      </c>
      <c r="BJ211" s="18" t="s">
        <v>87</v>
      </c>
      <c r="BK211" s="155">
        <f>ROUND(I211*H211,2)</f>
        <v>0</v>
      </c>
      <c r="BL211" s="18" t="s">
        <v>100</v>
      </c>
      <c r="BM211" s="265" t="s">
        <v>4185</v>
      </c>
    </row>
    <row r="212" s="14" customFormat="1">
      <c r="A212" s="14"/>
      <c r="B212" s="277"/>
      <c r="C212" s="278"/>
      <c r="D212" s="268" t="s">
        <v>236</v>
      </c>
      <c r="E212" s="279" t="s">
        <v>1</v>
      </c>
      <c r="F212" s="280" t="s">
        <v>4186</v>
      </c>
      <c r="G212" s="278"/>
      <c r="H212" s="281">
        <v>66.111000000000004</v>
      </c>
      <c r="I212" s="282"/>
      <c r="J212" s="278"/>
      <c r="K212" s="278"/>
      <c r="L212" s="283"/>
      <c r="M212" s="284"/>
      <c r="N212" s="285"/>
      <c r="O212" s="285"/>
      <c r="P212" s="285"/>
      <c r="Q212" s="285"/>
      <c r="R212" s="285"/>
      <c r="S212" s="285"/>
      <c r="T212" s="286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87" t="s">
        <v>236</v>
      </c>
      <c r="AU212" s="287" t="s">
        <v>89</v>
      </c>
      <c r="AV212" s="14" t="s">
        <v>89</v>
      </c>
      <c r="AW212" s="14" t="s">
        <v>34</v>
      </c>
      <c r="AX212" s="14" t="s">
        <v>87</v>
      </c>
      <c r="AY212" s="287" t="s">
        <v>211</v>
      </c>
    </row>
    <row r="213" s="14" customFormat="1">
      <c r="A213" s="14"/>
      <c r="B213" s="277"/>
      <c r="C213" s="278"/>
      <c r="D213" s="268" t="s">
        <v>236</v>
      </c>
      <c r="E213" s="278"/>
      <c r="F213" s="280" t="s">
        <v>4187</v>
      </c>
      <c r="G213" s="278"/>
      <c r="H213" s="281">
        <v>72.721999999999994</v>
      </c>
      <c r="I213" s="282"/>
      <c r="J213" s="278"/>
      <c r="K213" s="278"/>
      <c r="L213" s="283"/>
      <c r="M213" s="284"/>
      <c r="N213" s="285"/>
      <c r="O213" s="285"/>
      <c r="P213" s="285"/>
      <c r="Q213" s="285"/>
      <c r="R213" s="285"/>
      <c r="S213" s="285"/>
      <c r="T213" s="286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87" t="s">
        <v>236</v>
      </c>
      <c r="AU213" s="287" t="s">
        <v>89</v>
      </c>
      <c r="AV213" s="14" t="s">
        <v>89</v>
      </c>
      <c r="AW213" s="14" t="s">
        <v>4</v>
      </c>
      <c r="AX213" s="14" t="s">
        <v>87</v>
      </c>
      <c r="AY213" s="287" t="s">
        <v>211</v>
      </c>
    </row>
    <row r="214" s="2" customFormat="1" ht="24.15" customHeight="1">
      <c r="A214" s="41"/>
      <c r="B214" s="42"/>
      <c r="C214" s="253" t="s">
        <v>8</v>
      </c>
      <c r="D214" s="253" t="s">
        <v>214</v>
      </c>
      <c r="E214" s="254" t="s">
        <v>4188</v>
      </c>
      <c r="F214" s="255" t="s">
        <v>4189</v>
      </c>
      <c r="G214" s="256" t="s">
        <v>269</v>
      </c>
      <c r="H214" s="257">
        <v>49.200000000000003</v>
      </c>
      <c r="I214" s="258"/>
      <c r="J214" s="259">
        <f>ROUND(I214*H214,2)</f>
        <v>0</v>
      </c>
      <c r="K214" s="260"/>
      <c r="L214" s="44"/>
      <c r="M214" s="261" t="s">
        <v>1</v>
      </c>
      <c r="N214" s="262" t="s">
        <v>46</v>
      </c>
      <c r="O214" s="94"/>
      <c r="P214" s="263">
        <f>O214*H214</f>
        <v>0</v>
      </c>
      <c r="Q214" s="263">
        <v>0.10362</v>
      </c>
      <c r="R214" s="263">
        <f>Q214*H214</f>
        <v>5.0981040000000002</v>
      </c>
      <c r="S214" s="263">
        <v>0</v>
      </c>
      <c r="T214" s="264">
        <f>S214*H214</f>
        <v>0</v>
      </c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R214" s="265" t="s">
        <v>100</v>
      </c>
      <c r="AT214" s="265" t="s">
        <v>214</v>
      </c>
      <c r="AU214" s="265" t="s">
        <v>89</v>
      </c>
      <c r="AY214" s="18" t="s">
        <v>211</v>
      </c>
      <c r="BE214" s="155">
        <f>IF(N214="základní",J214,0)</f>
        <v>0</v>
      </c>
      <c r="BF214" s="155">
        <f>IF(N214="snížená",J214,0)</f>
        <v>0</v>
      </c>
      <c r="BG214" s="155">
        <f>IF(N214="zákl. přenesená",J214,0)</f>
        <v>0</v>
      </c>
      <c r="BH214" s="155">
        <f>IF(N214="sníž. přenesená",J214,0)</f>
        <v>0</v>
      </c>
      <c r="BI214" s="155">
        <f>IF(N214="nulová",J214,0)</f>
        <v>0</v>
      </c>
      <c r="BJ214" s="18" t="s">
        <v>87</v>
      </c>
      <c r="BK214" s="155">
        <f>ROUND(I214*H214,2)</f>
        <v>0</v>
      </c>
      <c r="BL214" s="18" t="s">
        <v>100</v>
      </c>
      <c r="BM214" s="265" t="s">
        <v>4190</v>
      </c>
    </row>
    <row r="215" s="13" customFormat="1">
      <c r="A215" s="13"/>
      <c r="B215" s="266"/>
      <c r="C215" s="267"/>
      <c r="D215" s="268" t="s">
        <v>236</v>
      </c>
      <c r="E215" s="269" t="s">
        <v>1</v>
      </c>
      <c r="F215" s="270" t="s">
        <v>4191</v>
      </c>
      <c r="G215" s="267"/>
      <c r="H215" s="269" t="s">
        <v>1</v>
      </c>
      <c r="I215" s="271"/>
      <c r="J215" s="267"/>
      <c r="K215" s="267"/>
      <c r="L215" s="272"/>
      <c r="M215" s="273"/>
      <c r="N215" s="274"/>
      <c r="O215" s="274"/>
      <c r="P215" s="274"/>
      <c r="Q215" s="274"/>
      <c r="R215" s="274"/>
      <c r="S215" s="274"/>
      <c r="T215" s="275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76" t="s">
        <v>236</v>
      </c>
      <c r="AU215" s="276" t="s">
        <v>89</v>
      </c>
      <c r="AV215" s="13" t="s">
        <v>87</v>
      </c>
      <c r="AW215" s="13" t="s">
        <v>34</v>
      </c>
      <c r="AX215" s="13" t="s">
        <v>81</v>
      </c>
      <c r="AY215" s="276" t="s">
        <v>211</v>
      </c>
    </row>
    <row r="216" s="14" customFormat="1">
      <c r="A216" s="14"/>
      <c r="B216" s="277"/>
      <c r="C216" s="278"/>
      <c r="D216" s="268" t="s">
        <v>236</v>
      </c>
      <c r="E216" s="279" t="s">
        <v>1</v>
      </c>
      <c r="F216" s="280" t="s">
        <v>4192</v>
      </c>
      <c r="G216" s="278"/>
      <c r="H216" s="281">
        <v>49.200000000000003</v>
      </c>
      <c r="I216" s="282"/>
      <c r="J216" s="278"/>
      <c r="K216" s="278"/>
      <c r="L216" s="283"/>
      <c r="M216" s="284"/>
      <c r="N216" s="285"/>
      <c r="O216" s="285"/>
      <c r="P216" s="285"/>
      <c r="Q216" s="285"/>
      <c r="R216" s="285"/>
      <c r="S216" s="285"/>
      <c r="T216" s="286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87" t="s">
        <v>236</v>
      </c>
      <c r="AU216" s="287" t="s">
        <v>89</v>
      </c>
      <c r="AV216" s="14" t="s">
        <v>89</v>
      </c>
      <c r="AW216" s="14" t="s">
        <v>34</v>
      </c>
      <c r="AX216" s="14" t="s">
        <v>81</v>
      </c>
      <c r="AY216" s="287" t="s">
        <v>211</v>
      </c>
    </row>
    <row r="217" s="15" customFormat="1">
      <c r="A217" s="15"/>
      <c r="B217" s="295"/>
      <c r="C217" s="296"/>
      <c r="D217" s="268" t="s">
        <v>236</v>
      </c>
      <c r="E217" s="297" t="s">
        <v>4105</v>
      </c>
      <c r="F217" s="298" t="s">
        <v>435</v>
      </c>
      <c r="G217" s="296"/>
      <c r="H217" s="299">
        <v>49.200000000000003</v>
      </c>
      <c r="I217" s="300"/>
      <c r="J217" s="296"/>
      <c r="K217" s="296"/>
      <c r="L217" s="301"/>
      <c r="M217" s="302"/>
      <c r="N217" s="303"/>
      <c r="O217" s="303"/>
      <c r="P217" s="303"/>
      <c r="Q217" s="303"/>
      <c r="R217" s="303"/>
      <c r="S217" s="303"/>
      <c r="T217" s="304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T217" s="305" t="s">
        <v>236</v>
      </c>
      <c r="AU217" s="305" t="s">
        <v>89</v>
      </c>
      <c r="AV217" s="15" t="s">
        <v>100</v>
      </c>
      <c r="AW217" s="15" t="s">
        <v>34</v>
      </c>
      <c r="AX217" s="15" t="s">
        <v>87</v>
      </c>
      <c r="AY217" s="305" t="s">
        <v>211</v>
      </c>
    </row>
    <row r="218" s="2" customFormat="1" ht="24.15" customHeight="1">
      <c r="A218" s="41"/>
      <c r="B218" s="42"/>
      <c r="C218" s="317" t="s">
        <v>526</v>
      </c>
      <c r="D218" s="317" t="s">
        <v>587</v>
      </c>
      <c r="E218" s="318" t="s">
        <v>4193</v>
      </c>
      <c r="F218" s="319" t="s">
        <v>4194</v>
      </c>
      <c r="G218" s="320" t="s">
        <v>269</v>
      </c>
      <c r="H218" s="321">
        <v>49.200000000000003</v>
      </c>
      <c r="I218" s="322"/>
      <c r="J218" s="323">
        <f>ROUND(I218*H218,2)</f>
        <v>0</v>
      </c>
      <c r="K218" s="324"/>
      <c r="L218" s="325"/>
      <c r="M218" s="326" t="s">
        <v>1</v>
      </c>
      <c r="N218" s="327" t="s">
        <v>46</v>
      </c>
      <c r="O218" s="94"/>
      <c r="P218" s="263">
        <f>O218*H218</f>
        <v>0</v>
      </c>
      <c r="Q218" s="263">
        <v>0.185</v>
      </c>
      <c r="R218" s="263">
        <f>Q218*H218</f>
        <v>9.1020000000000003</v>
      </c>
      <c r="S218" s="263">
        <v>0</v>
      </c>
      <c r="T218" s="264">
        <f>S218*H218</f>
        <v>0</v>
      </c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R218" s="265" t="s">
        <v>247</v>
      </c>
      <c r="AT218" s="265" t="s">
        <v>587</v>
      </c>
      <c r="AU218" s="265" t="s">
        <v>89</v>
      </c>
      <c r="AY218" s="18" t="s">
        <v>211</v>
      </c>
      <c r="BE218" s="155">
        <f>IF(N218="základní",J218,0)</f>
        <v>0</v>
      </c>
      <c r="BF218" s="155">
        <f>IF(N218="snížená",J218,0)</f>
        <v>0</v>
      </c>
      <c r="BG218" s="155">
        <f>IF(N218="zákl. přenesená",J218,0)</f>
        <v>0</v>
      </c>
      <c r="BH218" s="155">
        <f>IF(N218="sníž. přenesená",J218,0)</f>
        <v>0</v>
      </c>
      <c r="BI218" s="155">
        <f>IF(N218="nulová",J218,0)</f>
        <v>0</v>
      </c>
      <c r="BJ218" s="18" t="s">
        <v>87</v>
      </c>
      <c r="BK218" s="155">
        <f>ROUND(I218*H218,2)</f>
        <v>0</v>
      </c>
      <c r="BL218" s="18" t="s">
        <v>100</v>
      </c>
      <c r="BM218" s="265" t="s">
        <v>4195</v>
      </c>
    </row>
    <row r="219" s="12" customFormat="1" ht="22.8" customHeight="1">
      <c r="A219" s="12"/>
      <c r="B219" s="237"/>
      <c r="C219" s="238"/>
      <c r="D219" s="239" t="s">
        <v>80</v>
      </c>
      <c r="E219" s="251" t="s">
        <v>253</v>
      </c>
      <c r="F219" s="251" t="s">
        <v>1029</v>
      </c>
      <c r="G219" s="238"/>
      <c r="H219" s="238"/>
      <c r="I219" s="241"/>
      <c r="J219" s="252">
        <f>BK219</f>
        <v>0</v>
      </c>
      <c r="K219" s="238"/>
      <c r="L219" s="243"/>
      <c r="M219" s="244"/>
      <c r="N219" s="245"/>
      <c r="O219" s="245"/>
      <c r="P219" s="246">
        <f>SUM(P220:P232)</f>
        <v>0</v>
      </c>
      <c r="Q219" s="245"/>
      <c r="R219" s="246">
        <f>SUM(R220:R232)</f>
        <v>12.50229796</v>
      </c>
      <c r="S219" s="245"/>
      <c r="T219" s="247">
        <f>SUM(T220:T232)</f>
        <v>0</v>
      </c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R219" s="248" t="s">
        <v>87</v>
      </c>
      <c r="AT219" s="249" t="s">
        <v>80</v>
      </c>
      <c r="AU219" s="249" t="s">
        <v>87</v>
      </c>
      <c r="AY219" s="248" t="s">
        <v>211</v>
      </c>
      <c r="BK219" s="250">
        <f>SUM(BK220:BK232)</f>
        <v>0</v>
      </c>
    </row>
    <row r="220" s="2" customFormat="1" ht="24.15" customHeight="1">
      <c r="A220" s="41"/>
      <c r="B220" s="42"/>
      <c r="C220" s="253" t="s">
        <v>531</v>
      </c>
      <c r="D220" s="253" t="s">
        <v>214</v>
      </c>
      <c r="E220" s="254" t="s">
        <v>4196</v>
      </c>
      <c r="F220" s="255" t="s">
        <v>4197</v>
      </c>
      <c r="G220" s="256" t="s">
        <v>332</v>
      </c>
      <c r="H220" s="257">
        <v>5.1619999999999999</v>
      </c>
      <c r="I220" s="258"/>
      <c r="J220" s="259">
        <f>ROUND(I220*H220,2)</f>
        <v>0</v>
      </c>
      <c r="K220" s="260"/>
      <c r="L220" s="44"/>
      <c r="M220" s="261" t="s">
        <v>1</v>
      </c>
      <c r="N220" s="262" t="s">
        <v>46</v>
      </c>
      <c r="O220" s="94"/>
      <c r="P220" s="263">
        <f>O220*H220</f>
        <v>0</v>
      </c>
      <c r="Q220" s="263">
        <v>2.2563399999999998</v>
      </c>
      <c r="R220" s="263">
        <f>Q220*H220</f>
        <v>11.647227079999999</v>
      </c>
      <c r="S220" s="263">
        <v>0</v>
      </c>
      <c r="T220" s="264">
        <f>S220*H220</f>
        <v>0</v>
      </c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R220" s="265" t="s">
        <v>100</v>
      </c>
      <c r="AT220" s="265" t="s">
        <v>214</v>
      </c>
      <c r="AU220" s="265" t="s">
        <v>89</v>
      </c>
      <c r="AY220" s="18" t="s">
        <v>211</v>
      </c>
      <c r="BE220" s="155">
        <f>IF(N220="základní",J220,0)</f>
        <v>0</v>
      </c>
      <c r="BF220" s="155">
        <f>IF(N220="snížená",J220,0)</f>
        <v>0</v>
      </c>
      <c r="BG220" s="155">
        <f>IF(N220="zákl. přenesená",J220,0)</f>
        <v>0</v>
      </c>
      <c r="BH220" s="155">
        <f>IF(N220="sníž. přenesená",J220,0)</f>
        <v>0</v>
      </c>
      <c r="BI220" s="155">
        <f>IF(N220="nulová",J220,0)</f>
        <v>0</v>
      </c>
      <c r="BJ220" s="18" t="s">
        <v>87</v>
      </c>
      <c r="BK220" s="155">
        <f>ROUND(I220*H220,2)</f>
        <v>0</v>
      </c>
      <c r="BL220" s="18" t="s">
        <v>100</v>
      </c>
      <c r="BM220" s="265" t="s">
        <v>4198</v>
      </c>
    </row>
    <row r="221" s="13" customFormat="1">
      <c r="A221" s="13"/>
      <c r="B221" s="266"/>
      <c r="C221" s="267"/>
      <c r="D221" s="268" t="s">
        <v>236</v>
      </c>
      <c r="E221" s="269" t="s">
        <v>1</v>
      </c>
      <c r="F221" s="270" t="s">
        <v>4162</v>
      </c>
      <c r="G221" s="267"/>
      <c r="H221" s="269" t="s">
        <v>1</v>
      </c>
      <c r="I221" s="271"/>
      <c r="J221" s="267"/>
      <c r="K221" s="267"/>
      <c r="L221" s="272"/>
      <c r="M221" s="273"/>
      <c r="N221" s="274"/>
      <c r="O221" s="274"/>
      <c r="P221" s="274"/>
      <c r="Q221" s="274"/>
      <c r="R221" s="274"/>
      <c r="S221" s="274"/>
      <c r="T221" s="275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76" t="s">
        <v>236</v>
      </c>
      <c r="AU221" s="276" t="s">
        <v>89</v>
      </c>
      <c r="AV221" s="13" t="s">
        <v>87</v>
      </c>
      <c r="AW221" s="13" t="s">
        <v>34</v>
      </c>
      <c r="AX221" s="13" t="s">
        <v>81</v>
      </c>
      <c r="AY221" s="276" t="s">
        <v>211</v>
      </c>
    </row>
    <row r="222" s="14" customFormat="1">
      <c r="A222" s="14"/>
      <c r="B222" s="277"/>
      <c r="C222" s="278"/>
      <c r="D222" s="268" t="s">
        <v>236</v>
      </c>
      <c r="E222" s="279" t="s">
        <v>1</v>
      </c>
      <c r="F222" s="280" t="s">
        <v>4199</v>
      </c>
      <c r="G222" s="278"/>
      <c r="H222" s="281">
        <v>10.324</v>
      </c>
      <c r="I222" s="282"/>
      <c r="J222" s="278"/>
      <c r="K222" s="278"/>
      <c r="L222" s="283"/>
      <c r="M222" s="284"/>
      <c r="N222" s="285"/>
      <c r="O222" s="285"/>
      <c r="P222" s="285"/>
      <c r="Q222" s="285"/>
      <c r="R222" s="285"/>
      <c r="S222" s="285"/>
      <c r="T222" s="286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87" t="s">
        <v>236</v>
      </c>
      <c r="AU222" s="287" t="s">
        <v>89</v>
      </c>
      <c r="AV222" s="14" t="s">
        <v>89</v>
      </c>
      <c r="AW222" s="14" t="s">
        <v>34</v>
      </c>
      <c r="AX222" s="14" t="s">
        <v>87</v>
      </c>
      <c r="AY222" s="287" t="s">
        <v>211</v>
      </c>
    </row>
    <row r="223" s="14" customFormat="1">
      <c r="A223" s="14"/>
      <c r="B223" s="277"/>
      <c r="C223" s="278"/>
      <c r="D223" s="268" t="s">
        <v>236</v>
      </c>
      <c r="E223" s="278"/>
      <c r="F223" s="280" t="s">
        <v>4200</v>
      </c>
      <c r="G223" s="278"/>
      <c r="H223" s="281">
        <v>5.1619999999999999</v>
      </c>
      <c r="I223" s="282"/>
      <c r="J223" s="278"/>
      <c r="K223" s="278"/>
      <c r="L223" s="283"/>
      <c r="M223" s="284"/>
      <c r="N223" s="285"/>
      <c r="O223" s="285"/>
      <c r="P223" s="285"/>
      <c r="Q223" s="285"/>
      <c r="R223" s="285"/>
      <c r="S223" s="285"/>
      <c r="T223" s="286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87" t="s">
        <v>236</v>
      </c>
      <c r="AU223" s="287" t="s">
        <v>89</v>
      </c>
      <c r="AV223" s="14" t="s">
        <v>89</v>
      </c>
      <c r="AW223" s="14" t="s">
        <v>4</v>
      </c>
      <c r="AX223" s="14" t="s">
        <v>87</v>
      </c>
      <c r="AY223" s="287" t="s">
        <v>211</v>
      </c>
    </row>
    <row r="224" s="2" customFormat="1" ht="24.15" customHeight="1">
      <c r="A224" s="41"/>
      <c r="B224" s="42"/>
      <c r="C224" s="253" t="s">
        <v>535</v>
      </c>
      <c r="D224" s="253" t="s">
        <v>214</v>
      </c>
      <c r="E224" s="254" t="s">
        <v>4201</v>
      </c>
      <c r="F224" s="255" t="s">
        <v>4202</v>
      </c>
      <c r="G224" s="256" t="s">
        <v>269</v>
      </c>
      <c r="H224" s="257">
        <v>180</v>
      </c>
      <c r="I224" s="258"/>
      <c r="J224" s="259">
        <f>ROUND(I224*H224,2)</f>
        <v>0</v>
      </c>
      <c r="K224" s="260"/>
      <c r="L224" s="44"/>
      <c r="M224" s="261" t="s">
        <v>1</v>
      </c>
      <c r="N224" s="262" t="s">
        <v>46</v>
      </c>
      <c r="O224" s="94"/>
      <c r="P224" s="263">
        <f>O224*H224</f>
        <v>0</v>
      </c>
      <c r="Q224" s="263">
        <v>0.00038000000000000002</v>
      </c>
      <c r="R224" s="263">
        <f>Q224*H224</f>
        <v>0.068400000000000002</v>
      </c>
      <c r="S224" s="263">
        <v>0</v>
      </c>
      <c r="T224" s="264">
        <f>S224*H224</f>
        <v>0</v>
      </c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R224" s="265" t="s">
        <v>100</v>
      </c>
      <c r="AT224" s="265" t="s">
        <v>214</v>
      </c>
      <c r="AU224" s="265" t="s">
        <v>89</v>
      </c>
      <c r="AY224" s="18" t="s">
        <v>211</v>
      </c>
      <c r="BE224" s="155">
        <f>IF(N224="základní",J224,0)</f>
        <v>0</v>
      </c>
      <c r="BF224" s="155">
        <f>IF(N224="snížená",J224,0)</f>
        <v>0</v>
      </c>
      <c r="BG224" s="155">
        <f>IF(N224="zákl. přenesená",J224,0)</f>
        <v>0</v>
      </c>
      <c r="BH224" s="155">
        <f>IF(N224="sníž. přenesená",J224,0)</f>
        <v>0</v>
      </c>
      <c r="BI224" s="155">
        <f>IF(N224="nulová",J224,0)</f>
        <v>0</v>
      </c>
      <c r="BJ224" s="18" t="s">
        <v>87</v>
      </c>
      <c r="BK224" s="155">
        <f>ROUND(I224*H224,2)</f>
        <v>0</v>
      </c>
      <c r="BL224" s="18" t="s">
        <v>100</v>
      </c>
      <c r="BM224" s="265" t="s">
        <v>4203</v>
      </c>
    </row>
    <row r="225" s="13" customFormat="1">
      <c r="A225" s="13"/>
      <c r="B225" s="266"/>
      <c r="C225" s="267"/>
      <c r="D225" s="268" t="s">
        <v>236</v>
      </c>
      <c r="E225" s="269" t="s">
        <v>1</v>
      </c>
      <c r="F225" s="270" t="s">
        <v>4204</v>
      </c>
      <c r="G225" s="267"/>
      <c r="H225" s="269" t="s">
        <v>1</v>
      </c>
      <c r="I225" s="271"/>
      <c r="J225" s="267"/>
      <c r="K225" s="267"/>
      <c r="L225" s="272"/>
      <c r="M225" s="273"/>
      <c r="N225" s="274"/>
      <c r="O225" s="274"/>
      <c r="P225" s="274"/>
      <c r="Q225" s="274"/>
      <c r="R225" s="274"/>
      <c r="S225" s="274"/>
      <c r="T225" s="275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76" t="s">
        <v>236</v>
      </c>
      <c r="AU225" s="276" t="s">
        <v>89</v>
      </c>
      <c r="AV225" s="13" t="s">
        <v>87</v>
      </c>
      <c r="AW225" s="13" t="s">
        <v>34</v>
      </c>
      <c r="AX225" s="13" t="s">
        <v>81</v>
      </c>
      <c r="AY225" s="276" t="s">
        <v>211</v>
      </c>
    </row>
    <row r="226" s="14" customFormat="1">
      <c r="A226" s="14"/>
      <c r="B226" s="277"/>
      <c r="C226" s="278"/>
      <c r="D226" s="268" t="s">
        <v>236</v>
      </c>
      <c r="E226" s="279" t="s">
        <v>1</v>
      </c>
      <c r="F226" s="280" t="s">
        <v>4205</v>
      </c>
      <c r="G226" s="278"/>
      <c r="H226" s="281">
        <v>180</v>
      </c>
      <c r="I226" s="282"/>
      <c r="J226" s="278"/>
      <c r="K226" s="278"/>
      <c r="L226" s="283"/>
      <c r="M226" s="284"/>
      <c r="N226" s="285"/>
      <c r="O226" s="285"/>
      <c r="P226" s="285"/>
      <c r="Q226" s="285"/>
      <c r="R226" s="285"/>
      <c r="S226" s="285"/>
      <c r="T226" s="286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87" t="s">
        <v>236</v>
      </c>
      <c r="AU226" s="287" t="s">
        <v>89</v>
      </c>
      <c r="AV226" s="14" t="s">
        <v>89</v>
      </c>
      <c r="AW226" s="14" t="s">
        <v>34</v>
      </c>
      <c r="AX226" s="14" t="s">
        <v>87</v>
      </c>
      <c r="AY226" s="287" t="s">
        <v>211</v>
      </c>
    </row>
    <row r="227" s="2" customFormat="1" ht="33" customHeight="1">
      <c r="A227" s="41"/>
      <c r="B227" s="42"/>
      <c r="C227" s="253" t="s">
        <v>545</v>
      </c>
      <c r="D227" s="253" t="s">
        <v>214</v>
      </c>
      <c r="E227" s="254" t="s">
        <v>4206</v>
      </c>
      <c r="F227" s="255" t="s">
        <v>4207</v>
      </c>
      <c r="G227" s="256" t="s">
        <v>269</v>
      </c>
      <c r="H227" s="257">
        <v>582.59900000000005</v>
      </c>
      <c r="I227" s="258"/>
      <c r="J227" s="259">
        <f>ROUND(I227*H227,2)</f>
        <v>0</v>
      </c>
      <c r="K227" s="260"/>
      <c r="L227" s="44"/>
      <c r="M227" s="261" t="s">
        <v>1</v>
      </c>
      <c r="N227" s="262" t="s">
        <v>46</v>
      </c>
      <c r="O227" s="94"/>
      <c r="P227" s="263">
        <f>O227*H227</f>
        <v>0</v>
      </c>
      <c r="Q227" s="263">
        <v>0.0011199999999999999</v>
      </c>
      <c r="R227" s="263">
        <f>Q227*H227</f>
        <v>0.65251088000000002</v>
      </c>
      <c r="S227" s="263">
        <v>0</v>
      </c>
      <c r="T227" s="264">
        <f>S227*H227</f>
        <v>0</v>
      </c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R227" s="265" t="s">
        <v>100</v>
      </c>
      <c r="AT227" s="265" t="s">
        <v>214</v>
      </c>
      <c r="AU227" s="265" t="s">
        <v>89</v>
      </c>
      <c r="AY227" s="18" t="s">
        <v>211</v>
      </c>
      <c r="BE227" s="155">
        <f>IF(N227="základní",J227,0)</f>
        <v>0</v>
      </c>
      <c r="BF227" s="155">
        <f>IF(N227="snížená",J227,0)</f>
        <v>0</v>
      </c>
      <c r="BG227" s="155">
        <f>IF(N227="zákl. přenesená",J227,0)</f>
        <v>0</v>
      </c>
      <c r="BH227" s="155">
        <f>IF(N227="sníž. přenesená",J227,0)</f>
        <v>0</v>
      </c>
      <c r="BI227" s="155">
        <f>IF(N227="nulová",J227,0)</f>
        <v>0</v>
      </c>
      <c r="BJ227" s="18" t="s">
        <v>87</v>
      </c>
      <c r="BK227" s="155">
        <f>ROUND(I227*H227,2)</f>
        <v>0</v>
      </c>
      <c r="BL227" s="18" t="s">
        <v>100</v>
      </c>
      <c r="BM227" s="265" t="s">
        <v>4208</v>
      </c>
    </row>
    <row r="228" s="14" customFormat="1">
      <c r="A228" s="14"/>
      <c r="B228" s="277"/>
      <c r="C228" s="278"/>
      <c r="D228" s="268" t="s">
        <v>236</v>
      </c>
      <c r="E228" s="279" t="s">
        <v>1</v>
      </c>
      <c r="F228" s="280" t="s">
        <v>4100</v>
      </c>
      <c r="G228" s="278"/>
      <c r="H228" s="281">
        <v>488.52499999999998</v>
      </c>
      <c r="I228" s="282"/>
      <c r="J228" s="278"/>
      <c r="K228" s="278"/>
      <c r="L228" s="283"/>
      <c r="M228" s="284"/>
      <c r="N228" s="285"/>
      <c r="O228" s="285"/>
      <c r="P228" s="285"/>
      <c r="Q228" s="285"/>
      <c r="R228" s="285"/>
      <c r="S228" s="285"/>
      <c r="T228" s="286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87" t="s">
        <v>236</v>
      </c>
      <c r="AU228" s="287" t="s">
        <v>89</v>
      </c>
      <c r="AV228" s="14" t="s">
        <v>89</v>
      </c>
      <c r="AW228" s="14" t="s">
        <v>34</v>
      </c>
      <c r="AX228" s="14" t="s">
        <v>81</v>
      </c>
      <c r="AY228" s="287" t="s">
        <v>211</v>
      </c>
    </row>
    <row r="229" s="14" customFormat="1">
      <c r="A229" s="14"/>
      <c r="B229" s="277"/>
      <c r="C229" s="278"/>
      <c r="D229" s="268" t="s">
        <v>236</v>
      </c>
      <c r="E229" s="279" t="s">
        <v>1</v>
      </c>
      <c r="F229" s="280" t="s">
        <v>4097</v>
      </c>
      <c r="G229" s="278"/>
      <c r="H229" s="281">
        <v>94.073999999999998</v>
      </c>
      <c r="I229" s="282"/>
      <c r="J229" s="278"/>
      <c r="K229" s="278"/>
      <c r="L229" s="283"/>
      <c r="M229" s="284"/>
      <c r="N229" s="285"/>
      <c r="O229" s="285"/>
      <c r="P229" s="285"/>
      <c r="Q229" s="285"/>
      <c r="R229" s="285"/>
      <c r="S229" s="285"/>
      <c r="T229" s="286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87" t="s">
        <v>236</v>
      </c>
      <c r="AU229" s="287" t="s">
        <v>89</v>
      </c>
      <c r="AV229" s="14" t="s">
        <v>89</v>
      </c>
      <c r="AW229" s="14" t="s">
        <v>34</v>
      </c>
      <c r="AX229" s="14" t="s">
        <v>81</v>
      </c>
      <c r="AY229" s="287" t="s">
        <v>211</v>
      </c>
    </row>
    <row r="230" s="15" customFormat="1">
      <c r="A230" s="15"/>
      <c r="B230" s="295"/>
      <c r="C230" s="296"/>
      <c r="D230" s="268" t="s">
        <v>236</v>
      </c>
      <c r="E230" s="297" t="s">
        <v>1</v>
      </c>
      <c r="F230" s="298" t="s">
        <v>435</v>
      </c>
      <c r="G230" s="296"/>
      <c r="H230" s="299">
        <v>582.59900000000005</v>
      </c>
      <c r="I230" s="300"/>
      <c r="J230" s="296"/>
      <c r="K230" s="296"/>
      <c r="L230" s="301"/>
      <c r="M230" s="302"/>
      <c r="N230" s="303"/>
      <c r="O230" s="303"/>
      <c r="P230" s="303"/>
      <c r="Q230" s="303"/>
      <c r="R230" s="303"/>
      <c r="S230" s="303"/>
      <c r="T230" s="304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T230" s="305" t="s">
        <v>236</v>
      </c>
      <c r="AU230" s="305" t="s">
        <v>89</v>
      </c>
      <c r="AV230" s="15" t="s">
        <v>100</v>
      </c>
      <c r="AW230" s="15" t="s">
        <v>34</v>
      </c>
      <c r="AX230" s="15" t="s">
        <v>87</v>
      </c>
      <c r="AY230" s="305" t="s">
        <v>211</v>
      </c>
    </row>
    <row r="231" s="2" customFormat="1" ht="33" customHeight="1">
      <c r="A231" s="41"/>
      <c r="B231" s="42"/>
      <c r="C231" s="253" t="s">
        <v>551</v>
      </c>
      <c r="D231" s="253" t="s">
        <v>214</v>
      </c>
      <c r="E231" s="254" t="s">
        <v>4209</v>
      </c>
      <c r="F231" s="255" t="s">
        <v>4210</v>
      </c>
      <c r="G231" s="256" t="s">
        <v>695</v>
      </c>
      <c r="H231" s="257">
        <v>1</v>
      </c>
      <c r="I231" s="258"/>
      <c r="J231" s="259">
        <f>ROUND(I231*H231,2)</f>
        <v>0</v>
      </c>
      <c r="K231" s="260"/>
      <c r="L231" s="44"/>
      <c r="M231" s="261" t="s">
        <v>1</v>
      </c>
      <c r="N231" s="262" t="s">
        <v>46</v>
      </c>
      <c r="O231" s="94"/>
      <c r="P231" s="263">
        <f>O231*H231</f>
        <v>0</v>
      </c>
      <c r="Q231" s="263">
        <v>0.097159999999999996</v>
      </c>
      <c r="R231" s="263">
        <f>Q231*H231</f>
        <v>0.097159999999999996</v>
      </c>
      <c r="S231" s="263">
        <v>0</v>
      </c>
      <c r="T231" s="264">
        <f>S231*H231</f>
        <v>0</v>
      </c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R231" s="265" t="s">
        <v>100</v>
      </c>
      <c r="AT231" s="265" t="s">
        <v>214</v>
      </c>
      <c r="AU231" s="265" t="s">
        <v>89</v>
      </c>
      <c r="AY231" s="18" t="s">
        <v>211</v>
      </c>
      <c r="BE231" s="155">
        <f>IF(N231="základní",J231,0)</f>
        <v>0</v>
      </c>
      <c r="BF231" s="155">
        <f>IF(N231="snížená",J231,0)</f>
        <v>0</v>
      </c>
      <c r="BG231" s="155">
        <f>IF(N231="zákl. přenesená",J231,0)</f>
        <v>0</v>
      </c>
      <c r="BH231" s="155">
        <f>IF(N231="sníž. přenesená",J231,0)</f>
        <v>0</v>
      </c>
      <c r="BI231" s="155">
        <f>IF(N231="nulová",J231,0)</f>
        <v>0</v>
      </c>
      <c r="BJ231" s="18" t="s">
        <v>87</v>
      </c>
      <c r="BK231" s="155">
        <f>ROUND(I231*H231,2)</f>
        <v>0</v>
      </c>
      <c r="BL231" s="18" t="s">
        <v>100</v>
      </c>
      <c r="BM231" s="265" t="s">
        <v>4211</v>
      </c>
    </row>
    <row r="232" s="2" customFormat="1" ht="24.15" customHeight="1">
      <c r="A232" s="41"/>
      <c r="B232" s="42"/>
      <c r="C232" s="317" t="s">
        <v>7</v>
      </c>
      <c r="D232" s="317" t="s">
        <v>587</v>
      </c>
      <c r="E232" s="318" t="s">
        <v>4212</v>
      </c>
      <c r="F232" s="319" t="s">
        <v>4213</v>
      </c>
      <c r="G232" s="320" t="s">
        <v>695</v>
      </c>
      <c r="H232" s="321">
        <v>1</v>
      </c>
      <c r="I232" s="322"/>
      <c r="J232" s="323">
        <f>ROUND(I232*H232,2)</f>
        <v>0</v>
      </c>
      <c r="K232" s="324"/>
      <c r="L232" s="325"/>
      <c r="M232" s="326" t="s">
        <v>1</v>
      </c>
      <c r="N232" s="327" t="s">
        <v>46</v>
      </c>
      <c r="O232" s="94"/>
      <c r="P232" s="263">
        <f>O232*H232</f>
        <v>0</v>
      </c>
      <c r="Q232" s="263">
        <v>0.036999999999999998</v>
      </c>
      <c r="R232" s="263">
        <f>Q232*H232</f>
        <v>0.036999999999999998</v>
      </c>
      <c r="S232" s="263">
        <v>0</v>
      </c>
      <c r="T232" s="264">
        <f>S232*H232</f>
        <v>0</v>
      </c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R232" s="265" t="s">
        <v>247</v>
      </c>
      <c r="AT232" s="265" t="s">
        <v>587</v>
      </c>
      <c r="AU232" s="265" t="s">
        <v>89</v>
      </c>
      <c r="AY232" s="18" t="s">
        <v>211</v>
      </c>
      <c r="BE232" s="155">
        <f>IF(N232="základní",J232,0)</f>
        <v>0</v>
      </c>
      <c r="BF232" s="155">
        <f>IF(N232="snížená",J232,0)</f>
        <v>0</v>
      </c>
      <c r="BG232" s="155">
        <f>IF(N232="zákl. přenesená",J232,0)</f>
        <v>0</v>
      </c>
      <c r="BH232" s="155">
        <f>IF(N232="sníž. přenesená",J232,0)</f>
        <v>0</v>
      </c>
      <c r="BI232" s="155">
        <f>IF(N232="nulová",J232,0)</f>
        <v>0</v>
      </c>
      <c r="BJ232" s="18" t="s">
        <v>87</v>
      </c>
      <c r="BK232" s="155">
        <f>ROUND(I232*H232,2)</f>
        <v>0</v>
      </c>
      <c r="BL232" s="18" t="s">
        <v>100</v>
      </c>
      <c r="BM232" s="265" t="s">
        <v>4214</v>
      </c>
    </row>
    <row r="233" s="12" customFormat="1" ht="22.8" customHeight="1">
      <c r="A233" s="12"/>
      <c r="B233" s="237"/>
      <c r="C233" s="238"/>
      <c r="D233" s="239" t="s">
        <v>80</v>
      </c>
      <c r="E233" s="251" t="s">
        <v>4215</v>
      </c>
      <c r="F233" s="251" t="s">
        <v>4216</v>
      </c>
      <c r="G233" s="238"/>
      <c r="H233" s="238"/>
      <c r="I233" s="241"/>
      <c r="J233" s="252">
        <f>BK233</f>
        <v>0</v>
      </c>
      <c r="K233" s="238"/>
      <c r="L233" s="243"/>
      <c r="M233" s="244"/>
      <c r="N233" s="245"/>
      <c r="O233" s="245"/>
      <c r="P233" s="246">
        <f>SUM(P234:P239)</f>
        <v>0</v>
      </c>
      <c r="Q233" s="245"/>
      <c r="R233" s="246">
        <f>SUM(R234:R239)</f>
        <v>0</v>
      </c>
      <c r="S233" s="245"/>
      <c r="T233" s="247">
        <f>SUM(T234:T239)</f>
        <v>0</v>
      </c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R233" s="248" t="s">
        <v>87</v>
      </c>
      <c r="AT233" s="249" t="s">
        <v>80</v>
      </c>
      <c r="AU233" s="249" t="s">
        <v>87</v>
      </c>
      <c r="AY233" s="248" t="s">
        <v>211</v>
      </c>
      <c r="BK233" s="250">
        <f>SUM(BK234:BK239)</f>
        <v>0</v>
      </c>
    </row>
    <row r="234" s="2" customFormat="1" ht="24.15" customHeight="1">
      <c r="A234" s="41"/>
      <c r="B234" s="42"/>
      <c r="C234" s="253" t="s">
        <v>568</v>
      </c>
      <c r="D234" s="253" t="s">
        <v>214</v>
      </c>
      <c r="E234" s="254" t="s">
        <v>4217</v>
      </c>
      <c r="F234" s="255" t="s">
        <v>4218</v>
      </c>
      <c r="G234" s="256" t="s">
        <v>505</v>
      </c>
      <c r="H234" s="257">
        <v>105.932</v>
      </c>
      <c r="I234" s="258"/>
      <c r="J234" s="259">
        <f>ROUND(I234*H234,2)</f>
        <v>0</v>
      </c>
      <c r="K234" s="260"/>
      <c r="L234" s="44"/>
      <c r="M234" s="261" t="s">
        <v>1</v>
      </c>
      <c r="N234" s="262" t="s">
        <v>46</v>
      </c>
      <c r="O234" s="94"/>
      <c r="P234" s="263">
        <f>O234*H234</f>
        <v>0</v>
      </c>
      <c r="Q234" s="263">
        <v>0</v>
      </c>
      <c r="R234" s="263">
        <f>Q234*H234</f>
        <v>0</v>
      </c>
      <c r="S234" s="263">
        <v>0</v>
      </c>
      <c r="T234" s="264">
        <f>S234*H234</f>
        <v>0</v>
      </c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R234" s="265" t="s">
        <v>100</v>
      </c>
      <c r="AT234" s="265" t="s">
        <v>214</v>
      </c>
      <c r="AU234" s="265" t="s">
        <v>89</v>
      </c>
      <c r="AY234" s="18" t="s">
        <v>211</v>
      </c>
      <c r="BE234" s="155">
        <f>IF(N234="základní",J234,0)</f>
        <v>0</v>
      </c>
      <c r="BF234" s="155">
        <f>IF(N234="snížená",J234,0)</f>
        <v>0</v>
      </c>
      <c r="BG234" s="155">
        <f>IF(N234="zákl. přenesená",J234,0)</f>
        <v>0</v>
      </c>
      <c r="BH234" s="155">
        <f>IF(N234="sníž. přenesená",J234,0)</f>
        <v>0</v>
      </c>
      <c r="BI234" s="155">
        <f>IF(N234="nulová",J234,0)</f>
        <v>0</v>
      </c>
      <c r="BJ234" s="18" t="s">
        <v>87</v>
      </c>
      <c r="BK234" s="155">
        <f>ROUND(I234*H234,2)</f>
        <v>0</v>
      </c>
      <c r="BL234" s="18" t="s">
        <v>100</v>
      </c>
      <c r="BM234" s="265" t="s">
        <v>4219</v>
      </c>
    </row>
    <row r="235" s="2" customFormat="1" ht="21.75" customHeight="1">
      <c r="A235" s="41"/>
      <c r="B235" s="42"/>
      <c r="C235" s="253" t="s">
        <v>572</v>
      </c>
      <c r="D235" s="253" t="s">
        <v>214</v>
      </c>
      <c r="E235" s="254" t="s">
        <v>4220</v>
      </c>
      <c r="F235" s="255" t="s">
        <v>4221</v>
      </c>
      <c r="G235" s="256" t="s">
        <v>505</v>
      </c>
      <c r="H235" s="257">
        <v>105.932</v>
      </c>
      <c r="I235" s="258"/>
      <c r="J235" s="259">
        <f>ROUND(I235*H235,2)</f>
        <v>0</v>
      </c>
      <c r="K235" s="260"/>
      <c r="L235" s="44"/>
      <c r="M235" s="261" t="s">
        <v>1</v>
      </c>
      <c r="N235" s="262" t="s">
        <v>46</v>
      </c>
      <c r="O235" s="94"/>
      <c r="P235" s="263">
        <f>O235*H235</f>
        <v>0</v>
      </c>
      <c r="Q235" s="263">
        <v>0</v>
      </c>
      <c r="R235" s="263">
        <f>Q235*H235</f>
        <v>0</v>
      </c>
      <c r="S235" s="263">
        <v>0</v>
      </c>
      <c r="T235" s="264">
        <f>S235*H235</f>
        <v>0</v>
      </c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R235" s="265" t="s">
        <v>100</v>
      </c>
      <c r="AT235" s="265" t="s">
        <v>214</v>
      </c>
      <c r="AU235" s="265" t="s">
        <v>89</v>
      </c>
      <c r="AY235" s="18" t="s">
        <v>211</v>
      </c>
      <c r="BE235" s="155">
        <f>IF(N235="základní",J235,0)</f>
        <v>0</v>
      </c>
      <c r="BF235" s="155">
        <f>IF(N235="snížená",J235,0)</f>
        <v>0</v>
      </c>
      <c r="BG235" s="155">
        <f>IF(N235="zákl. přenesená",J235,0)</f>
        <v>0</v>
      </c>
      <c r="BH235" s="155">
        <f>IF(N235="sníž. přenesená",J235,0)</f>
        <v>0</v>
      </c>
      <c r="BI235" s="155">
        <f>IF(N235="nulová",J235,0)</f>
        <v>0</v>
      </c>
      <c r="BJ235" s="18" t="s">
        <v>87</v>
      </c>
      <c r="BK235" s="155">
        <f>ROUND(I235*H235,2)</f>
        <v>0</v>
      </c>
      <c r="BL235" s="18" t="s">
        <v>100</v>
      </c>
      <c r="BM235" s="265" t="s">
        <v>4222</v>
      </c>
    </row>
    <row r="236" s="2" customFormat="1" ht="24.15" customHeight="1">
      <c r="A236" s="41"/>
      <c r="B236" s="42"/>
      <c r="C236" s="253" t="s">
        <v>579</v>
      </c>
      <c r="D236" s="253" t="s">
        <v>214</v>
      </c>
      <c r="E236" s="254" t="s">
        <v>4223</v>
      </c>
      <c r="F236" s="255" t="s">
        <v>4224</v>
      </c>
      <c r="G236" s="256" t="s">
        <v>505</v>
      </c>
      <c r="H236" s="257">
        <v>2118.6399999999999</v>
      </c>
      <c r="I236" s="258"/>
      <c r="J236" s="259">
        <f>ROUND(I236*H236,2)</f>
        <v>0</v>
      </c>
      <c r="K236" s="260"/>
      <c r="L236" s="44"/>
      <c r="M236" s="261" t="s">
        <v>1</v>
      </c>
      <c r="N236" s="262" t="s">
        <v>46</v>
      </c>
      <c r="O236" s="94"/>
      <c r="P236" s="263">
        <f>O236*H236</f>
        <v>0</v>
      </c>
      <c r="Q236" s="263">
        <v>0</v>
      </c>
      <c r="R236" s="263">
        <f>Q236*H236</f>
        <v>0</v>
      </c>
      <c r="S236" s="263">
        <v>0</v>
      </c>
      <c r="T236" s="264">
        <f>S236*H236</f>
        <v>0</v>
      </c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R236" s="265" t="s">
        <v>100</v>
      </c>
      <c r="AT236" s="265" t="s">
        <v>214</v>
      </c>
      <c r="AU236" s="265" t="s">
        <v>89</v>
      </c>
      <c r="AY236" s="18" t="s">
        <v>211</v>
      </c>
      <c r="BE236" s="155">
        <f>IF(N236="základní",J236,0)</f>
        <v>0</v>
      </c>
      <c r="BF236" s="155">
        <f>IF(N236="snížená",J236,0)</f>
        <v>0</v>
      </c>
      <c r="BG236" s="155">
        <f>IF(N236="zákl. přenesená",J236,0)</f>
        <v>0</v>
      </c>
      <c r="BH236" s="155">
        <f>IF(N236="sníž. přenesená",J236,0)</f>
        <v>0</v>
      </c>
      <c r="BI236" s="155">
        <f>IF(N236="nulová",J236,0)</f>
        <v>0</v>
      </c>
      <c r="BJ236" s="18" t="s">
        <v>87</v>
      </c>
      <c r="BK236" s="155">
        <f>ROUND(I236*H236,2)</f>
        <v>0</v>
      </c>
      <c r="BL236" s="18" t="s">
        <v>100</v>
      </c>
      <c r="BM236" s="265" t="s">
        <v>4225</v>
      </c>
    </row>
    <row r="237" s="14" customFormat="1">
      <c r="A237" s="14"/>
      <c r="B237" s="277"/>
      <c r="C237" s="278"/>
      <c r="D237" s="268" t="s">
        <v>236</v>
      </c>
      <c r="E237" s="278"/>
      <c r="F237" s="280" t="s">
        <v>4226</v>
      </c>
      <c r="G237" s="278"/>
      <c r="H237" s="281">
        <v>2118.6399999999999</v>
      </c>
      <c r="I237" s="282"/>
      <c r="J237" s="278"/>
      <c r="K237" s="278"/>
      <c r="L237" s="283"/>
      <c r="M237" s="284"/>
      <c r="N237" s="285"/>
      <c r="O237" s="285"/>
      <c r="P237" s="285"/>
      <c r="Q237" s="285"/>
      <c r="R237" s="285"/>
      <c r="S237" s="285"/>
      <c r="T237" s="286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87" t="s">
        <v>236</v>
      </c>
      <c r="AU237" s="287" t="s">
        <v>89</v>
      </c>
      <c r="AV237" s="14" t="s">
        <v>89</v>
      </c>
      <c r="AW237" s="14" t="s">
        <v>4</v>
      </c>
      <c r="AX237" s="14" t="s">
        <v>87</v>
      </c>
      <c r="AY237" s="287" t="s">
        <v>211</v>
      </c>
    </row>
    <row r="238" s="2" customFormat="1" ht="24.15" customHeight="1">
      <c r="A238" s="41"/>
      <c r="B238" s="42"/>
      <c r="C238" s="253" t="s">
        <v>586</v>
      </c>
      <c r="D238" s="253" t="s">
        <v>214</v>
      </c>
      <c r="E238" s="254" t="s">
        <v>4227</v>
      </c>
      <c r="F238" s="255" t="s">
        <v>4228</v>
      </c>
      <c r="G238" s="256" t="s">
        <v>505</v>
      </c>
      <c r="H238" s="257">
        <v>105.932</v>
      </c>
      <c r="I238" s="258"/>
      <c r="J238" s="259">
        <f>ROUND(I238*H238,2)</f>
        <v>0</v>
      </c>
      <c r="K238" s="260"/>
      <c r="L238" s="44"/>
      <c r="M238" s="261" t="s">
        <v>1</v>
      </c>
      <c r="N238" s="262" t="s">
        <v>46</v>
      </c>
      <c r="O238" s="94"/>
      <c r="P238" s="263">
        <f>O238*H238</f>
        <v>0</v>
      </c>
      <c r="Q238" s="263">
        <v>0</v>
      </c>
      <c r="R238" s="263">
        <f>Q238*H238</f>
        <v>0</v>
      </c>
      <c r="S238" s="263">
        <v>0</v>
      </c>
      <c r="T238" s="264">
        <f>S238*H238</f>
        <v>0</v>
      </c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R238" s="265" t="s">
        <v>100</v>
      </c>
      <c r="AT238" s="265" t="s">
        <v>214</v>
      </c>
      <c r="AU238" s="265" t="s">
        <v>89</v>
      </c>
      <c r="AY238" s="18" t="s">
        <v>211</v>
      </c>
      <c r="BE238" s="155">
        <f>IF(N238="základní",J238,0)</f>
        <v>0</v>
      </c>
      <c r="BF238" s="155">
        <f>IF(N238="snížená",J238,0)</f>
        <v>0</v>
      </c>
      <c r="BG238" s="155">
        <f>IF(N238="zákl. přenesená",J238,0)</f>
        <v>0</v>
      </c>
      <c r="BH238" s="155">
        <f>IF(N238="sníž. přenesená",J238,0)</f>
        <v>0</v>
      </c>
      <c r="BI238" s="155">
        <f>IF(N238="nulová",J238,0)</f>
        <v>0</v>
      </c>
      <c r="BJ238" s="18" t="s">
        <v>87</v>
      </c>
      <c r="BK238" s="155">
        <f>ROUND(I238*H238,2)</f>
        <v>0</v>
      </c>
      <c r="BL238" s="18" t="s">
        <v>100</v>
      </c>
      <c r="BM238" s="265" t="s">
        <v>4229</v>
      </c>
    </row>
    <row r="239" s="2" customFormat="1" ht="24.15" customHeight="1">
      <c r="A239" s="41"/>
      <c r="B239" s="42"/>
      <c r="C239" s="253" t="s">
        <v>591</v>
      </c>
      <c r="D239" s="253" t="s">
        <v>214</v>
      </c>
      <c r="E239" s="254" t="s">
        <v>4230</v>
      </c>
      <c r="F239" s="255" t="s">
        <v>4231</v>
      </c>
      <c r="G239" s="256" t="s">
        <v>505</v>
      </c>
      <c r="H239" s="257">
        <v>105.932</v>
      </c>
      <c r="I239" s="258"/>
      <c r="J239" s="259">
        <f>ROUND(I239*H239,2)</f>
        <v>0</v>
      </c>
      <c r="K239" s="260"/>
      <c r="L239" s="44"/>
      <c r="M239" s="261" t="s">
        <v>1</v>
      </c>
      <c r="N239" s="262" t="s">
        <v>46</v>
      </c>
      <c r="O239" s="94"/>
      <c r="P239" s="263">
        <f>O239*H239</f>
        <v>0</v>
      </c>
      <c r="Q239" s="263">
        <v>0</v>
      </c>
      <c r="R239" s="263">
        <f>Q239*H239</f>
        <v>0</v>
      </c>
      <c r="S239" s="263">
        <v>0</v>
      </c>
      <c r="T239" s="264">
        <f>S239*H239</f>
        <v>0</v>
      </c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R239" s="265" t="s">
        <v>100</v>
      </c>
      <c r="AT239" s="265" t="s">
        <v>214</v>
      </c>
      <c r="AU239" s="265" t="s">
        <v>89</v>
      </c>
      <c r="AY239" s="18" t="s">
        <v>211</v>
      </c>
      <c r="BE239" s="155">
        <f>IF(N239="základní",J239,0)</f>
        <v>0</v>
      </c>
      <c r="BF239" s="155">
        <f>IF(N239="snížená",J239,0)</f>
        <v>0</v>
      </c>
      <c r="BG239" s="155">
        <f>IF(N239="zákl. přenesená",J239,0)</f>
        <v>0</v>
      </c>
      <c r="BH239" s="155">
        <f>IF(N239="sníž. přenesená",J239,0)</f>
        <v>0</v>
      </c>
      <c r="BI239" s="155">
        <f>IF(N239="nulová",J239,0)</f>
        <v>0</v>
      </c>
      <c r="BJ239" s="18" t="s">
        <v>87</v>
      </c>
      <c r="BK239" s="155">
        <f>ROUND(I239*H239,2)</f>
        <v>0</v>
      </c>
      <c r="BL239" s="18" t="s">
        <v>100</v>
      </c>
      <c r="BM239" s="265" t="s">
        <v>4232</v>
      </c>
    </row>
    <row r="240" s="12" customFormat="1" ht="22.8" customHeight="1">
      <c r="A240" s="12"/>
      <c r="B240" s="237"/>
      <c r="C240" s="238"/>
      <c r="D240" s="239" t="s">
        <v>80</v>
      </c>
      <c r="E240" s="251" t="s">
        <v>1071</v>
      </c>
      <c r="F240" s="251" t="s">
        <v>1072</v>
      </c>
      <c r="G240" s="238"/>
      <c r="H240" s="238"/>
      <c r="I240" s="241"/>
      <c r="J240" s="252">
        <f>BK240</f>
        <v>0</v>
      </c>
      <c r="K240" s="238"/>
      <c r="L240" s="243"/>
      <c r="M240" s="244"/>
      <c r="N240" s="245"/>
      <c r="O240" s="245"/>
      <c r="P240" s="246">
        <f>P241</f>
        <v>0</v>
      </c>
      <c r="Q240" s="245"/>
      <c r="R240" s="246">
        <f>R241</f>
        <v>0</v>
      </c>
      <c r="S240" s="245"/>
      <c r="T240" s="247">
        <f>T241</f>
        <v>0</v>
      </c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R240" s="248" t="s">
        <v>87</v>
      </c>
      <c r="AT240" s="249" t="s">
        <v>80</v>
      </c>
      <c r="AU240" s="249" t="s">
        <v>87</v>
      </c>
      <c r="AY240" s="248" t="s">
        <v>211</v>
      </c>
      <c r="BK240" s="250">
        <f>BK241</f>
        <v>0</v>
      </c>
    </row>
    <row r="241" s="2" customFormat="1" ht="24.15" customHeight="1">
      <c r="A241" s="41"/>
      <c r="B241" s="42"/>
      <c r="C241" s="253" t="s">
        <v>602</v>
      </c>
      <c r="D241" s="253" t="s">
        <v>214</v>
      </c>
      <c r="E241" s="254" t="s">
        <v>4233</v>
      </c>
      <c r="F241" s="255" t="s">
        <v>4234</v>
      </c>
      <c r="G241" s="256" t="s">
        <v>505</v>
      </c>
      <c r="H241" s="257">
        <v>511.36099999999999</v>
      </c>
      <c r="I241" s="258"/>
      <c r="J241" s="259">
        <f>ROUND(I241*H241,2)</f>
        <v>0</v>
      </c>
      <c r="K241" s="260"/>
      <c r="L241" s="44"/>
      <c r="M241" s="261" t="s">
        <v>1</v>
      </c>
      <c r="N241" s="262" t="s">
        <v>46</v>
      </c>
      <c r="O241" s="94"/>
      <c r="P241" s="263">
        <f>O241*H241</f>
        <v>0</v>
      </c>
      <c r="Q241" s="263">
        <v>0</v>
      </c>
      <c r="R241" s="263">
        <f>Q241*H241</f>
        <v>0</v>
      </c>
      <c r="S241" s="263">
        <v>0</v>
      </c>
      <c r="T241" s="264">
        <f>S241*H241</f>
        <v>0</v>
      </c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R241" s="265" t="s">
        <v>100</v>
      </c>
      <c r="AT241" s="265" t="s">
        <v>214</v>
      </c>
      <c r="AU241" s="265" t="s">
        <v>89</v>
      </c>
      <c r="AY241" s="18" t="s">
        <v>211</v>
      </c>
      <c r="BE241" s="155">
        <f>IF(N241="základní",J241,0)</f>
        <v>0</v>
      </c>
      <c r="BF241" s="155">
        <f>IF(N241="snížená",J241,0)</f>
        <v>0</v>
      </c>
      <c r="BG241" s="155">
        <f>IF(N241="zákl. přenesená",J241,0)</f>
        <v>0</v>
      </c>
      <c r="BH241" s="155">
        <f>IF(N241="sníž. přenesená",J241,0)</f>
        <v>0</v>
      </c>
      <c r="BI241" s="155">
        <f>IF(N241="nulová",J241,0)</f>
        <v>0</v>
      </c>
      <c r="BJ241" s="18" t="s">
        <v>87</v>
      </c>
      <c r="BK241" s="155">
        <f>ROUND(I241*H241,2)</f>
        <v>0</v>
      </c>
      <c r="BL241" s="18" t="s">
        <v>100</v>
      </c>
      <c r="BM241" s="265" t="s">
        <v>4235</v>
      </c>
    </row>
    <row r="242" s="12" customFormat="1" ht="25.92" customHeight="1">
      <c r="A242" s="12"/>
      <c r="B242" s="237"/>
      <c r="C242" s="238"/>
      <c r="D242" s="239" t="s">
        <v>80</v>
      </c>
      <c r="E242" s="240" t="s">
        <v>1077</v>
      </c>
      <c r="F242" s="240" t="s">
        <v>1078</v>
      </c>
      <c r="G242" s="238"/>
      <c r="H242" s="238"/>
      <c r="I242" s="241"/>
      <c r="J242" s="242">
        <f>BK242</f>
        <v>0</v>
      </c>
      <c r="K242" s="238"/>
      <c r="L242" s="243"/>
      <c r="M242" s="244"/>
      <c r="N242" s="245"/>
      <c r="O242" s="245"/>
      <c r="P242" s="246">
        <f>P243+P254+P265</f>
        <v>0</v>
      </c>
      <c r="Q242" s="245"/>
      <c r="R242" s="246">
        <f>R243+R254+R265</f>
        <v>0.33728688000000001</v>
      </c>
      <c r="S242" s="245"/>
      <c r="T242" s="247">
        <f>T243+T254+T265</f>
        <v>0</v>
      </c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R242" s="248" t="s">
        <v>89</v>
      </c>
      <c r="AT242" s="249" t="s">
        <v>80</v>
      </c>
      <c r="AU242" s="249" t="s">
        <v>81</v>
      </c>
      <c r="AY242" s="248" t="s">
        <v>211</v>
      </c>
      <c r="BK242" s="250">
        <f>BK243+BK254+BK265</f>
        <v>0</v>
      </c>
    </row>
    <row r="243" s="12" customFormat="1" ht="22.8" customHeight="1">
      <c r="A243" s="12"/>
      <c r="B243" s="237"/>
      <c r="C243" s="238"/>
      <c r="D243" s="239" t="s">
        <v>80</v>
      </c>
      <c r="E243" s="251" t="s">
        <v>1079</v>
      </c>
      <c r="F243" s="251" t="s">
        <v>1080</v>
      </c>
      <c r="G243" s="238"/>
      <c r="H243" s="238"/>
      <c r="I243" s="241"/>
      <c r="J243" s="252">
        <f>BK243</f>
        <v>0</v>
      </c>
      <c r="K243" s="238"/>
      <c r="L243" s="243"/>
      <c r="M243" s="244"/>
      <c r="N243" s="245"/>
      <c r="O243" s="245"/>
      <c r="P243" s="246">
        <f>SUM(P244:P253)</f>
        <v>0</v>
      </c>
      <c r="Q243" s="245"/>
      <c r="R243" s="246">
        <f>SUM(R244:R253)</f>
        <v>0.11413160000000001</v>
      </c>
      <c r="S243" s="245"/>
      <c r="T243" s="247">
        <f>SUM(T244:T253)</f>
        <v>0</v>
      </c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R243" s="248" t="s">
        <v>89</v>
      </c>
      <c r="AT243" s="249" t="s">
        <v>80</v>
      </c>
      <c r="AU243" s="249" t="s">
        <v>87</v>
      </c>
      <c r="AY243" s="248" t="s">
        <v>211</v>
      </c>
      <c r="BK243" s="250">
        <f>SUM(BK244:BK253)</f>
        <v>0</v>
      </c>
    </row>
    <row r="244" s="2" customFormat="1" ht="33" customHeight="1">
      <c r="A244" s="41"/>
      <c r="B244" s="42"/>
      <c r="C244" s="253" t="s">
        <v>608</v>
      </c>
      <c r="D244" s="253" t="s">
        <v>214</v>
      </c>
      <c r="E244" s="254" t="s">
        <v>4236</v>
      </c>
      <c r="F244" s="255" t="s">
        <v>4237</v>
      </c>
      <c r="G244" s="256" t="s">
        <v>269</v>
      </c>
      <c r="H244" s="257">
        <v>42.200000000000003</v>
      </c>
      <c r="I244" s="258"/>
      <c r="J244" s="259">
        <f>ROUND(I244*H244,2)</f>
        <v>0</v>
      </c>
      <c r="K244" s="260"/>
      <c r="L244" s="44"/>
      <c r="M244" s="261" t="s">
        <v>1</v>
      </c>
      <c r="N244" s="262" t="s">
        <v>46</v>
      </c>
      <c r="O244" s="94"/>
      <c r="P244" s="263">
        <f>O244*H244</f>
        <v>0</v>
      </c>
      <c r="Q244" s="263">
        <v>0.00068999999999999997</v>
      </c>
      <c r="R244" s="263">
        <f>Q244*H244</f>
        <v>0.029118000000000002</v>
      </c>
      <c r="S244" s="263">
        <v>0</v>
      </c>
      <c r="T244" s="264">
        <f>S244*H244</f>
        <v>0</v>
      </c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R244" s="265" t="s">
        <v>526</v>
      </c>
      <c r="AT244" s="265" t="s">
        <v>214</v>
      </c>
      <c r="AU244" s="265" t="s">
        <v>89</v>
      </c>
      <c r="AY244" s="18" t="s">
        <v>211</v>
      </c>
      <c r="BE244" s="155">
        <f>IF(N244="základní",J244,0)</f>
        <v>0</v>
      </c>
      <c r="BF244" s="155">
        <f>IF(N244="snížená",J244,0)</f>
        <v>0</v>
      </c>
      <c r="BG244" s="155">
        <f>IF(N244="zákl. přenesená",J244,0)</f>
        <v>0</v>
      </c>
      <c r="BH244" s="155">
        <f>IF(N244="sníž. přenesená",J244,0)</f>
        <v>0</v>
      </c>
      <c r="BI244" s="155">
        <f>IF(N244="nulová",J244,0)</f>
        <v>0</v>
      </c>
      <c r="BJ244" s="18" t="s">
        <v>87</v>
      </c>
      <c r="BK244" s="155">
        <f>ROUND(I244*H244,2)</f>
        <v>0</v>
      </c>
      <c r="BL244" s="18" t="s">
        <v>526</v>
      </c>
      <c r="BM244" s="265" t="s">
        <v>4238</v>
      </c>
    </row>
    <row r="245" s="14" customFormat="1">
      <c r="A245" s="14"/>
      <c r="B245" s="277"/>
      <c r="C245" s="278"/>
      <c r="D245" s="268" t="s">
        <v>236</v>
      </c>
      <c r="E245" s="279" t="s">
        <v>1</v>
      </c>
      <c r="F245" s="280" t="s">
        <v>4239</v>
      </c>
      <c r="G245" s="278"/>
      <c r="H245" s="281">
        <v>42.200000000000003</v>
      </c>
      <c r="I245" s="282"/>
      <c r="J245" s="278"/>
      <c r="K245" s="278"/>
      <c r="L245" s="283"/>
      <c r="M245" s="284"/>
      <c r="N245" s="285"/>
      <c r="O245" s="285"/>
      <c r="P245" s="285"/>
      <c r="Q245" s="285"/>
      <c r="R245" s="285"/>
      <c r="S245" s="285"/>
      <c r="T245" s="286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87" t="s">
        <v>236</v>
      </c>
      <c r="AU245" s="287" t="s">
        <v>89</v>
      </c>
      <c r="AV245" s="14" t="s">
        <v>89</v>
      </c>
      <c r="AW245" s="14" t="s">
        <v>34</v>
      </c>
      <c r="AX245" s="14" t="s">
        <v>87</v>
      </c>
      <c r="AY245" s="287" t="s">
        <v>211</v>
      </c>
    </row>
    <row r="246" s="2" customFormat="1" ht="24.15" customHeight="1">
      <c r="A246" s="41"/>
      <c r="B246" s="42"/>
      <c r="C246" s="253" t="s">
        <v>614</v>
      </c>
      <c r="D246" s="253" t="s">
        <v>214</v>
      </c>
      <c r="E246" s="254" t="s">
        <v>4240</v>
      </c>
      <c r="F246" s="255" t="s">
        <v>4241</v>
      </c>
      <c r="G246" s="256" t="s">
        <v>269</v>
      </c>
      <c r="H246" s="257">
        <v>125.02</v>
      </c>
      <c r="I246" s="258"/>
      <c r="J246" s="259">
        <f>ROUND(I246*H246,2)</f>
        <v>0</v>
      </c>
      <c r="K246" s="260"/>
      <c r="L246" s="44"/>
      <c r="M246" s="261" t="s">
        <v>1</v>
      </c>
      <c r="N246" s="262" t="s">
        <v>46</v>
      </c>
      <c r="O246" s="94"/>
      <c r="P246" s="263">
        <f>O246*H246</f>
        <v>0</v>
      </c>
      <c r="Q246" s="263">
        <v>0.00068000000000000005</v>
      </c>
      <c r="R246" s="263">
        <f>Q246*H246</f>
        <v>0.085013600000000009</v>
      </c>
      <c r="S246" s="263">
        <v>0</v>
      </c>
      <c r="T246" s="264">
        <f>S246*H246</f>
        <v>0</v>
      </c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R246" s="265" t="s">
        <v>526</v>
      </c>
      <c r="AT246" s="265" t="s">
        <v>214</v>
      </c>
      <c r="AU246" s="265" t="s">
        <v>89</v>
      </c>
      <c r="AY246" s="18" t="s">
        <v>211</v>
      </c>
      <c r="BE246" s="155">
        <f>IF(N246="základní",J246,0)</f>
        <v>0</v>
      </c>
      <c r="BF246" s="155">
        <f>IF(N246="snížená",J246,0)</f>
        <v>0</v>
      </c>
      <c r="BG246" s="155">
        <f>IF(N246="zákl. přenesená",J246,0)</f>
        <v>0</v>
      </c>
      <c r="BH246" s="155">
        <f>IF(N246="sníž. přenesená",J246,0)</f>
        <v>0</v>
      </c>
      <c r="BI246" s="155">
        <f>IF(N246="nulová",J246,0)</f>
        <v>0</v>
      </c>
      <c r="BJ246" s="18" t="s">
        <v>87</v>
      </c>
      <c r="BK246" s="155">
        <f>ROUND(I246*H246,2)</f>
        <v>0</v>
      </c>
      <c r="BL246" s="18" t="s">
        <v>526</v>
      </c>
      <c r="BM246" s="265" t="s">
        <v>4242</v>
      </c>
    </row>
    <row r="247" s="13" customFormat="1">
      <c r="A247" s="13"/>
      <c r="B247" s="266"/>
      <c r="C247" s="267"/>
      <c r="D247" s="268" t="s">
        <v>236</v>
      </c>
      <c r="E247" s="269" t="s">
        <v>1</v>
      </c>
      <c r="F247" s="270" t="s">
        <v>596</v>
      </c>
      <c r="G247" s="267"/>
      <c r="H247" s="269" t="s">
        <v>1</v>
      </c>
      <c r="I247" s="271"/>
      <c r="J247" s="267"/>
      <c r="K247" s="267"/>
      <c r="L247" s="272"/>
      <c r="M247" s="273"/>
      <c r="N247" s="274"/>
      <c r="O247" s="274"/>
      <c r="P247" s="274"/>
      <c r="Q247" s="274"/>
      <c r="R247" s="274"/>
      <c r="S247" s="274"/>
      <c r="T247" s="275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76" t="s">
        <v>236</v>
      </c>
      <c r="AU247" s="276" t="s">
        <v>89</v>
      </c>
      <c r="AV247" s="13" t="s">
        <v>87</v>
      </c>
      <c r="AW247" s="13" t="s">
        <v>34</v>
      </c>
      <c r="AX247" s="13" t="s">
        <v>81</v>
      </c>
      <c r="AY247" s="276" t="s">
        <v>211</v>
      </c>
    </row>
    <row r="248" s="14" customFormat="1">
      <c r="A248" s="14"/>
      <c r="B248" s="277"/>
      <c r="C248" s="278"/>
      <c r="D248" s="268" t="s">
        <v>236</v>
      </c>
      <c r="E248" s="279" t="s">
        <v>1</v>
      </c>
      <c r="F248" s="280" t="s">
        <v>4243</v>
      </c>
      <c r="G248" s="278"/>
      <c r="H248" s="281">
        <v>9.1799999999999997</v>
      </c>
      <c r="I248" s="282"/>
      <c r="J248" s="278"/>
      <c r="K248" s="278"/>
      <c r="L248" s="283"/>
      <c r="M248" s="284"/>
      <c r="N248" s="285"/>
      <c r="O248" s="285"/>
      <c r="P248" s="285"/>
      <c r="Q248" s="285"/>
      <c r="R248" s="285"/>
      <c r="S248" s="285"/>
      <c r="T248" s="286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87" t="s">
        <v>236</v>
      </c>
      <c r="AU248" s="287" t="s">
        <v>89</v>
      </c>
      <c r="AV248" s="14" t="s">
        <v>89</v>
      </c>
      <c r="AW248" s="14" t="s">
        <v>34</v>
      </c>
      <c r="AX248" s="14" t="s">
        <v>81</v>
      </c>
      <c r="AY248" s="287" t="s">
        <v>211</v>
      </c>
    </row>
    <row r="249" s="14" customFormat="1">
      <c r="A249" s="14"/>
      <c r="B249" s="277"/>
      <c r="C249" s="278"/>
      <c r="D249" s="268" t="s">
        <v>236</v>
      </c>
      <c r="E249" s="279" t="s">
        <v>1</v>
      </c>
      <c r="F249" s="280" t="s">
        <v>4244</v>
      </c>
      <c r="G249" s="278"/>
      <c r="H249" s="281">
        <v>27.18</v>
      </c>
      <c r="I249" s="282"/>
      <c r="J249" s="278"/>
      <c r="K249" s="278"/>
      <c r="L249" s="283"/>
      <c r="M249" s="284"/>
      <c r="N249" s="285"/>
      <c r="O249" s="285"/>
      <c r="P249" s="285"/>
      <c r="Q249" s="285"/>
      <c r="R249" s="285"/>
      <c r="S249" s="285"/>
      <c r="T249" s="286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87" t="s">
        <v>236</v>
      </c>
      <c r="AU249" s="287" t="s">
        <v>89</v>
      </c>
      <c r="AV249" s="14" t="s">
        <v>89</v>
      </c>
      <c r="AW249" s="14" t="s">
        <v>34</v>
      </c>
      <c r="AX249" s="14" t="s">
        <v>81</v>
      </c>
      <c r="AY249" s="287" t="s">
        <v>211</v>
      </c>
    </row>
    <row r="250" s="13" customFormat="1">
      <c r="A250" s="13"/>
      <c r="B250" s="266"/>
      <c r="C250" s="267"/>
      <c r="D250" s="268" t="s">
        <v>236</v>
      </c>
      <c r="E250" s="269" t="s">
        <v>1</v>
      </c>
      <c r="F250" s="270" t="s">
        <v>4245</v>
      </c>
      <c r="G250" s="267"/>
      <c r="H250" s="269" t="s">
        <v>1</v>
      </c>
      <c r="I250" s="271"/>
      <c r="J250" s="267"/>
      <c r="K250" s="267"/>
      <c r="L250" s="272"/>
      <c r="M250" s="273"/>
      <c r="N250" s="274"/>
      <c r="O250" s="274"/>
      <c r="P250" s="274"/>
      <c r="Q250" s="274"/>
      <c r="R250" s="274"/>
      <c r="S250" s="274"/>
      <c r="T250" s="275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76" t="s">
        <v>236</v>
      </c>
      <c r="AU250" s="276" t="s">
        <v>89</v>
      </c>
      <c r="AV250" s="13" t="s">
        <v>87</v>
      </c>
      <c r="AW250" s="13" t="s">
        <v>34</v>
      </c>
      <c r="AX250" s="13" t="s">
        <v>81</v>
      </c>
      <c r="AY250" s="276" t="s">
        <v>211</v>
      </c>
    </row>
    <row r="251" s="14" customFormat="1">
      <c r="A251" s="14"/>
      <c r="B251" s="277"/>
      <c r="C251" s="278"/>
      <c r="D251" s="268" t="s">
        <v>236</v>
      </c>
      <c r="E251" s="279" t="s">
        <v>1</v>
      </c>
      <c r="F251" s="280" t="s">
        <v>4246</v>
      </c>
      <c r="G251" s="278"/>
      <c r="H251" s="281">
        <v>88.659999999999997</v>
      </c>
      <c r="I251" s="282"/>
      <c r="J251" s="278"/>
      <c r="K251" s="278"/>
      <c r="L251" s="283"/>
      <c r="M251" s="284"/>
      <c r="N251" s="285"/>
      <c r="O251" s="285"/>
      <c r="P251" s="285"/>
      <c r="Q251" s="285"/>
      <c r="R251" s="285"/>
      <c r="S251" s="285"/>
      <c r="T251" s="286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87" t="s">
        <v>236</v>
      </c>
      <c r="AU251" s="287" t="s">
        <v>89</v>
      </c>
      <c r="AV251" s="14" t="s">
        <v>89</v>
      </c>
      <c r="AW251" s="14" t="s">
        <v>34</v>
      </c>
      <c r="AX251" s="14" t="s">
        <v>81</v>
      </c>
      <c r="AY251" s="287" t="s">
        <v>211</v>
      </c>
    </row>
    <row r="252" s="15" customFormat="1">
      <c r="A252" s="15"/>
      <c r="B252" s="295"/>
      <c r="C252" s="296"/>
      <c r="D252" s="268" t="s">
        <v>236</v>
      </c>
      <c r="E252" s="297" t="s">
        <v>1</v>
      </c>
      <c r="F252" s="298" t="s">
        <v>435</v>
      </c>
      <c r="G252" s="296"/>
      <c r="H252" s="299">
        <v>125.02</v>
      </c>
      <c r="I252" s="300"/>
      <c r="J252" s="296"/>
      <c r="K252" s="296"/>
      <c r="L252" s="301"/>
      <c r="M252" s="302"/>
      <c r="N252" s="303"/>
      <c r="O252" s="303"/>
      <c r="P252" s="303"/>
      <c r="Q252" s="303"/>
      <c r="R252" s="303"/>
      <c r="S252" s="303"/>
      <c r="T252" s="304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T252" s="305" t="s">
        <v>236</v>
      </c>
      <c r="AU252" s="305" t="s">
        <v>89</v>
      </c>
      <c r="AV252" s="15" t="s">
        <v>100</v>
      </c>
      <c r="AW252" s="15" t="s">
        <v>34</v>
      </c>
      <c r="AX252" s="15" t="s">
        <v>87</v>
      </c>
      <c r="AY252" s="305" t="s">
        <v>211</v>
      </c>
    </row>
    <row r="253" s="2" customFormat="1" ht="24.15" customHeight="1">
      <c r="A253" s="41"/>
      <c r="B253" s="42"/>
      <c r="C253" s="253" t="s">
        <v>619</v>
      </c>
      <c r="D253" s="253" t="s">
        <v>214</v>
      </c>
      <c r="E253" s="254" t="s">
        <v>1205</v>
      </c>
      <c r="F253" s="255" t="s">
        <v>1206</v>
      </c>
      <c r="G253" s="256" t="s">
        <v>505</v>
      </c>
      <c r="H253" s="257">
        <v>0.114</v>
      </c>
      <c r="I253" s="258"/>
      <c r="J253" s="259">
        <f>ROUND(I253*H253,2)</f>
        <v>0</v>
      </c>
      <c r="K253" s="260"/>
      <c r="L253" s="44"/>
      <c r="M253" s="261" t="s">
        <v>1</v>
      </c>
      <c r="N253" s="262" t="s">
        <v>46</v>
      </c>
      <c r="O253" s="94"/>
      <c r="P253" s="263">
        <f>O253*H253</f>
        <v>0</v>
      </c>
      <c r="Q253" s="263">
        <v>0</v>
      </c>
      <c r="R253" s="263">
        <f>Q253*H253</f>
        <v>0</v>
      </c>
      <c r="S253" s="263">
        <v>0</v>
      </c>
      <c r="T253" s="264">
        <f>S253*H253</f>
        <v>0</v>
      </c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R253" s="265" t="s">
        <v>526</v>
      </c>
      <c r="AT253" s="265" t="s">
        <v>214</v>
      </c>
      <c r="AU253" s="265" t="s">
        <v>89</v>
      </c>
      <c r="AY253" s="18" t="s">
        <v>211</v>
      </c>
      <c r="BE253" s="155">
        <f>IF(N253="základní",J253,0)</f>
        <v>0</v>
      </c>
      <c r="BF253" s="155">
        <f>IF(N253="snížená",J253,0)</f>
        <v>0</v>
      </c>
      <c r="BG253" s="155">
        <f>IF(N253="zákl. přenesená",J253,0)</f>
        <v>0</v>
      </c>
      <c r="BH253" s="155">
        <f>IF(N253="sníž. přenesená",J253,0)</f>
        <v>0</v>
      </c>
      <c r="BI253" s="155">
        <f>IF(N253="nulová",J253,0)</f>
        <v>0</v>
      </c>
      <c r="BJ253" s="18" t="s">
        <v>87</v>
      </c>
      <c r="BK253" s="155">
        <f>ROUND(I253*H253,2)</f>
        <v>0</v>
      </c>
      <c r="BL253" s="18" t="s">
        <v>526</v>
      </c>
      <c r="BM253" s="265" t="s">
        <v>4247</v>
      </c>
    </row>
    <row r="254" s="12" customFormat="1" ht="22.8" customHeight="1">
      <c r="A254" s="12"/>
      <c r="B254" s="237"/>
      <c r="C254" s="238"/>
      <c r="D254" s="239" t="s">
        <v>80</v>
      </c>
      <c r="E254" s="251" t="s">
        <v>1819</v>
      </c>
      <c r="F254" s="251" t="s">
        <v>1820</v>
      </c>
      <c r="G254" s="238"/>
      <c r="H254" s="238"/>
      <c r="I254" s="241"/>
      <c r="J254" s="252">
        <f>BK254</f>
        <v>0</v>
      </c>
      <c r="K254" s="238"/>
      <c r="L254" s="243"/>
      <c r="M254" s="244"/>
      <c r="N254" s="245"/>
      <c r="O254" s="245"/>
      <c r="P254" s="246">
        <f>SUM(P255:P264)</f>
        <v>0</v>
      </c>
      <c r="Q254" s="245"/>
      <c r="R254" s="246">
        <f>SUM(R255:R264)</f>
        <v>0.21428928</v>
      </c>
      <c r="S254" s="245"/>
      <c r="T254" s="247">
        <f>SUM(T255:T264)</f>
        <v>0</v>
      </c>
      <c r="U254" s="12"/>
      <c r="V254" s="12"/>
      <c r="W254" s="12"/>
      <c r="X254" s="12"/>
      <c r="Y254" s="12"/>
      <c r="Z254" s="12"/>
      <c r="AA254" s="12"/>
      <c r="AB254" s="12"/>
      <c r="AC254" s="12"/>
      <c r="AD254" s="12"/>
      <c r="AE254" s="12"/>
      <c r="AR254" s="248" t="s">
        <v>89</v>
      </c>
      <c r="AT254" s="249" t="s">
        <v>80</v>
      </c>
      <c r="AU254" s="249" t="s">
        <v>87</v>
      </c>
      <c r="AY254" s="248" t="s">
        <v>211</v>
      </c>
      <c r="BK254" s="250">
        <f>SUM(BK255:BK264)</f>
        <v>0</v>
      </c>
    </row>
    <row r="255" s="2" customFormat="1" ht="24.15" customHeight="1">
      <c r="A255" s="41"/>
      <c r="B255" s="42"/>
      <c r="C255" s="253" t="s">
        <v>625</v>
      </c>
      <c r="D255" s="253" t="s">
        <v>214</v>
      </c>
      <c r="E255" s="254" t="s">
        <v>4248</v>
      </c>
      <c r="F255" s="255" t="s">
        <v>4249</v>
      </c>
      <c r="G255" s="256" t="s">
        <v>269</v>
      </c>
      <c r="H255" s="257">
        <v>9.2400000000000002</v>
      </c>
      <c r="I255" s="258"/>
      <c r="J255" s="259">
        <f>ROUND(I255*H255,2)</f>
        <v>0</v>
      </c>
      <c r="K255" s="260"/>
      <c r="L255" s="44"/>
      <c r="M255" s="261" t="s">
        <v>1</v>
      </c>
      <c r="N255" s="262" t="s">
        <v>46</v>
      </c>
      <c r="O255" s="94"/>
      <c r="P255" s="263">
        <f>O255*H255</f>
        <v>0</v>
      </c>
      <c r="Q255" s="263">
        <v>0.00010000000000000001</v>
      </c>
      <c r="R255" s="263">
        <f>Q255*H255</f>
        <v>0.00092400000000000002</v>
      </c>
      <c r="S255" s="263">
        <v>0</v>
      </c>
      <c r="T255" s="264">
        <f>S255*H255</f>
        <v>0</v>
      </c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R255" s="265" t="s">
        <v>526</v>
      </c>
      <c r="AT255" s="265" t="s">
        <v>214</v>
      </c>
      <c r="AU255" s="265" t="s">
        <v>89</v>
      </c>
      <c r="AY255" s="18" t="s">
        <v>211</v>
      </c>
      <c r="BE255" s="155">
        <f>IF(N255="základní",J255,0)</f>
        <v>0</v>
      </c>
      <c r="BF255" s="155">
        <f>IF(N255="snížená",J255,0)</f>
        <v>0</v>
      </c>
      <c r="BG255" s="155">
        <f>IF(N255="zákl. přenesená",J255,0)</f>
        <v>0</v>
      </c>
      <c r="BH255" s="155">
        <f>IF(N255="sníž. přenesená",J255,0)</f>
        <v>0</v>
      </c>
      <c r="BI255" s="155">
        <f>IF(N255="nulová",J255,0)</f>
        <v>0</v>
      </c>
      <c r="BJ255" s="18" t="s">
        <v>87</v>
      </c>
      <c r="BK255" s="155">
        <f>ROUND(I255*H255,2)</f>
        <v>0</v>
      </c>
      <c r="BL255" s="18" t="s">
        <v>526</v>
      </c>
      <c r="BM255" s="265" t="s">
        <v>4250</v>
      </c>
    </row>
    <row r="256" s="14" customFormat="1">
      <c r="A256" s="14"/>
      <c r="B256" s="277"/>
      <c r="C256" s="278"/>
      <c r="D256" s="268" t="s">
        <v>236</v>
      </c>
      <c r="E256" s="279" t="s">
        <v>1</v>
      </c>
      <c r="F256" s="280" t="s">
        <v>4251</v>
      </c>
      <c r="G256" s="278"/>
      <c r="H256" s="281">
        <v>9.2400000000000002</v>
      </c>
      <c r="I256" s="282"/>
      <c r="J256" s="278"/>
      <c r="K256" s="278"/>
      <c r="L256" s="283"/>
      <c r="M256" s="284"/>
      <c r="N256" s="285"/>
      <c r="O256" s="285"/>
      <c r="P256" s="285"/>
      <c r="Q256" s="285"/>
      <c r="R256" s="285"/>
      <c r="S256" s="285"/>
      <c r="T256" s="286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87" t="s">
        <v>236</v>
      </c>
      <c r="AU256" s="287" t="s">
        <v>89</v>
      </c>
      <c r="AV256" s="14" t="s">
        <v>89</v>
      </c>
      <c r="AW256" s="14" t="s">
        <v>34</v>
      </c>
      <c r="AX256" s="14" t="s">
        <v>87</v>
      </c>
      <c r="AY256" s="287" t="s">
        <v>211</v>
      </c>
    </row>
    <row r="257" s="2" customFormat="1" ht="16.5" customHeight="1">
      <c r="A257" s="41"/>
      <c r="B257" s="42"/>
      <c r="C257" s="317" t="s">
        <v>632</v>
      </c>
      <c r="D257" s="317" t="s">
        <v>587</v>
      </c>
      <c r="E257" s="318" t="s">
        <v>4252</v>
      </c>
      <c r="F257" s="319" t="s">
        <v>4253</v>
      </c>
      <c r="G257" s="320" t="s">
        <v>269</v>
      </c>
      <c r="H257" s="321">
        <v>9.1999999999999993</v>
      </c>
      <c r="I257" s="322"/>
      <c r="J257" s="323">
        <f>ROUND(I257*H257,2)</f>
        <v>0</v>
      </c>
      <c r="K257" s="324"/>
      <c r="L257" s="325"/>
      <c r="M257" s="326" t="s">
        <v>1</v>
      </c>
      <c r="N257" s="327" t="s">
        <v>46</v>
      </c>
      <c r="O257" s="94"/>
      <c r="P257" s="263">
        <f>O257*H257</f>
        <v>0</v>
      </c>
      <c r="Q257" s="263">
        <v>0.02</v>
      </c>
      <c r="R257" s="263">
        <f>Q257*H257</f>
        <v>0.184</v>
      </c>
      <c r="S257" s="263">
        <v>0</v>
      </c>
      <c r="T257" s="264">
        <f>S257*H257</f>
        <v>0</v>
      </c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R257" s="265" t="s">
        <v>632</v>
      </c>
      <c r="AT257" s="265" t="s">
        <v>587</v>
      </c>
      <c r="AU257" s="265" t="s">
        <v>89</v>
      </c>
      <c r="AY257" s="18" t="s">
        <v>211</v>
      </c>
      <c r="BE257" s="155">
        <f>IF(N257="základní",J257,0)</f>
        <v>0</v>
      </c>
      <c r="BF257" s="155">
        <f>IF(N257="snížená",J257,0)</f>
        <v>0</v>
      </c>
      <c r="BG257" s="155">
        <f>IF(N257="zákl. přenesená",J257,0)</f>
        <v>0</v>
      </c>
      <c r="BH257" s="155">
        <f>IF(N257="sníž. přenesená",J257,0)</f>
        <v>0</v>
      </c>
      <c r="BI257" s="155">
        <f>IF(N257="nulová",J257,0)</f>
        <v>0</v>
      </c>
      <c r="BJ257" s="18" t="s">
        <v>87</v>
      </c>
      <c r="BK257" s="155">
        <f>ROUND(I257*H257,2)</f>
        <v>0</v>
      </c>
      <c r="BL257" s="18" t="s">
        <v>526</v>
      </c>
      <c r="BM257" s="265" t="s">
        <v>4254</v>
      </c>
    </row>
    <row r="258" s="13" customFormat="1">
      <c r="A258" s="13"/>
      <c r="B258" s="266"/>
      <c r="C258" s="267"/>
      <c r="D258" s="268" t="s">
        <v>236</v>
      </c>
      <c r="E258" s="269" t="s">
        <v>1</v>
      </c>
      <c r="F258" s="270" t="s">
        <v>2373</v>
      </c>
      <c r="G258" s="267"/>
      <c r="H258" s="269" t="s">
        <v>1</v>
      </c>
      <c r="I258" s="271"/>
      <c r="J258" s="267"/>
      <c r="K258" s="267"/>
      <c r="L258" s="272"/>
      <c r="M258" s="273"/>
      <c r="N258" s="274"/>
      <c r="O258" s="274"/>
      <c r="P258" s="274"/>
      <c r="Q258" s="274"/>
      <c r="R258" s="274"/>
      <c r="S258" s="274"/>
      <c r="T258" s="275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76" t="s">
        <v>236</v>
      </c>
      <c r="AU258" s="276" t="s">
        <v>89</v>
      </c>
      <c r="AV258" s="13" t="s">
        <v>87</v>
      </c>
      <c r="AW258" s="13" t="s">
        <v>34</v>
      </c>
      <c r="AX258" s="13" t="s">
        <v>81</v>
      </c>
      <c r="AY258" s="276" t="s">
        <v>211</v>
      </c>
    </row>
    <row r="259" s="14" customFormat="1">
      <c r="A259" s="14"/>
      <c r="B259" s="277"/>
      <c r="C259" s="278"/>
      <c r="D259" s="268" t="s">
        <v>236</v>
      </c>
      <c r="E259" s="279" t="s">
        <v>1</v>
      </c>
      <c r="F259" s="280" t="s">
        <v>4255</v>
      </c>
      <c r="G259" s="278"/>
      <c r="H259" s="281">
        <v>9.1999999999999993</v>
      </c>
      <c r="I259" s="282"/>
      <c r="J259" s="278"/>
      <c r="K259" s="278"/>
      <c r="L259" s="283"/>
      <c r="M259" s="284"/>
      <c r="N259" s="285"/>
      <c r="O259" s="285"/>
      <c r="P259" s="285"/>
      <c r="Q259" s="285"/>
      <c r="R259" s="285"/>
      <c r="S259" s="285"/>
      <c r="T259" s="286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87" t="s">
        <v>236</v>
      </c>
      <c r="AU259" s="287" t="s">
        <v>89</v>
      </c>
      <c r="AV259" s="14" t="s">
        <v>89</v>
      </c>
      <c r="AW259" s="14" t="s">
        <v>34</v>
      </c>
      <c r="AX259" s="14" t="s">
        <v>87</v>
      </c>
      <c r="AY259" s="287" t="s">
        <v>211</v>
      </c>
    </row>
    <row r="260" s="2" customFormat="1" ht="24.15" customHeight="1">
      <c r="A260" s="41"/>
      <c r="B260" s="42"/>
      <c r="C260" s="253" t="s">
        <v>647</v>
      </c>
      <c r="D260" s="253" t="s">
        <v>214</v>
      </c>
      <c r="E260" s="254" t="s">
        <v>1831</v>
      </c>
      <c r="F260" s="255" t="s">
        <v>4256</v>
      </c>
      <c r="G260" s="256" t="s">
        <v>1158</v>
      </c>
      <c r="H260" s="257">
        <v>419.50400000000002</v>
      </c>
      <c r="I260" s="258"/>
      <c r="J260" s="259">
        <f>ROUND(I260*H260,2)</f>
        <v>0</v>
      </c>
      <c r="K260" s="260"/>
      <c r="L260" s="44"/>
      <c r="M260" s="261" t="s">
        <v>1</v>
      </c>
      <c r="N260" s="262" t="s">
        <v>46</v>
      </c>
      <c r="O260" s="94"/>
      <c r="P260" s="263">
        <f>O260*H260</f>
        <v>0</v>
      </c>
      <c r="Q260" s="263">
        <v>6.9999999999999994E-05</v>
      </c>
      <c r="R260" s="263">
        <f>Q260*H260</f>
        <v>0.029365279999999997</v>
      </c>
      <c r="S260" s="263">
        <v>0</v>
      </c>
      <c r="T260" s="264">
        <f>S260*H260</f>
        <v>0</v>
      </c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R260" s="265" t="s">
        <v>526</v>
      </c>
      <c r="AT260" s="265" t="s">
        <v>214</v>
      </c>
      <c r="AU260" s="265" t="s">
        <v>89</v>
      </c>
      <c r="AY260" s="18" t="s">
        <v>211</v>
      </c>
      <c r="BE260" s="155">
        <f>IF(N260="základní",J260,0)</f>
        <v>0</v>
      </c>
      <c r="BF260" s="155">
        <f>IF(N260="snížená",J260,0)</f>
        <v>0</v>
      </c>
      <c r="BG260" s="155">
        <f>IF(N260="zákl. přenesená",J260,0)</f>
        <v>0</v>
      </c>
      <c r="BH260" s="155">
        <f>IF(N260="sníž. přenesená",J260,0)</f>
        <v>0</v>
      </c>
      <c r="BI260" s="155">
        <f>IF(N260="nulová",J260,0)</f>
        <v>0</v>
      </c>
      <c r="BJ260" s="18" t="s">
        <v>87</v>
      </c>
      <c r="BK260" s="155">
        <f>ROUND(I260*H260,2)</f>
        <v>0</v>
      </c>
      <c r="BL260" s="18" t="s">
        <v>526</v>
      </c>
      <c r="BM260" s="265" t="s">
        <v>4257</v>
      </c>
    </row>
    <row r="261" s="13" customFormat="1">
      <c r="A261" s="13"/>
      <c r="B261" s="266"/>
      <c r="C261" s="267"/>
      <c r="D261" s="268" t="s">
        <v>236</v>
      </c>
      <c r="E261" s="269" t="s">
        <v>1</v>
      </c>
      <c r="F261" s="270" t="s">
        <v>4258</v>
      </c>
      <c r="G261" s="267"/>
      <c r="H261" s="269" t="s">
        <v>1</v>
      </c>
      <c r="I261" s="271"/>
      <c r="J261" s="267"/>
      <c r="K261" s="267"/>
      <c r="L261" s="272"/>
      <c r="M261" s="273"/>
      <c r="N261" s="274"/>
      <c r="O261" s="274"/>
      <c r="P261" s="274"/>
      <c r="Q261" s="274"/>
      <c r="R261" s="274"/>
      <c r="S261" s="274"/>
      <c r="T261" s="275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76" t="s">
        <v>236</v>
      </c>
      <c r="AU261" s="276" t="s">
        <v>89</v>
      </c>
      <c r="AV261" s="13" t="s">
        <v>87</v>
      </c>
      <c r="AW261" s="13" t="s">
        <v>34</v>
      </c>
      <c r="AX261" s="13" t="s">
        <v>81</v>
      </c>
      <c r="AY261" s="276" t="s">
        <v>211</v>
      </c>
    </row>
    <row r="262" s="13" customFormat="1">
      <c r="A262" s="13"/>
      <c r="B262" s="266"/>
      <c r="C262" s="267"/>
      <c r="D262" s="268" t="s">
        <v>236</v>
      </c>
      <c r="E262" s="269" t="s">
        <v>1</v>
      </c>
      <c r="F262" s="270" t="s">
        <v>4259</v>
      </c>
      <c r="G262" s="267"/>
      <c r="H262" s="269" t="s">
        <v>1</v>
      </c>
      <c r="I262" s="271"/>
      <c r="J262" s="267"/>
      <c r="K262" s="267"/>
      <c r="L262" s="272"/>
      <c r="M262" s="273"/>
      <c r="N262" s="274"/>
      <c r="O262" s="274"/>
      <c r="P262" s="274"/>
      <c r="Q262" s="274"/>
      <c r="R262" s="274"/>
      <c r="S262" s="274"/>
      <c r="T262" s="275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76" t="s">
        <v>236</v>
      </c>
      <c r="AU262" s="276" t="s">
        <v>89</v>
      </c>
      <c r="AV262" s="13" t="s">
        <v>87</v>
      </c>
      <c r="AW262" s="13" t="s">
        <v>34</v>
      </c>
      <c r="AX262" s="13" t="s">
        <v>81</v>
      </c>
      <c r="AY262" s="276" t="s">
        <v>211</v>
      </c>
    </row>
    <row r="263" s="14" customFormat="1">
      <c r="A263" s="14"/>
      <c r="B263" s="277"/>
      <c r="C263" s="278"/>
      <c r="D263" s="268" t="s">
        <v>236</v>
      </c>
      <c r="E263" s="279" t="s">
        <v>1</v>
      </c>
      <c r="F263" s="280" t="s">
        <v>4260</v>
      </c>
      <c r="G263" s="278"/>
      <c r="H263" s="281">
        <v>419.50400000000002</v>
      </c>
      <c r="I263" s="282"/>
      <c r="J263" s="278"/>
      <c r="K263" s="278"/>
      <c r="L263" s="283"/>
      <c r="M263" s="284"/>
      <c r="N263" s="285"/>
      <c r="O263" s="285"/>
      <c r="P263" s="285"/>
      <c r="Q263" s="285"/>
      <c r="R263" s="285"/>
      <c r="S263" s="285"/>
      <c r="T263" s="286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87" t="s">
        <v>236</v>
      </c>
      <c r="AU263" s="287" t="s">
        <v>89</v>
      </c>
      <c r="AV263" s="14" t="s">
        <v>89</v>
      </c>
      <c r="AW263" s="14" t="s">
        <v>34</v>
      </c>
      <c r="AX263" s="14" t="s">
        <v>87</v>
      </c>
      <c r="AY263" s="287" t="s">
        <v>211</v>
      </c>
    </row>
    <row r="264" s="2" customFormat="1" ht="24.15" customHeight="1">
      <c r="A264" s="41"/>
      <c r="B264" s="42"/>
      <c r="C264" s="253" t="s">
        <v>667</v>
      </c>
      <c r="D264" s="253" t="s">
        <v>214</v>
      </c>
      <c r="E264" s="254" t="s">
        <v>4261</v>
      </c>
      <c r="F264" s="255" t="s">
        <v>4262</v>
      </c>
      <c r="G264" s="256" t="s">
        <v>505</v>
      </c>
      <c r="H264" s="257">
        <v>0.214</v>
      </c>
      <c r="I264" s="258"/>
      <c r="J264" s="259">
        <f>ROUND(I264*H264,2)</f>
        <v>0</v>
      </c>
      <c r="K264" s="260"/>
      <c r="L264" s="44"/>
      <c r="M264" s="261" t="s">
        <v>1</v>
      </c>
      <c r="N264" s="262" t="s">
        <v>46</v>
      </c>
      <c r="O264" s="94"/>
      <c r="P264" s="263">
        <f>O264*H264</f>
        <v>0</v>
      </c>
      <c r="Q264" s="263">
        <v>0</v>
      </c>
      <c r="R264" s="263">
        <f>Q264*H264</f>
        <v>0</v>
      </c>
      <c r="S264" s="263">
        <v>0</v>
      </c>
      <c r="T264" s="264">
        <f>S264*H264</f>
        <v>0</v>
      </c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R264" s="265" t="s">
        <v>526</v>
      </c>
      <c r="AT264" s="265" t="s">
        <v>214</v>
      </c>
      <c r="AU264" s="265" t="s">
        <v>89</v>
      </c>
      <c r="AY264" s="18" t="s">
        <v>211</v>
      </c>
      <c r="BE264" s="155">
        <f>IF(N264="základní",J264,0)</f>
        <v>0</v>
      </c>
      <c r="BF264" s="155">
        <f>IF(N264="snížená",J264,0)</f>
        <v>0</v>
      </c>
      <c r="BG264" s="155">
        <f>IF(N264="zákl. přenesená",J264,0)</f>
        <v>0</v>
      </c>
      <c r="BH264" s="155">
        <f>IF(N264="sníž. přenesená",J264,0)</f>
        <v>0</v>
      </c>
      <c r="BI264" s="155">
        <f>IF(N264="nulová",J264,0)</f>
        <v>0</v>
      </c>
      <c r="BJ264" s="18" t="s">
        <v>87</v>
      </c>
      <c r="BK264" s="155">
        <f>ROUND(I264*H264,2)</f>
        <v>0</v>
      </c>
      <c r="BL264" s="18" t="s">
        <v>526</v>
      </c>
      <c r="BM264" s="265" t="s">
        <v>4263</v>
      </c>
    </row>
    <row r="265" s="12" customFormat="1" ht="22.8" customHeight="1">
      <c r="A265" s="12"/>
      <c r="B265" s="237"/>
      <c r="C265" s="238"/>
      <c r="D265" s="239" t="s">
        <v>80</v>
      </c>
      <c r="E265" s="251" t="s">
        <v>2678</v>
      </c>
      <c r="F265" s="251" t="s">
        <v>2679</v>
      </c>
      <c r="G265" s="238"/>
      <c r="H265" s="238"/>
      <c r="I265" s="241"/>
      <c r="J265" s="252">
        <f>BK265</f>
        <v>0</v>
      </c>
      <c r="K265" s="238"/>
      <c r="L265" s="243"/>
      <c r="M265" s="244"/>
      <c r="N265" s="245"/>
      <c r="O265" s="245"/>
      <c r="P265" s="246">
        <f>SUM(P266:P267)</f>
        <v>0</v>
      </c>
      <c r="Q265" s="245"/>
      <c r="R265" s="246">
        <f>SUM(R266:R267)</f>
        <v>0.0088660000000000006</v>
      </c>
      <c r="S265" s="245"/>
      <c r="T265" s="247">
        <f>SUM(T266:T267)</f>
        <v>0</v>
      </c>
      <c r="U265" s="12"/>
      <c r="V265" s="12"/>
      <c r="W265" s="12"/>
      <c r="X265" s="12"/>
      <c r="Y265" s="12"/>
      <c r="Z265" s="12"/>
      <c r="AA265" s="12"/>
      <c r="AB265" s="12"/>
      <c r="AC265" s="12"/>
      <c r="AD265" s="12"/>
      <c r="AE265" s="12"/>
      <c r="AR265" s="248" t="s">
        <v>89</v>
      </c>
      <c r="AT265" s="249" t="s">
        <v>80</v>
      </c>
      <c r="AU265" s="249" t="s">
        <v>87</v>
      </c>
      <c r="AY265" s="248" t="s">
        <v>211</v>
      </c>
      <c r="BK265" s="250">
        <f>SUM(BK266:BK267)</f>
        <v>0</v>
      </c>
    </row>
    <row r="266" s="2" customFormat="1" ht="24.15" customHeight="1">
      <c r="A266" s="41"/>
      <c r="B266" s="42"/>
      <c r="C266" s="253" t="s">
        <v>674</v>
      </c>
      <c r="D266" s="253" t="s">
        <v>214</v>
      </c>
      <c r="E266" s="254" t="s">
        <v>4264</v>
      </c>
      <c r="F266" s="255" t="s">
        <v>4265</v>
      </c>
      <c r="G266" s="256" t="s">
        <v>269</v>
      </c>
      <c r="H266" s="257">
        <v>88.659999999999997</v>
      </c>
      <c r="I266" s="258"/>
      <c r="J266" s="259">
        <f>ROUND(I266*H266,2)</f>
        <v>0</v>
      </c>
      <c r="K266" s="260"/>
      <c r="L266" s="44"/>
      <c r="M266" s="261" t="s">
        <v>1</v>
      </c>
      <c r="N266" s="262" t="s">
        <v>46</v>
      </c>
      <c r="O266" s="94"/>
      <c r="P266" s="263">
        <f>O266*H266</f>
        <v>0</v>
      </c>
      <c r="Q266" s="263">
        <v>0.00010000000000000001</v>
      </c>
      <c r="R266" s="263">
        <f>Q266*H266</f>
        <v>0.0088660000000000006</v>
      </c>
      <c r="S266" s="263">
        <v>0</v>
      </c>
      <c r="T266" s="264">
        <f>S266*H266</f>
        <v>0</v>
      </c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  <c r="AR266" s="265" t="s">
        <v>526</v>
      </c>
      <c r="AT266" s="265" t="s">
        <v>214</v>
      </c>
      <c r="AU266" s="265" t="s">
        <v>89</v>
      </c>
      <c r="AY266" s="18" t="s">
        <v>211</v>
      </c>
      <c r="BE266" s="155">
        <f>IF(N266="základní",J266,0)</f>
        <v>0</v>
      </c>
      <c r="BF266" s="155">
        <f>IF(N266="snížená",J266,0)</f>
        <v>0</v>
      </c>
      <c r="BG266" s="155">
        <f>IF(N266="zákl. přenesená",J266,0)</f>
        <v>0</v>
      </c>
      <c r="BH266" s="155">
        <f>IF(N266="sníž. přenesená",J266,0)</f>
        <v>0</v>
      </c>
      <c r="BI266" s="155">
        <f>IF(N266="nulová",J266,0)</f>
        <v>0</v>
      </c>
      <c r="BJ266" s="18" t="s">
        <v>87</v>
      </c>
      <c r="BK266" s="155">
        <f>ROUND(I266*H266,2)</f>
        <v>0</v>
      </c>
      <c r="BL266" s="18" t="s">
        <v>526</v>
      </c>
      <c r="BM266" s="265" t="s">
        <v>4266</v>
      </c>
    </row>
    <row r="267" s="14" customFormat="1">
      <c r="A267" s="14"/>
      <c r="B267" s="277"/>
      <c r="C267" s="278"/>
      <c r="D267" s="268" t="s">
        <v>236</v>
      </c>
      <c r="E267" s="279" t="s">
        <v>1</v>
      </c>
      <c r="F267" s="280" t="s">
        <v>4246</v>
      </c>
      <c r="G267" s="278"/>
      <c r="H267" s="281">
        <v>88.659999999999997</v>
      </c>
      <c r="I267" s="282"/>
      <c r="J267" s="278"/>
      <c r="K267" s="278"/>
      <c r="L267" s="283"/>
      <c r="M267" s="284"/>
      <c r="N267" s="285"/>
      <c r="O267" s="285"/>
      <c r="P267" s="285"/>
      <c r="Q267" s="285"/>
      <c r="R267" s="285"/>
      <c r="S267" s="285"/>
      <c r="T267" s="286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87" t="s">
        <v>236</v>
      </c>
      <c r="AU267" s="287" t="s">
        <v>89</v>
      </c>
      <c r="AV267" s="14" t="s">
        <v>89</v>
      </c>
      <c r="AW267" s="14" t="s">
        <v>34</v>
      </c>
      <c r="AX267" s="14" t="s">
        <v>87</v>
      </c>
      <c r="AY267" s="287" t="s">
        <v>211</v>
      </c>
    </row>
    <row r="268" s="12" customFormat="1" ht="25.92" customHeight="1">
      <c r="A268" s="12"/>
      <c r="B268" s="237"/>
      <c r="C268" s="238"/>
      <c r="D268" s="239" t="s">
        <v>80</v>
      </c>
      <c r="E268" s="240" t="s">
        <v>4267</v>
      </c>
      <c r="F268" s="240" t="s">
        <v>4268</v>
      </c>
      <c r="G268" s="238"/>
      <c r="H268" s="238"/>
      <c r="I268" s="241"/>
      <c r="J268" s="242">
        <f>BK268</f>
        <v>0</v>
      </c>
      <c r="K268" s="238"/>
      <c r="L268" s="243"/>
      <c r="M268" s="244"/>
      <c r="N268" s="245"/>
      <c r="O268" s="245"/>
      <c r="P268" s="246">
        <f>SUM(P269:P276)</f>
        <v>0</v>
      </c>
      <c r="Q268" s="245"/>
      <c r="R268" s="246">
        <f>SUM(R269:R276)</f>
        <v>0.69999999999999996</v>
      </c>
      <c r="S268" s="245"/>
      <c r="T268" s="247">
        <f>SUM(T269:T276)</f>
        <v>0</v>
      </c>
      <c r="U268" s="12"/>
      <c r="V268" s="12"/>
      <c r="W268" s="12"/>
      <c r="X268" s="12"/>
      <c r="Y268" s="12"/>
      <c r="Z268" s="12"/>
      <c r="AA268" s="12"/>
      <c r="AB268" s="12"/>
      <c r="AC268" s="12"/>
      <c r="AD268" s="12"/>
      <c r="AE268" s="12"/>
      <c r="AR268" s="248" t="s">
        <v>87</v>
      </c>
      <c r="AT268" s="249" t="s">
        <v>80</v>
      </c>
      <c r="AU268" s="249" t="s">
        <v>81</v>
      </c>
      <c r="AY268" s="248" t="s">
        <v>211</v>
      </c>
      <c r="BK268" s="250">
        <f>SUM(BK269:BK276)</f>
        <v>0</v>
      </c>
    </row>
    <row r="269" s="2" customFormat="1" ht="16.5" customHeight="1">
      <c r="A269" s="41"/>
      <c r="B269" s="42"/>
      <c r="C269" s="253" t="s">
        <v>678</v>
      </c>
      <c r="D269" s="253" t="s">
        <v>214</v>
      </c>
      <c r="E269" s="254" t="s">
        <v>4269</v>
      </c>
      <c r="F269" s="255" t="s">
        <v>4270</v>
      </c>
      <c r="G269" s="256" t="s">
        <v>217</v>
      </c>
      <c r="H269" s="257">
        <v>1</v>
      </c>
      <c r="I269" s="258"/>
      <c r="J269" s="259">
        <f>ROUND(I269*H269,2)</f>
        <v>0</v>
      </c>
      <c r="K269" s="260"/>
      <c r="L269" s="44"/>
      <c r="M269" s="261" t="s">
        <v>1</v>
      </c>
      <c r="N269" s="262" t="s">
        <v>46</v>
      </c>
      <c r="O269" s="94"/>
      <c r="P269" s="263">
        <f>O269*H269</f>
        <v>0</v>
      </c>
      <c r="Q269" s="263">
        <v>0</v>
      </c>
      <c r="R269" s="263">
        <f>Q269*H269</f>
        <v>0</v>
      </c>
      <c r="S269" s="263">
        <v>0</v>
      </c>
      <c r="T269" s="264">
        <f>S269*H269</f>
        <v>0</v>
      </c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R269" s="265" t="s">
        <v>100</v>
      </c>
      <c r="AT269" s="265" t="s">
        <v>214</v>
      </c>
      <c r="AU269" s="265" t="s">
        <v>87</v>
      </c>
      <c r="AY269" s="18" t="s">
        <v>211</v>
      </c>
      <c r="BE269" s="155">
        <f>IF(N269="základní",J269,0)</f>
        <v>0</v>
      </c>
      <c r="BF269" s="155">
        <f>IF(N269="snížená",J269,0)</f>
        <v>0</v>
      </c>
      <c r="BG269" s="155">
        <f>IF(N269="zákl. přenesená",J269,0)</f>
        <v>0</v>
      </c>
      <c r="BH269" s="155">
        <f>IF(N269="sníž. přenesená",J269,0)</f>
        <v>0</v>
      </c>
      <c r="BI269" s="155">
        <f>IF(N269="nulová",J269,0)</f>
        <v>0</v>
      </c>
      <c r="BJ269" s="18" t="s">
        <v>87</v>
      </c>
      <c r="BK269" s="155">
        <f>ROUND(I269*H269,2)</f>
        <v>0</v>
      </c>
      <c r="BL269" s="18" t="s">
        <v>100</v>
      </c>
      <c r="BM269" s="265" t="s">
        <v>4271</v>
      </c>
    </row>
    <row r="270" s="13" customFormat="1">
      <c r="A270" s="13"/>
      <c r="B270" s="266"/>
      <c r="C270" s="267"/>
      <c r="D270" s="268" t="s">
        <v>236</v>
      </c>
      <c r="E270" s="269" t="s">
        <v>1</v>
      </c>
      <c r="F270" s="270" t="s">
        <v>4272</v>
      </c>
      <c r="G270" s="267"/>
      <c r="H270" s="269" t="s">
        <v>1</v>
      </c>
      <c r="I270" s="271"/>
      <c r="J270" s="267"/>
      <c r="K270" s="267"/>
      <c r="L270" s="272"/>
      <c r="M270" s="273"/>
      <c r="N270" s="274"/>
      <c r="O270" s="274"/>
      <c r="P270" s="274"/>
      <c r="Q270" s="274"/>
      <c r="R270" s="274"/>
      <c r="S270" s="274"/>
      <c r="T270" s="275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76" t="s">
        <v>236</v>
      </c>
      <c r="AU270" s="276" t="s">
        <v>87</v>
      </c>
      <c r="AV270" s="13" t="s">
        <v>87</v>
      </c>
      <c r="AW270" s="13" t="s">
        <v>34</v>
      </c>
      <c r="AX270" s="13" t="s">
        <v>81</v>
      </c>
      <c r="AY270" s="276" t="s">
        <v>211</v>
      </c>
    </row>
    <row r="271" s="13" customFormat="1">
      <c r="A271" s="13"/>
      <c r="B271" s="266"/>
      <c r="C271" s="267"/>
      <c r="D271" s="268" t="s">
        <v>236</v>
      </c>
      <c r="E271" s="269" t="s">
        <v>1</v>
      </c>
      <c r="F271" s="270" t="s">
        <v>4273</v>
      </c>
      <c r="G271" s="267"/>
      <c r="H271" s="269" t="s">
        <v>1</v>
      </c>
      <c r="I271" s="271"/>
      <c r="J271" s="267"/>
      <c r="K271" s="267"/>
      <c r="L271" s="272"/>
      <c r="M271" s="273"/>
      <c r="N271" s="274"/>
      <c r="O271" s="274"/>
      <c r="P271" s="274"/>
      <c r="Q271" s="274"/>
      <c r="R271" s="274"/>
      <c r="S271" s="274"/>
      <c r="T271" s="275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76" t="s">
        <v>236</v>
      </c>
      <c r="AU271" s="276" t="s">
        <v>87</v>
      </c>
      <c r="AV271" s="13" t="s">
        <v>87</v>
      </c>
      <c r="AW271" s="13" t="s">
        <v>34</v>
      </c>
      <c r="AX271" s="13" t="s">
        <v>81</v>
      </c>
      <c r="AY271" s="276" t="s">
        <v>211</v>
      </c>
    </row>
    <row r="272" s="14" customFormat="1">
      <c r="A272" s="14"/>
      <c r="B272" s="277"/>
      <c r="C272" s="278"/>
      <c r="D272" s="268" t="s">
        <v>236</v>
      </c>
      <c r="E272" s="279" t="s">
        <v>1</v>
      </c>
      <c r="F272" s="280" t="s">
        <v>87</v>
      </c>
      <c r="G272" s="278"/>
      <c r="H272" s="281">
        <v>1</v>
      </c>
      <c r="I272" s="282"/>
      <c r="J272" s="278"/>
      <c r="K272" s="278"/>
      <c r="L272" s="283"/>
      <c r="M272" s="284"/>
      <c r="N272" s="285"/>
      <c r="O272" s="285"/>
      <c r="P272" s="285"/>
      <c r="Q272" s="285"/>
      <c r="R272" s="285"/>
      <c r="S272" s="285"/>
      <c r="T272" s="286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87" t="s">
        <v>236</v>
      </c>
      <c r="AU272" s="287" t="s">
        <v>87</v>
      </c>
      <c r="AV272" s="14" t="s">
        <v>89</v>
      </c>
      <c r="AW272" s="14" t="s">
        <v>34</v>
      </c>
      <c r="AX272" s="14" t="s">
        <v>87</v>
      </c>
      <c r="AY272" s="287" t="s">
        <v>211</v>
      </c>
    </row>
    <row r="273" s="2" customFormat="1" ht="16.5" customHeight="1">
      <c r="A273" s="41"/>
      <c r="B273" s="42"/>
      <c r="C273" s="317" t="s">
        <v>683</v>
      </c>
      <c r="D273" s="317" t="s">
        <v>587</v>
      </c>
      <c r="E273" s="318" t="s">
        <v>4274</v>
      </c>
      <c r="F273" s="319" t="s">
        <v>4275</v>
      </c>
      <c r="G273" s="320" t="s">
        <v>695</v>
      </c>
      <c r="H273" s="321">
        <v>5</v>
      </c>
      <c r="I273" s="322"/>
      <c r="J273" s="323">
        <f>ROUND(I273*H273,2)</f>
        <v>0</v>
      </c>
      <c r="K273" s="324"/>
      <c r="L273" s="325"/>
      <c r="M273" s="326" t="s">
        <v>1</v>
      </c>
      <c r="N273" s="327" t="s">
        <v>46</v>
      </c>
      <c r="O273" s="94"/>
      <c r="P273" s="263">
        <f>O273*H273</f>
        <v>0</v>
      </c>
      <c r="Q273" s="263">
        <v>0.10000000000000001</v>
      </c>
      <c r="R273" s="263">
        <f>Q273*H273</f>
        <v>0.5</v>
      </c>
      <c r="S273" s="263">
        <v>0</v>
      </c>
      <c r="T273" s="264">
        <f>S273*H273</f>
        <v>0</v>
      </c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  <c r="AR273" s="265" t="s">
        <v>247</v>
      </c>
      <c r="AT273" s="265" t="s">
        <v>587</v>
      </c>
      <c r="AU273" s="265" t="s">
        <v>87</v>
      </c>
      <c r="AY273" s="18" t="s">
        <v>211</v>
      </c>
      <c r="BE273" s="155">
        <f>IF(N273="základní",J273,0)</f>
        <v>0</v>
      </c>
      <c r="BF273" s="155">
        <f>IF(N273="snížená",J273,0)</f>
        <v>0</v>
      </c>
      <c r="BG273" s="155">
        <f>IF(N273="zákl. přenesená",J273,0)</f>
        <v>0</v>
      </c>
      <c r="BH273" s="155">
        <f>IF(N273="sníž. přenesená",J273,0)</f>
        <v>0</v>
      </c>
      <c r="BI273" s="155">
        <f>IF(N273="nulová",J273,0)</f>
        <v>0</v>
      </c>
      <c r="BJ273" s="18" t="s">
        <v>87</v>
      </c>
      <c r="BK273" s="155">
        <f>ROUND(I273*H273,2)</f>
        <v>0</v>
      </c>
      <c r="BL273" s="18" t="s">
        <v>100</v>
      </c>
      <c r="BM273" s="265" t="s">
        <v>4276</v>
      </c>
    </row>
    <row r="274" s="14" customFormat="1">
      <c r="A274" s="14"/>
      <c r="B274" s="277"/>
      <c r="C274" s="278"/>
      <c r="D274" s="268" t="s">
        <v>236</v>
      </c>
      <c r="E274" s="279" t="s">
        <v>1</v>
      </c>
      <c r="F274" s="280" t="s">
        <v>105</v>
      </c>
      <c r="G274" s="278"/>
      <c r="H274" s="281">
        <v>5</v>
      </c>
      <c r="I274" s="282"/>
      <c r="J274" s="278"/>
      <c r="K274" s="278"/>
      <c r="L274" s="283"/>
      <c r="M274" s="284"/>
      <c r="N274" s="285"/>
      <c r="O274" s="285"/>
      <c r="P274" s="285"/>
      <c r="Q274" s="285"/>
      <c r="R274" s="285"/>
      <c r="S274" s="285"/>
      <c r="T274" s="286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87" t="s">
        <v>236</v>
      </c>
      <c r="AU274" s="287" t="s">
        <v>87</v>
      </c>
      <c r="AV274" s="14" t="s">
        <v>89</v>
      </c>
      <c r="AW274" s="14" t="s">
        <v>34</v>
      </c>
      <c r="AX274" s="14" t="s">
        <v>87</v>
      </c>
      <c r="AY274" s="287" t="s">
        <v>211</v>
      </c>
    </row>
    <row r="275" s="2" customFormat="1" ht="16.5" customHeight="1">
      <c r="A275" s="41"/>
      <c r="B275" s="42"/>
      <c r="C275" s="317" t="s">
        <v>687</v>
      </c>
      <c r="D275" s="317" t="s">
        <v>587</v>
      </c>
      <c r="E275" s="318" t="s">
        <v>4277</v>
      </c>
      <c r="F275" s="319" t="s">
        <v>4278</v>
      </c>
      <c r="G275" s="320" t="s">
        <v>217</v>
      </c>
      <c r="H275" s="321">
        <v>2</v>
      </c>
      <c r="I275" s="322"/>
      <c r="J275" s="323">
        <f>ROUND(I275*H275,2)</f>
        <v>0</v>
      </c>
      <c r="K275" s="324"/>
      <c r="L275" s="325"/>
      <c r="M275" s="326" t="s">
        <v>1</v>
      </c>
      <c r="N275" s="327" t="s">
        <v>46</v>
      </c>
      <c r="O275" s="94"/>
      <c r="P275" s="263">
        <f>O275*H275</f>
        <v>0</v>
      </c>
      <c r="Q275" s="263">
        <v>0.10000000000000001</v>
      </c>
      <c r="R275" s="263">
        <f>Q275*H275</f>
        <v>0.20000000000000001</v>
      </c>
      <c r="S275" s="263">
        <v>0</v>
      </c>
      <c r="T275" s="264">
        <f>S275*H275</f>
        <v>0</v>
      </c>
      <c r="U275" s="41"/>
      <c r="V275" s="41"/>
      <c r="W275" s="41"/>
      <c r="X275" s="41"/>
      <c r="Y275" s="41"/>
      <c r="Z275" s="41"/>
      <c r="AA275" s="41"/>
      <c r="AB275" s="41"/>
      <c r="AC275" s="41"/>
      <c r="AD275" s="41"/>
      <c r="AE275" s="41"/>
      <c r="AR275" s="265" t="s">
        <v>247</v>
      </c>
      <c r="AT275" s="265" t="s">
        <v>587</v>
      </c>
      <c r="AU275" s="265" t="s">
        <v>87</v>
      </c>
      <c r="AY275" s="18" t="s">
        <v>211</v>
      </c>
      <c r="BE275" s="155">
        <f>IF(N275="základní",J275,0)</f>
        <v>0</v>
      </c>
      <c r="BF275" s="155">
        <f>IF(N275="snížená",J275,0)</f>
        <v>0</v>
      </c>
      <c r="BG275" s="155">
        <f>IF(N275="zákl. přenesená",J275,0)</f>
        <v>0</v>
      </c>
      <c r="BH275" s="155">
        <f>IF(N275="sníž. přenesená",J275,0)</f>
        <v>0</v>
      </c>
      <c r="BI275" s="155">
        <f>IF(N275="nulová",J275,0)</f>
        <v>0</v>
      </c>
      <c r="BJ275" s="18" t="s">
        <v>87</v>
      </c>
      <c r="BK275" s="155">
        <f>ROUND(I275*H275,2)</f>
        <v>0</v>
      </c>
      <c r="BL275" s="18" t="s">
        <v>100</v>
      </c>
      <c r="BM275" s="265" t="s">
        <v>4279</v>
      </c>
    </row>
    <row r="276" s="14" customFormat="1">
      <c r="A276" s="14"/>
      <c r="B276" s="277"/>
      <c r="C276" s="278"/>
      <c r="D276" s="268" t="s">
        <v>236</v>
      </c>
      <c r="E276" s="279" t="s">
        <v>1</v>
      </c>
      <c r="F276" s="280" t="s">
        <v>89</v>
      </c>
      <c r="G276" s="278"/>
      <c r="H276" s="281">
        <v>2</v>
      </c>
      <c r="I276" s="282"/>
      <c r="J276" s="278"/>
      <c r="K276" s="278"/>
      <c r="L276" s="283"/>
      <c r="M276" s="328"/>
      <c r="N276" s="329"/>
      <c r="O276" s="329"/>
      <c r="P276" s="329"/>
      <c r="Q276" s="329"/>
      <c r="R276" s="329"/>
      <c r="S276" s="329"/>
      <c r="T276" s="330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87" t="s">
        <v>236</v>
      </c>
      <c r="AU276" s="287" t="s">
        <v>87</v>
      </c>
      <c r="AV276" s="14" t="s">
        <v>89</v>
      </c>
      <c r="AW276" s="14" t="s">
        <v>34</v>
      </c>
      <c r="AX276" s="14" t="s">
        <v>87</v>
      </c>
      <c r="AY276" s="287" t="s">
        <v>211</v>
      </c>
    </row>
    <row r="277" s="2" customFormat="1" ht="6.96" customHeight="1">
      <c r="A277" s="41"/>
      <c r="B277" s="69"/>
      <c r="C277" s="70"/>
      <c r="D277" s="70"/>
      <c r="E277" s="70"/>
      <c r="F277" s="70"/>
      <c r="G277" s="70"/>
      <c r="H277" s="70"/>
      <c r="I277" s="70"/>
      <c r="J277" s="70"/>
      <c r="K277" s="70"/>
      <c r="L277" s="44"/>
      <c r="M277" s="41"/>
      <c r="O277" s="41"/>
      <c r="P277" s="41"/>
      <c r="Q277" s="41"/>
      <c r="R277" s="41"/>
      <c r="S277" s="41"/>
      <c r="T277" s="41"/>
      <c r="U277" s="41"/>
      <c r="V277" s="41"/>
      <c r="W277" s="41"/>
      <c r="X277" s="41"/>
      <c r="Y277" s="41"/>
      <c r="Z277" s="41"/>
      <c r="AA277" s="41"/>
      <c r="AB277" s="41"/>
      <c r="AC277" s="41"/>
      <c r="AD277" s="41"/>
      <c r="AE277" s="41"/>
    </row>
  </sheetData>
  <sheetProtection sheet="1" autoFilter="0" formatColumns="0" formatRows="0" objects="1" scenarios="1" spinCount="100000" saltValue="8Km/3DrfisBQvad4pt/t4UgubdVUFZCjt6kRtEoGtwQOuK3DoPJRGXScTtFHKCFzfr+ilz3tR/kQox3Dz1p20w==" hashValue="qLoyPHdl8mNTllgNdHfwCoXXStgjIvMyq3hVmcWfdTKQK63J20SBErN94SwO2PTt7tLHth1HAWH28+J7ZspPGA==" algorithmName="SHA-512" password="CC35"/>
  <autoFilter ref="C144:K276"/>
  <mergeCells count="20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D115:F115"/>
    <mergeCell ref="D116:F116"/>
    <mergeCell ref="D117:F117"/>
    <mergeCell ref="D118:F118"/>
    <mergeCell ref="D119:F119"/>
    <mergeCell ref="E131:H131"/>
    <mergeCell ref="E135:H135"/>
    <mergeCell ref="E133:H133"/>
    <mergeCell ref="E137:H13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142</v>
      </c>
    </row>
    <row r="3" s="1" customFormat="1" ht="6.96" customHeight="1">
      <c r="B3" s="162"/>
      <c r="C3" s="163"/>
      <c r="D3" s="163"/>
      <c r="E3" s="163"/>
      <c r="F3" s="163"/>
      <c r="G3" s="163"/>
      <c r="H3" s="163"/>
      <c r="I3" s="163"/>
      <c r="J3" s="163"/>
      <c r="K3" s="163"/>
      <c r="L3" s="21"/>
      <c r="AT3" s="18" t="s">
        <v>89</v>
      </c>
    </row>
    <row r="4" s="1" customFormat="1" ht="24.96" customHeight="1">
      <c r="B4" s="21"/>
      <c r="D4" s="164" t="s">
        <v>170</v>
      </c>
      <c r="L4" s="21"/>
      <c r="M4" s="165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66" t="s">
        <v>16</v>
      </c>
      <c r="L6" s="21"/>
    </row>
    <row r="7" s="1" customFormat="1" ht="16.5" customHeight="1">
      <c r="B7" s="21"/>
      <c r="E7" s="167" t="str">
        <f>'Rekapitulace stavby'!K6</f>
        <v>Komunitní centrum Jahodnice - rozdělení do etap .I.etapa</v>
      </c>
      <c r="F7" s="166"/>
      <c r="G7" s="166"/>
      <c r="H7" s="166"/>
      <c r="L7" s="21"/>
    </row>
    <row r="8">
      <c r="B8" s="21"/>
      <c r="D8" s="166" t="s">
        <v>171</v>
      </c>
      <c r="L8" s="21"/>
    </row>
    <row r="9" s="1" customFormat="1" ht="23.25" customHeight="1">
      <c r="B9" s="21"/>
      <c r="E9" s="167" t="s">
        <v>172</v>
      </c>
      <c r="F9" s="1"/>
      <c r="G9" s="1"/>
      <c r="H9" s="1"/>
      <c r="L9" s="21"/>
    </row>
    <row r="10" s="1" customFormat="1" ht="12" customHeight="1">
      <c r="B10" s="21"/>
      <c r="D10" s="166" t="s">
        <v>173</v>
      </c>
      <c r="L10" s="21"/>
    </row>
    <row r="11" s="2" customFormat="1" ht="16.5" customHeight="1">
      <c r="A11" s="41"/>
      <c r="B11" s="44"/>
      <c r="C11" s="41"/>
      <c r="D11" s="41"/>
      <c r="E11" s="168" t="s">
        <v>174</v>
      </c>
      <c r="F11" s="41"/>
      <c r="G11" s="41"/>
      <c r="H11" s="41"/>
      <c r="I11" s="41"/>
      <c r="J11" s="41"/>
      <c r="K11" s="41"/>
      <c r="L11" s="66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4"/>
      <c r="C12" s="41"/>
      <c r="D12" s="166" t="s">
        <v>175</v>
      </c>
      <c r="E12" s="41"/>
      <c r="F12" s="41"/>
      <c r="G12" s="41"/>
      <c r="H12" s="41"/>
      <c r="I12" s="41"/>
      <c r="J12" s="41"/>
      <c r="K12" s="41"/>
      <c r="L12" s="66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6.5" customHeight="1">
      <c r="A13" s="41"/>
      <c r="B13" s="44"/>
      <c r="C13" s="41"/>
      <c r="D13" s="41"/>
      <c r="E13" s="169" t="s">
        <v>4280</v>
      </c>
      <c r="F13" s="41"/>
      <c r="G13" s="41"/>
      <c r="H13" s="41"/>
      <c r="I13" s="41"/>
      <c r="J13" s="41"/>
      <c r="K13" s="41"/>
      <c r="L13" s="66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>
      <c r="A14" s="41"/>
      <c r="B14" s="44"/>
      <c r="C14" s="41"/>
      <c r="D14" s="41"/>
      <c r="E14" s="41"/>
      <c r="F14" s="41"/>
      <c r="G14" s="41"/>
      <c r="H14" s="41"/>
      <c r="I14" s="41"/>
      <c r="J14" s="41"/>
      <c r="K14" s="41"/>
      <c r="L14" s="66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2" customHeight="1">
      <c r="A15" s="41"/>
      <c r="B15" s="44"/>
      <c r="C15" s="41"/>
      <c r="D15" s="166" t="s">
        <v>18</v>
      </c>
      <c r="E15" s="41"/>
      <c r="F15" s="144" t="s">
        <v>1</v>
      </c>
      <c r="G15" s="41"/>
      <c r="H15" s="41"/>
      <c r="I15" s="166" t="s">
        <v>19</v>
      </c>
      <c r="J15" s="144" t="s">
        <v>1</v>
      </c>
      <c r="K15" s="41"/>
      <c r="L15" s="66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4"/>
      <c r="C16" s="41"/>
      <c r="D16" s="166" t="s">
        <v>20</v>
      </c>
      <c r="E16" s="41"/>
      <c r="F16" s="144" t="s">
        <v>21</v>
      </c>
      <c r="G16" s="41"/>
      <c r="H16" s="41"/>
      <c r="I16" s="166" t="s">
        <v>22</v>
      </c>
      <c r="J16" s="170" t="str">
        <f>'Rekapitulace stavby'!AN8</f>
        <v>14. 7. 2021</v>
      </c>
      <c r="K16" s="41"/>
      <c r="L16" s="66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0.8" customHeight="1">
      <c r="A17" s="41"/>
      <c r="B17" s="44"/>
      <c r="C17" s="41"/>
      <c r="D17" s="41"/>
      <c r="E17" s="41"/>
      <c r="F17" s="41"/>
      <c r="G17" s="41"/>
      <c r="H17" s="41"/>
      <c r="I17" s="41"/>
      <c r="J17" s="41"/>
      <c r="K17" s="41"/>
      <c r="L17" s="66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2" customHeight="1">
      <c r="A18" s="41"/>
      <c r="B18" s="44"/>
      <c r="C18" s="41"/>
      <c r="D18" s="166" t="s">
        <v>24</v>
      </c>
      <c r="E18" s="41"/>
      <c r="F18" s="41"/>
      <c r="G18" s="41"/>
      <c r="H18" s="41"/>
      <c r="I18" s="166" t="s">
        <v>25</v>
      </c>
      <c r="J18" s="144" t="s">
        <v>26</v>
      </c>
      <c r="K18" s="41"/>
      <c r="L18" s="66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8" customHeight="1">
      <c r="A19" s="41"/>
      <c r="B19" s="44"/>
      <c r="C19" s="41"/>
      <c r="D19" s="41"/>
      <c r="E19" s="144" t="s">
        <v>27</v>
      </c>
      <c r="F19" s="41"/>
      <c r="G19" s="41"/>
      <c r="H19" s="41"/>
      <c r="I19" s="166" t="s">
        <v>28</v>
      </c>
      <c r="J19" s="144" t="s">
        <v>1</v>
      </c>
      <c r="K19" s="41"/>
      <c r="L19" s="66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6.96" customHeight="1">
      <c r="A20" s="41"/>
      <c r="B20" s="44"/>
      <c r="C20" s="41"/>
      <c r="D20" s="41"/>
      <c r="E20" s="41"/>
      <c r="F20" s="41"/>
      <c r="G20" s="41"/>
      <c r="H20" s="41"/>
      <c r="I20" s="41"/>
      <c r="J20" s="41"/>
      <c r="K20" s="41"/>
      <c r="L20" s="66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2" customHeight="1">
      <c r="A21" s="41"/>
      <c r="B21" s="44"/>
      <c r="C21" s="41"/>
      <c r="D21" s="166" t="s">
        <v>29</v>
      </c>
      <c r="E21" s="41"/>
      <c r="F21" s="41"/>
      <c r="G21" s="41"/>
      <c r="H21" s="41"/>
      <c r="I21" s="166" t="s">
        <v>25</v>
      </c>
      <c r="J21" s="34" t="str">
        <f>'Rekapitulace stavby'!AN13</f>
        <v>Vyplň údaj</v>
      </c>
      <c r="K21" s="41"/>
      <c r="L21" s="66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8" customHeight="1">
      <c r="A22" s="41"/>
      <c r="B22" s="44"/>
      <c r="C22" s="41"/>
      <c r="D22" s="41"/>
      <c r="E22" s="34" t="str">
        <f>'Rekapitulace stavby'!E14</f>
        <v>Vyplň údaj</v>
      </c>
      <c r="F22" s="144"/>
      <c r="G22" s="144"/>
      <c r="H22" s="144"/>
      <c r="I22" s="166" t="s">
        <v>28</v>
      </c>
      <c r="J22" s="34" t="str">
        <f>'Rekapitulace stavby'!AN14</f>
        <v>Vyplň údaj</v>
      </c>
      <c r="K22" s="41"/>
      <c r="L22" s="66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6.96" customHeight="1">
      <c r="A23" s="41"/>
      <c r="B23" s="44"/>
      <c r="C23" s="41"/>
      <c r="D23" s="41"/>
      <c r="E23" s="41"/>
      <c r="F23" s="41"/>
      <c r="G23" s="41"/>
      <c r="H23" s="41"/>
      <c r="I23" s="41"/>
      <c r="J23" s="41"/>
      <c r="K23" s="41"/>
      <c r="L23" s="66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2" customHeight="1">
      <c r="A24" s="41"/>
      <c r="B24" s="44"/>
      <c r="C24" s="41"/>
      <c r="D24" s="166" t="s">
        <v>31</v>
      </c>
      <c r="E24" s="41"/>
      <c r="F24" s="41"/>
      <c r="G24" s="41"/>
      <c r="H24" s="41"/>
      <c r="I24" s="166" t="s">
        <v>25</v>
      </c>
      <c r="J24" s="144" t="s">
        <v>32</v>
      </c>
      <c r="K24" s="41"/>
      <c r="L24" s="66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8" customHeight="1">
      <c r="A25" s="41"/>
      <c r="B25" s="44"/>
      <c r="C25" s="41"/>
      <c r="D25" s="41"/>
      <c r="E25" s="144" t="s">
        <v>33</v>
      </c>
      <c r="F25" s="41"/>
      <c r="G25" s="41"/>
      <c r="H25" s="41"/>
      <c r="I25" s="166" t="s">
        <v>28</v>
      </c>
      <c r="J25" s="144" t="s">
        <v>1</v>
      </c>
      <c r="K25" s="41"/>
      <c r="L25" s="66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6.96" customHeight="1">
      <c r="A26" s="41"/>
      <c r="B26" s="44"/>
      <c r="C26" s="41"/>
      <c r="D26" s="41"/>
      <c r="E26" s="41"/>
      <c r="F26" s="41"/>
      <c r="G26" s="41"/>
      <c r="H26" s="41"/>
      <c r="I26" s="41"/>
      <c r="J26" s="41"/>
      <c r="K26" s="41"/>
      <c r="L26" s="66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12" customHeight="1">
      <c r="A27" s="41"/>
      <c r="B27" s="44"/>
      <c r="C27" s="41"/>
      <c r="D27" s="166" t="s">
        <v>35</v>
      </c>
      <c r="E27" s="41"/>
      <c r="F27" s="41"/>
      <c r="G27" s="41"/>
      <c r="H27" s="41"/>
      <c r="I27" s="166" t="s">
        <v>25</v>
      </c>
      <c r="J27" s="144" t="s">
        <v>36</v>
      </c>
      <c r="K27" s="41"/>
      <c r="L27" s="66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8" customHeight="1">
      <c r="A28" s="41"/>
      <c r="B28" s="44"/>
      <c r="C28" s="41"/>
      <c r="D28" s="41"/>
      <c r="E28" s="144" t="s">
        <v>37</v>
      </c>
      <c r="F28" s="41"/>
      <c r="G28" s="41"/>
      <c r="H28" s="41"/>
      <c r="I28" s="166" t="s">
        <v>28</v>
      </c>
      <c r="J28" s="144" t="s">
        <v>1</v>
      </c>
      <c r="K28" s="41"/>
      <c r="L28" s="66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4"/>
      <c r="C29" s="41"/>
      <c r="D29" s="41"/>
      <c r="E29" s="41"/>
      <c r="F29" s="41"/>
      <c r="G29" s="41"/>
      <c r="H29" s="41"/>
      <c r="I29" s="41"/>
      <c r="J29" s="41"/>
      <c r="K29" s="41"/>
      <c r="L29" s="66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12" customHeight="1">
      <c r="A30" s="41"/>
      <c r="B30" s="44"/>
      <c r="C30" s="41"/>
      <c r="D30" s="166" t="s">
        <v>38</v>
      </c>
      <c r="E30" s="41"/>
      <c r="F30" s="41"/>
      <c r="G30" s="41"/>
      <c r="H30" s="41"/>
      <c r="I30" s="41"/>
      <c r="J30" s="41"/>
      <c r="K30" s="41"/>
      <c r="L30" s="66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8" customFormat="1" ht="71.25" customHeight="1">
      <c r="A31" s="171"/>
      <c r="B31" s="172"/>
      <c r="C31" s="171"/>
      <c r="D31" s="171"/>
      <c r="E31" s="173" t="s">
        <v>177</v>
      </c>
      <c r="F31" s="173"/>
      <c r="G31" s="173"/>
      <c r="H31" s="173"/>
      <c r="I31" s="171"/>
      <c r="J31" s="171"/>
      <c r="K31" s="171"/>
      <c r="L31" s="174"/>
      <c r="S31" s="171"/>
      <c r="T31" s="171"/>
      <c r="U31" s="171"/>
      <c r="V31" s="171"/>
      <c r="W31" s="171"/>
      <c r="X31" s="171"/>
      <c r="Y31" s="171"/>
      <c r="Z31" s="171"/>
      <c r="AA31" s="171"/>
      <c r="AB31" s="171"/>
      <c r="AC31" s="171"/>
      <c r="AD31" s="171"/>
      <c r="AE31" s="171"/>
    </row>
    <row r="32" s="2" customFormat="1" ht="6.96" customHeight="1">
      <c r="A32" s="41"/>
      <c r="B32" s="44"/>
      <c r="C32" s="41"/>
      <c r="D32" s="41"/>
      <c r="E32" s="41"/>
      <c r="F32" s="41"/>
      <c r="G32" s="41"/>
      <c r="H32" s="41"/>
      <c r="I32" s="41"/>
      <c r="J32" s="41"/>
      <c r="K32" s="41"/>
      <c r="L32" s="66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4"/>
      <c r="C33" s="41"/>
      <c r="D33" s="175"/>
      <c r="E33" s="175"/>
      <c r="F33" s="175"/>
      <c r="G33" s="175"/>
      <c r="H33" s="175"/>
      <c r="I33" s="175"/>
      <c r="J33" s="175"/>
      <c r="K33" s="175"/>
      <c r="L33" s="66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4"/>
      <c r="C34" s="41"/>
      <c r="D34" s="144" t="s">
        <v>178</v>
      </c>
      <c r="E34" s="41"/>
      <c r="F34" s="41"/>
      <c r="G34" s="41"/>
      <c r="H34" s="41"/>
      <c r="I34" s="41"/>
      <c r="J34" s="176">
        <f>J100</f>
        <v>0</v>
      </c>
      <c r="K34" s="41"/>
      <c r="L34" s="66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4"/>
      <c r="C35" s="41"/>
      <c r="D35" s="177" t="s">
        <v>164</v>
      </c>
      <c r="E35" s="41"/>
      <c r="F35" s="41"/>
      <c r="G35" s="41"/>
      <c r="H35" s="41"/>
      <c r="I35" s="41"/>
      <c r="J35" s="176">
        <f>J108</f>
        <v>0</v>
      </c>
      <c r="K35" s="41"/>
      <c r="L35" s="66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25.44" customHeight="1">
      <c r="A36" s="41"/>
      <c r="B36" s="44"/>
      <c r="C36" s="41"/>
      <c r="D36" s="178" t="s">
        <v>41</v>
      </c>
      <c r="E36" s="41"/>
      <c r="F36" s="41"/>
      <c r="G36" s="41"/>
      <c r="H36" s="41"/>
      <c r="I36" s="41"/>
      <c r="J36" s="179">
        <f>ROUND(J34 + J35, 2)</f>
        <v>0</v>
      </c>
      <c r="K36" s="41"/>
      <c r="L36" s="66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s="2" customFormat="1" ht="6.96" customHeight="1">
      <c r="A37" s="41"/>
      <c r="B37" s="44"/>
      <c r="C37" s="41"/>
      <c r="D37" s="175"/>
      <c r="E37" s="175"/>
      <c r="F37" s="175"/>
      <c r="G37" s="175"/>
      <c r="H37" s="175"/>
      <c r="I37" s="175"/>
      <c r="J37" s="175"/>
      <c r="K37" s="175"/>
      <c r="L37" s="66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14.4" customHeight="1">
      <c r="A38" s="41"/>
      <c r="B38" s="44"/>
      <c r="C38" s="41"/>
      <c r="D38" s="41"/>
      <c r="E38" s="41"/>
      <c r="F38" s="180" t="s">
        <v>43</v>
      </c>
      <c r="G38" s="41"/>
      <c r="H38" s="41"/>
      <c r="I38" s="180" t="s">
        <v>42</v>
      </c>
      <c r="J38" s="180" t="s">
        <v>44</v>
      </c>
      <c r="K38" s="41"/>
      <c r="L38" s="66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14.4" customHeight="1">
      <c r="A39" s="41"/>
      <c r="B39" s="44"/>
      <c r="C39" s="41"/>
      <c r="D39" s="168" t="s">
        <v>45</v>
      </c>
      <c r="E39" s="166" t="s">
        <v>46</v>
      </c>
      <c r="F39" s="181">
        <f>ROUND((SUM(BE108:BE115) + SUM(BE139:BE170)),  2)</f>
        <v>0</v>
      </c>
      <c r="G39" s="41"/>
      <c r="H39" s="41"/>
      <c r="I39" s="182">
        <v>0.20999999999999999</v>
      </c>
      <c r="J39" s="181">
        <f>ROUND(((SUM(BE108:BE115) + SUM(BE139:BE170))*I39),  2)</f>
        <v>0</v>
      </c>
      <c r="K39" s="41"/>
      <c r="L39" s="66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44"/>
      <c r="C40" s="41"/>
      <c r="D40" s="41"/>
      <c r="E40" s="166" t="s">
        <v>47</v>
      </c>
      <c r="F40" s="181">
        <f>ROUND((SUM(BF108:BF115) + SUM(BF139:BF170)),  2)</f>
        <v>0</v>
      </c>
      <c r="G40" s="41"/>
      <c r="H40" s="41"/>
      <c r="I40" s="182">
        <v>0.14999999999999999</v>
      </c>
      <c r="J40" s="181">
        <f>ROUND(((SUM(BF108:BF115) + SUM(BF139:BF170))*I40),  2)</f>
        <v>0</v>
      </c>
      <c r="K40" s="41"/>
      <c r="L40" s="66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hidden="1" s="2" customFormat="1" ht="14.4" customHeight="1">
      <c r="A41" s="41"/>
      <c r="B41" s="44"/>
      <c r="C41" s="41"/>
      <c r="D41" s="41"/>
      <c r="E41" s="166" t="s">
        <v>48</v>
      </c>
      <c r="F41" s="181">
        <f>ROUND((SUM(BG108:BG115) + SUM(BG139:BG170)),  2)</f>
        <v>0</v>
      </c>
      <c r="G41" s="41"/>
      <c r="H41" s="41"/>
      <c r="I41" s="182">
        <v>0.20999999999999999</v>
      </c>
      <c r="J41" s="181">
        <f>0</f>
        <v>0</v>
      </c>
      <c r="K41" s="41"/>
      <c r="L41" s="66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hidden="1" s="2" customFormat="1" ht="14.4" customHeight="1">
      <c r="A42" s="41"/>
      <c r="B42" s="44"/>
      <c r="C42" s="41"/>
      <c r="D42" s="41"/>
      <c r="E42" s="166" t="s">
        <v>49</v>
      </c>
      <c r="F42" s="181">
        <f>ROUND((SUM(BH108:BH115) + SUM(BH139:BH170)),  2)</f>
        <v>0</v>
      </c>
      <c r="G42" s="41"/>
      <c r="H42" s="41"/>
      <c r="I42" s="182">
        <v>0.14999999999999999</v>
      </c>
      <c r="J42" s="181">
        <f>0</f>
        <v>0</v>
      </c>
      <c r="K42" s="41"/>
      <c r="L42" s="66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hidden="1" s="2" customFormat="1" ht="14.4" customHeight="1">
      <c r="A43" s="41"/>
      <c r="B43" s="44"/>
      <c r="C43" s="41"/>
      <c r="D43" s="41"/>
      <c r="E43" s="166" t="s">
        <v>50</v>
      </c>
      <c r="F43" s="181">
        <f>ROUND((SUM(BI108:BI115) + SUM(BI139:BI170)),  2)</f>
        <v>0</v>
      </c>
      <c r="G43" s="41"/>
      <c r="H43" s="41"/>
      <c r="I43" s="182">
        <v>0</v>
      </c>
      <c r="J43" s="181">
        <f>0</f>
        <v>0</v>
      </c>
      <c r="K43" s="41"/>
      <c r="L43" s="66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</row>
    <row r="44" s="2" customFormat="1" ht="6.96" customHeight="1">
      <c r="A44" s="41"/>
      <c r="B44" s="44"/>
      <c r="C44" s="41"/>
      <c r="D44" s="41"/>
      <c r="E44" s="41"/>
      <c r="F44" s="41"/>
      <c r="G44" s="41"/>
      <c r="H44" s="41"/>
      <c r="I44" s="41"/>
      <c r="J44" s="41"/>
      <c r="K44" s="41"/>
      <c r="L44" s="66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5.44" customHeight="1">
      <c r="A45" s="41"/>
      <c r="B45" s="44"/>
      <c r="C45" s="183"/>
      <c r="D45" s="184" t="s">
        <v>51</v>
      </c>
      <c r="E45" s="185"/>
      <c r="F45" s="185"/>
      <c r="G45" s="186" t="s">
        <v>52</v>
      </c>
      <c r="H45" s="187" t="s">
        <v>53</v>
      </c>
      <c r="I45" s="185"/>
      <c r="J45" s="188">
        <f>SUM(J36:J43)</f>
        <v>0</v>
      </c>
      <c r="K45" s="189"/>
      <c r="L45" s="66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14.4" customHeight="1">
      <c r="A46" s="41"/>
      <c r="B46" s="44"/>
      <c r="C46" s="41"/>
      <c r="D46" s="41"/>
      <c r="E46" s="41"/>
      <c r="F46" s="41"/>
      <c r="G46" s="41"/>
      <c r="H46" s="41"/>
      <c r="I46" s="41"/>
      <c r="J46" s="41"/>
      <c r="K46" s="41"/>
      <c r="L46" s="66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6"/>
      <c r="D50" s="190" t="s">
        <v>54</v>
      </c>
      <c r="E50" s="191"/>
      <c r="F50" s="191"/>
      <c r="G50" s="190" t="s">
        <v>55</v>
      </c>
      <c r="H50" s="191"/>
      <c r="I50" s="191"/>
      <c r="J50" s="191"/>
      <c r="K50" s="191"/>
      <c r="L50" s="66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1"/>
      <c r="B61" s="44"/>
      <c r="C61" s="41"/>
      <c r="D61" s="192" t="s">
        <v>56</v>
      </c>
      <c r="E61" s="193"/>
      <c r="F61" s="194" t="s">
        <v>57</v>
      </c>
      <c r="G61" s="192" t="s">
        <v>56</v>
      </c>
      <c r="H61" s="193"/>
      <c r="I61" s="193"/>
      <c r="J61" s="195" t="s">
        <v>57</v>
      </c>
      <c r="K61" s="193"/>
      <c r="L61" s="66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1"/>
      <c r="B65" s="44"/>
      <c r="C65" s="41"/>
      <c r="D65" s="190" t="s">
        <v>58</v>
      </c>
      <c r="E65" s="196"/>
      <c r="F65" s="196"/>
      <c r="G65" s="190" t="s">
        <v>59</v>
      </c>
      <c r="H65" s="196"/>
      <c r="I65" s="196"/>
      <c r="J65" s="196"/>
      <c r="K65" s="196"/>
      <c r="L65" s="66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1"/>
      <c r="B76" s="44"/>
      <c r="C76" s="41"/>
      <c r="D76" s="192" t="s">
        <v>56</v>
      </c>
      <c r="E76" s="193"/>
      <c r="F76" s="194" t="s">
        <v>57</v>
      </c>
      <c r="G76" s="192" t="s">
        <v>56</v>
      </c>
      <c r="H76" s="193"/>
      <c r="I76" s="193"/>
      <c r="J76" s="195" t="s">
        <v>57</v>
      </c>
      <c r="K76" s="193"/>
      <c r="L76" s="66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4.4" customHeight="1">
      <c r="A77" s="41"/>
      <c r="B77" s="197"/>
      <c r="C77" s="198"/>
      <c r="D77" s="198"/>
      <c r="E77" s="198"/>
      <c r="F77" s="198"/>
      <c r="G77" s="198"/>
      <c r="H77" s="198"/>
      <c r="I77" s="198"/>
      <c r="J77" s="198"/>
      <c r="K77" s="198"/>
      <c r="L77" s="66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81" s="2" customFormat="1" ht="6.96" customHeight="1">
      <c r="A81" s="41"/>
      <c r="B81" s="199"/>
      <c r="C81" s="200"/>
      <c r="D81" s="200"/>
      <c r="E81" s="200"/>
      <c r="F81" s="200"/>
      <c r="G81" s="200"/>
      <c r="H81" s="200"/>
      <c r="I81" s="200"/>
      <c r="J81" s="200"/>
      <c r="K81" s="200"/>
      <c r="L81" s="66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24.96" customHeight="1">
      <c r="A82" s="41"/>
      <c r="B82" s="42"/>
      <c r="C82" s="24" t="s">
        <v>179</v>
      </c>
      <c r="D82" s="43"/>
      <c r="E82" s="43"/>
      <c r="F82" s="43"/>
      <c r="G82" s="43"/>
      <c r="H82" s="43"/>
      <c r="I82" s="43"/>
      <c r="J82" s="43"/>
      <c r="K82" s="43"/>
      <c r="L82" s="66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66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3" t="s">
        <v>16</v>
      </c>
      <c r="D84" s="43"/>
      <c r="E84" s="43"/>
      <c r="F84" s="43"/>
      <c r="G84" s="43"/>
      <c r="H84" s="43"/>
      <c r="I84" s="43"/>
      <c r="J84" s="43"/>
      <c r="K84" s="43"/>
      <c r="L84" s="66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6.5" customHeight="1">
      <c r="A85" s="41"/>
      <c r="B85" s="42"/>
      <c r="C85" s="43"/>
      <c r="D85" s="43"/>
      <c r="E85" s="201" t="str">
        <f>E7</f>
        <v>Komunitní centrum Jahodnice - rozdělení do etap .I.etapa</v>
      </c>
      <c r="F85" s="33"/>
      <c r="G85" s="33"/>
      <c r="H85" s="33"/>
      <c r="I85" s="43"/>
      <c r="J85" s="43"/>
      <c r="K85" s="43"/>
      <c r="L85" s="66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1" customFormat="1" ht="12" customHeight="1">
      <c r="B86" s="22"/>
      <c r="C86" s="33" t="s">
        <v>171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23.25" customHeight="1">
      <c r="B87" s="22"/>
      <c r="C87" s="23"/>
      <c r="D87" s="23"/>
      <c r="E87" s="201" t="s">
        <v>172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173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41"/>
      <c r="B89" s="42"/>
      <c r="C89" s="43"/>
      <c r="D89" s="43"/>
      <c r="E89" s="202" t="s">
        <v>174</v>
      </c>
      <c r="F89" s="43"/>
      <c r="G89" s="43"/>
      <c r="H89" s="43"/>
      <c r="I89" s="43"/>
      <c r="J89" s="43"/>
      <c r="K89" s="43"/>
      <c r="L89" s="66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12" customHeight="1">
      <c r="A90" s="41"/>
      <c r="B90" s="42"/>
      <c r="C90" s="33" t="s">
        <v>175</v>
      </c>
      <c r="D90" s="43"/>
      <c r="E90" s="43"/>
      <c r="F90" s="43"/>
      <c r="G90" s="43"/>
      <c r="H90" s="43"/>
      <c r="I90" s="43"/>
      <c r="J90" s="43"/>
      <c r="K90" s="43"/>
      <c r="L90" s="66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6.5" customHeight="1">
      <c r="A91" s="41"/>
      <c r="B91" s="42"/>
      <c r="C91" s="43"/>
      <c r="D91" s="43"/>
      <c r="E91" s="79" t="str">
        <f>E13</f>
        <v>222/2021/KCga - Vybavení gastroprovozu</v>
      </c>
      <c r="F91" s="43"/>
      <c r="G91" s="43"/>
      <c r="H91" s="43"/>
      <c r="I91" s="43"/>
      <c r="J91" s="43"/>
      <c r="K91" s="43"/>
      <c r="L91" s="66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6.96" customHeight="1">
      <c r="A92" s="41"/>
      <c r="B92" s="42"/>
      <c r="C92" s="43"/>
      <c r="D92" s="43"/>
      <c r="E92" s="43"/>
      <c r="F92" s="43"/>
      <c r="G92" s="43"/>
      <c r="H92" s="43"/>
      <c r="I92" s="43"/>
      <c r="J92" s="43"/>
      <c r="K92" s="43"/>
      <c r="L92" s="66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2" customHeight="1">
      <c r="A93" s="41"/>
      <c r="B93" s="42"/>
      <c r="C93" s="33" t="s">
        <v>20</v>
      </c>
      <c r="D93" s="43"/>
      <c r="E93" s="43"/>
      <c r="F93" s="28" t="str">
        <f>F16</f>
        <v>Baštýřská 67/2,19800 Praha 14</v>
      </c>
      <c r="G93" s="43"/>
      <c r="H93" s="43"/>
      <c r="I93" s="33" t="s">
        <v>22</v>
      </c>
      <c r="J93" s="82" t="str">
        <f>IF(J16="","",J16)</f>
        <v>14. 7. 2021</v>
      </c>
      <c r="K93" s="43"/>
      <c r="L93" s="66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6.96" customHeight="1">
      <c r="A94" s="41"/>
      <c r="B94" s="42"/>
      <c r="C94" s="43"/>
      <c r="D94" s="43"/>
      <c r="E94" s="43"/>
      <c r="F94" s="43"/>
      <c r="G94" s="43"/>
      <c r="H94" s="43"/>
      <c r="I94" s="43"/>
      <c r="J94" s="43"/>
      <c r="K94" s="43"/>
      <c r="L94" s="66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25.65" customHeight="1">
      <c r="A95" s="41"/>
      <c r="B95" s="42"/>
      <c r="C95" s="33" t="s">
        <v>24</v>
      </c>
      <c r="D95" s="43"/>
      <c r="E95" s="43"/>
      <c r="F95" s="28" t="str">
        <f>E19</f>
        <v>Městská část Praha 14,Br.Venclíků 1073,Praha 14</v>
      </c>
      <c r="G95" s="43"/>
      <c r="H95" s="43"/>
      <c r="I95" s="33" t="s">
        <v>31</v>
      </c>
      <c r="J95" s="37" t="str">
        <f>E25</f>
        <v>a3atelier s.r.o.,Praha 1</v>
      </c>
      <c r="K95" s="43"/>
      <c r="L95" s="66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15.15" customHeight="1">
      <c r="A96" s="41"/>
      <c r="B96" s="42"/>
      <c r="C96" s="33" t="s">
        <v>29</v>
      </c>
      <c r="D96" s="43"/>
      <c r="E96" s="43"/>
      <c r="F96" s="28" t="str">
        <f>IF(E22="","",E22)</f>
        <v>Vyplň údaj</v>
      </c>
      <c r="G96" s="43"/>
      <c r="H96" s="43"/>
      <c r="I96" s="33" t="s">
        <v>35</v>
      </c>
      <c r="J96" s="37" t="str">
        <f>E28</f>
        <v>Ing.Myšík Petr</v>
      </c>
      <c r="K96" s="43"/>
      <c r="L96" s="66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97" s="2" customFormat="1" ht="10.32" customHeight="1">
      <c r="A97" s="41"/>
      <c r="B97" s="42"/>
      <c r="C97" s="43"/>
      <c r="D97" s="43"/>
      <c r="E97" s="43"/>
      <c r="F97" s="43"/>
      <c r="G97" s="43"/>
      <c r="H97" s="43"/>
      <c r="I97" s="43"/>
      <c r="J97" s="43"/>
      <c r="K97" s="43"/>
      <c r="L97" s="66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</row>
    <row r="98" s="2" customFormat="1" ht="29.28" customHeight="1">
      <c r="A98" s="41"/>
      <c r="B98" s="42"/>
      <c r="C98" s="203" t="s">
        <v>180</v>
      </c>
      <c r="D98" s="160"/>
      <c r="E98" s="160"/>
      <c r="F98" s="160"/>
      <c r="G98" s="160"/>
      <c r="H98" s="160"/>
      <c r="I98" s="160"/>
      <c r="J98" s="204" t="s">
        <v>181</v>
      </c>
      <c r="K98" s="160"/>
      <c r="L98" s="66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</row>
    <row r="99" s="2" customFormat="1" ht="10.32" customHeight="1">
      <c r="A99" s="41"/>
      <c r="B99" s="42"/>
      <c r="C99" s="43"/>
      <c r="D99" s="43"/>
      <c r="E99" s="43"/>
      <c r="F99" s="43"/>
      <c r="G99" s="43"/>
      <c r="H99" s="43"/>
      <c r="I99" s="43"/>
      <c r="J99" s="43"/>
      <c r="K99" s="43"/>
      <c r="L99" s="66"/>
      <c r="S99" s="41"/>
      <c r="T99" s="41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</row>
    <row r="100" s="2" customFormat="1" ht="22.8" customHeight="1">
      <c r="A100" s="41"/>
      <c r="B100" s="42"/>
      <c r="C100" s="205" t="s">
        <v>182</v>
      </c>
      <c r="D100" s="43"/>
      <c r="E100" s="43"/>
      <c r="F100" s="43"/>
      <c r="G100" s="43"/>
      <c r="H100" s="43"/>
      <c r="I100" s="43"/>
      <c r="J100" s="113">
        <f>J139</f>
        <v>0</v>
      </c>
      <c r="K100" s="43"/>
      <c r="L100" s="66"/>
      <c r="S100" s="41"/>
      <c r="T100" s="41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U100" s="18" t="s">
        <v>183</v>
      </c>
    </row>
    <row r="101" s="9" customFormat="1" ht="24.96" customHeight="1">
      <c r="A101" s="9"/>
      <c r="B101" s="206"/>
      <c r="C101" s="207"/>
      <c r="D101" s="208" t="s">
        <v>410</v>
      </c>
      <c r="E101" s="209"/>
      <c r="F101" s="209"/>
      <c r="G101" s="209"/>
      <c r="H101" s="209"/>
      <c r="I101" s="209"/>
      <c r="J101" s="210">
        <f>J140</f>
        <v>0</v>
      </c>
      <c r="K101" s="207"/>
      <c r="L101" s="211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212"/>
      <c r="C102" s="135"/>
      <c r="D102" s="213" t="s">
        <v>4281</v>
      </c>
      <c r="E102" s="214"/>
      <c r="F102" s="214"/>
      <c r="G102" s="214"/>
      <c r="H102" s="214"/>
      <c r="I102" s="214"/>
      <c r="J102" s="215">
        <f>J141</f>
        <v>0</v>
      </c>
      <c r="K102" s="135"/>
      <c r="L102" s="216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212"/>
      <c r="C103" s="135"/>
      <c r="D103" s="213" t="s">
        <v>4282</v>
      </c>
      <c r="E103" s="214"/>
      <c r="F103" s="214"/>
      <c r="G103" s="214"/>
      <c r="H103" s="214"/>
      <c r="I103" s="214"/>
      <c r="J103" s="215">
        <f>J155</f>
        <v>0</v>
      </c>
      <c r="K103" s="135"/>
      <c r="L103" s="216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212"/>
      <c r="C104" s="135"/>
      <c r="D104" s="213" t="s">
        <v>4283</v>
      </c>
      <c r="E104" s="214"/>
      <c r="F104" s="214"/>
      <c r="G104" s="214"/>
      <c r="H104" s="214"/>
      <c r="I104" s="214"/>
      <c r="J104" s="215">
        <f>J163</f>
        <v>0</v>
      </c>
      <c r="K104" s="135"/>
      <c r="L104" s="216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4.88" customHeight="1">
      <c r="A105" s="10"/>
      <c r="B105" s="212"/>
      <c r="C105" s="135"/>
      <c r="D105" s="213" t="s">
        <v>4284</v>
      </c>
      <c r="E105" s="214"/>
      <c r="F105" s="214"/>
      <c r="G105" s="214"/>
      <c r="H105" s="214"/>
      <c r="I105" s="214"/>
      <c r="J105" s="215">
        <f>J164</f>
        <v>0</v>
      </c>
      <c r="K105" s="135"/>
      <c r="L105" s="216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2" customFormat="1" ht="21.84" customHeight="1">
      <c r="A106" s="41"/>
      <c r="B106" s="42"/>
      <c r="C106" s="43"/>
      <c r="D106" s="43"/>
      <c r="E106" s="43"/>
      <c r="F106" s="43"/>
      <c r="G106" s="43"/>
      <c r="H106" s="43"/>
      <c r="I106" s="43"/>
      <c r="J106" s="43"/>
      <c r="K106" s="43"/>
      <c r="L106" s="66"/>
      <c r="S106" s="41"/>
      <c r="T106" s="41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</row>
    <row r="107" s="2" customFormat="1" ht="6.96" customHeight="1">
      <c r="A107" s="41"/>
      <c r="B107" s="42"/>
      <c r="C107" s="43"/>
      <c r="D107" s="43"/>
      <c r="E107" s="43"/>
      <c r="F107" s="43"/>
      <c r="G107" s="43"/>
      <c r="H107" s="43"/>
      <c r="I107" s="43"/>
      <c r="J107" s="43"/>
      <c r="K107" s="43"/>
      <c r="L107" s="66"/>
      <c r="S107" s="41"/>
      <c r="T107" s="41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</row>
    <row r="108" s="2" customFormat="1" ht="29.28" customHeight="1">
      <c r="A108" s="41"/>
      <c r="B108" s="42"/>
      <c r="C108" s="205" t="s">
        <v>189</v>
      </c>
      <c r="D108" s="43"/>
      <c r="E108" s="43"/>
      <c r="F108" s="43"/>
      <c r="G108" s="43"/>
      <c r="H108" s="43"/>
      <c r="I108" s="43"/>
      <c r="J108" s="217">
        <f>ROUND(J109 + J110 + J111 + J112 + J113 + J114,2)</f>
        <v>0</v>
      </c>
      <c r="K108" s="43"/>
      <c r="L108" s="66"/>
      <c r="N108" s="218" t="s">
        <v>45</v>
      </c>
      <c r="S108" s="41"/>
      <c r="T108" s="41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</row>
    <row r="109" s="2" customFormat="1" ht="18" customHeight="1">
      <c r="A109" s="41"/>
      <c r="B109" s="42"/>
      <c r="C109" s="43"/>
      <c r="D109" s="156" t="s">
        <v>190</v>
      </c>
      <c r="E109" s="151"/>
      <c r="F109" s="151"/>
      <c r="G109" s="43"/>
      <c r="H109" s="43"/>
      <c r="I109" s="43"/>
      <c r="J109" s="152">
        <v>0</v>
      </c>
      <c r="K109" s="43"/>
      <c r="L109" s="219"/>
      <c r="M109" s="220"/>
      <c r="N109" s="221" t="s">
        <v>46</v>
      </c>
      <c r="O109" s="220"/>
      <c r="P109" s="220"/>
      <c r="Q109" s="220"/>
      <c r="R109" s="220"/>
      <c r="S109" s="222"/>
      <c r="T109" s="222"/>
      <c r="U109" s="222"/>
      <c r="V109" s="222"/>
      <c r="W109" s="222"/>
      <c r="X109" s="222"/>
      <c r="Y109" s="222"/>
      <c r="Z109" s="222"/>
      <c r="AA109" s="222"/>
      <c r="AB109" s="222"/>
      <c r="AC109" s="222"/>
      <c r="AD109" s="222"/>
      <c r="AE109" s="222"/>
      <c r="AF109" s="220"/>
      <c r="AG109" s="220"/>
      <c r="AH109" s="220"/>
      <c r="AI109" s="220"/>
      <c r="AJ109" s="220"/>
      <c r="AK109" s="220"/>
      <c r="AL109" s="220"/>
      <c r="AM109" s="220"/>
      <c r="AN109" s="220"/>
      <c r="AO109" s="220"/>
      <c r="AP109" s="220"/>
      <c r="AQ109" s="220"/>
      <c r="AR109" s="220"/>
      <c r="AS109" s="220"/>
      <c r="AT109" s="220"/>
      <c r="AU109" s="220"/>
      <c r="AV109" s="220"/>
      <c r="AW109" s="220"/>
      <c r="AX109" s="220"/>
      <c r="AY109" s="223" t="s">
        <v>104</v>
      </c>
      <c r="AZ109" s="220"/>
      <c r="BA109" s="220"/>
      <c r="BB109" s="220"/>
      <c r="BC109" s="220"/>
      <c r="BD109" s="220"/>
      <c r="BE109" s="224">
        <f>IF(N109="základní",J109,0)</f>
        <v>0</v>
      </c>
      <c r="BF109" s="224">
        <f>IF(N109="snížená",J109,0)</f>
        <v>0</v>
      </c>
      <c r="BG109" s="224">
        <f>IF(N109="zákl. přenesená",J109,0)</f>
        <v>0</v>
      </c>
      <c r="BH109" s="224">
        <f>IF(N109="sníž. přenesená",J109,0)</f>
        <v>0</v>
      </c>
      <c r="BI109" s="224">
        <f>IF(N109="nulová",J109,0)</f>
        <v>0</v>
      </c>
      <c r="BJ109" s="223" t="s">
        <v>87</v>
      </c>
      <c r="BK109" s="220"/>
      <c r="BL109" s="220"/>
      <c r="BM109" s="220"/>
    </row>
    <row r="110" s="2" customFormat="1" ht="18" customHeight="1">
      <c r="A110" s="41"/>
      <c r="B110" s="42"/>
      <c r="C110" s="43"/>
      <c r="D110" s="156" t="s">
        <v>191</v>
      </c>
      <c r="E110" s="151"/>
      <c r="F110" s="151"/>
      <c r="G110" s="43"/>
      <c r="H110" s="43"/>
      <c r="I110" s="43"/>
      <c r="J110" s="152">
        <v>0</v>
      </c>
      <c r="K110" s="43"/>
      <c r="L110" s="219"/>
      <c r="M110" s="220"/>
      <c r="N110" s="221" t="s">
        <v>46</v>
      </c>
      <c r="O110" s="220"/>
      <c r="P110" s="220"/>
      <c r="Q110" s="220"/>
      <c r="R110" s="220"/>
      <c r="S110" s="222"/>
      <c r="T110" s="222"/>
      <c r="U110" s="222"/>
      <c r="V110" s="222"/>
      <c r="W110" s="222"/>
      <c r="X110" s="222"/>
      <c r="Y110" s="222"/>
      <c r="Z110" s="222"/>
      <c r="AA110" s="222"/>
      <c r="AB110" s="222"/>
      <c r="AC110" s="222"/>
      <c r="AD110" s="222"/>
      <c r="AE110" s="222"/>
      <c r="AF110" s="220"/>
      <c r="AG110" s="220"/>
      <c r="AH110" s="220"/>
      <c r="AI110" s="220"/>
      <c r="AJ110" s="220"/>
      <c r="AK110" s="220"/>
      <c r="AL110" s="220"/>
      <c r="AM110" s="220"/>
      <c r="AN110" s="220"/>
      <c r="AO110" s="220"/>
      <c r="AP110" s="220"/>
      <c r="AQ110" s="220"/>
      <c r="AR110" s="220"/>
      <c r="AS110" s="220"/>
      <c r="AT110" s="220"/>
      <c r="AU110" s="220"/>
      <c r="AV110" s="220"/>
      <c r="AW110" s="220"/>
      <c r="AX110" s="220"/>
      <c r="AY110" s="223" t="s">
        <v>104</v>
      </c>
      <c r="AZ110" s="220"/>
      <c r="BA110" s="220"/>
      <c r="BB110" s="220"/>
      <c r="BC110" s="220"/>
      <c r="BD110" s="220"/>
      <c r="BE110" s="224">
        <f>IF(N110="základní",J110,0)</f>
        <v>0</v>
      </c>
      <c r="BF110" s="224">
        <f>IF(N110="snížená",J110,0)</f>
        <v>0</v>
      </c>
      <c r="BG110" s="224">
        <f>IF(N110="zákl. přenesená",J110,0)</f>
        <v>0</v>
      </c>
      <c r="BH110" s="224">
        <f>IF(N110="sníž. přenesená",J110,0)</f>
        <v>0</v>
      </c>
      <c r="BI110" s="224">
        <f>IF(N110="nulová",J110,0)</f>
        <v>0</v>
      </c>
      <c r="BJ110" s="223" t="s">
        <v>87</v>
      </c>
      <c r="BK110" s="220"/>
      <c r="BL110" s="220"/>
      <c r="BM110" s="220"/>
    </row>
    <row r="111" s="2" customFormat="1" ht="18" customHeight="1">
      <c r="A111" s="41"/>
      <c r="B111" s="42"/>
      <c r="C111" s="43"/>
      <c r="D111" s="156" t="s">
        <v>192</v>
      </c>
      <c r="E111" s="151"/>
      <c r="F111" s="151"/>
      <c r="G111" s="43"/>
      <c r="H111" s="43"/>
      <c r="I111" s="43"/>
      <c r="J111" s="152">
        <v>0</v>
      </c>
      <c r="K111" s="43"/>
      <c r="L111" s="219"/>
      <c r="M111" s="220"/>
      <c r="N111" s="221" t="s">
        <v>46</v>
      </c>
      <c r="O111" s="220"/>
      <c r="P111" s="220"/>
      <c r="Q111" s="220"/>
      <c r="R111" s="220"/>
      <c r="S111" s="222"/>
      <c r="T111" s="222"/>
      <c r="U111" s="222"/>
      <c r="V111" s="222"/>
      <c r="W111" s="222"/>
      <c r="X111" s="222"/>
      <c r="Y111" s="222"/>
      <c r="Z111" s="222"/>
      <c r="AA111" s="222"/>
      <c r="AB111" s="222"/>
      <c r="AC111" s="222"/>
      <c r="AD111" s="222"/>
      <c r="AE111" s="222"/>
      <c r="AF111" s="220"/>
      <c r="AG111" s="220"/>
      <c r="AH111" s="220"/>
      <c r="AI111" s="220"/>
      <c r="AJ111" s="220"/>
      <c r="AK111" s="220"/>
      <c r="AL111" s="220"/>
      <c r="AM111" s="220"/>
      <c r="AN111" s="220"/>
      <c r="AO111" s="220"/>
      <c r="AP111" s="220"/>
      <c r="AQ111" s="220"/>
      <c r="AR111" s="220"/>
      <c r="AS111" s="220"/>
      <c r="AT111" s="220"/>
      <c r="AU111" s="220"/>
      <c r="AV111" s="220"/>
      <c r="AW111" s="220"/>
      <c r="AX111" s="220"/>
      <c r="AY111" s="223" t="s">
        <v>104</v>
      </c>
      <c r="AZ111" s="220"/>
      <c r="BA111" s="220"/>
      <c r="BB111" s="220"/>
      <c r="BC111" s="220"/>
      <c r="BD111" s="220"/>
      <c r="BE111" s="224">
        <f>IF(N111="základní",J111,0)</f>
        <v>0</v>
      </c>
      <c r="BF111" s="224">
        <f>IF(N111="snížená",J111,0)</f>
        <v>0</v>
      </c>
      <c r="BG111" s="224">
        <f>IF(N111="zákl. přenesená",J111,0)</f>
        <v>0</v>
      </c>
      <c r="BH111" s="224">
        <f>IF(N111="sníž. přenesená",J111,0)</f>
        <v>0</v>
      </c>
      <c r="BI111" s="224">
        <f>IF(N111="nulová",J111,0)</f>
        <v>0</v>
      </c>
      <c r="BJ111" s="223" t="s">
        <v>87</v>
      </c>
      <c r="BK111" s="220"/>
      <c r="BL111" s="220"/>
      <c r="BM111" s="220"/>
    </row>
    <row r="112" s="2" customFormat="1" ht="18" customHeight="1">
      <c r="A112" s="41"/>
      <c r="B112" s="42"/>
      <c r="C112" s="43"/>
      <c r="D112" s="156" t="s">
        <v>193</v>
      </c>
      <c r="E112" s="151"/>
      <c r="F112" s="151"/>
      <c r="G112" s="43"/>
      <c r="H112" s="43"/>
      <c r="I112" s="43"/>
      <c r="J112" s="152">
        <v>0</v>
      </c>
      <c r="K112" s="43"/>
      <c r="L112" s="219"/>
      <c r="M112" s="220"/>
      <c r="N112" s="221" t="s">
        <v>46</v>
      </c>
      <c r="O112" s="220"/>
      <c r="P112" s="220"/>
      <c r="Q112" s="220"/>
      <c r="R112" s="220"/>
      <c r="S112" s="222"/>
      <c r="T112" s="222"/>
      <c r="U112" s="222"/>
      <c r="V112" s="222"/>
      <c r="W112" s="222"/>
      <c r="X112" s="222"/>
      <c r="Y112" s="222"/>
      <c r="Z112" s="222"/>
      <c r="AA112" s="222"/>
      <c r="AB112" s="222"/>
      <c r="AC112" s="222"/>
      <c r="AD112" s="222"/>
      <c r="AE112" s="222"/>
      <c r="AF112" s="220"/>
      <c r="AG112" s="220"/>
      <c r="AH112" s="220"/>
      <c r="AI112" s="220"/>
      <c r="AJ112" s="220"/>
      <c r="AK112" s="220"/>
      <c r="AL112" s="220"/>
      <c r="AM112" s="220"/>
      <c r="AN112" s="220"/>
      <c r="AO112" s="220"/>
      <c r="AP112" s="220"/>
      <c r="AQ112" s="220"/>
      <c r="AR112" s="220"/>
      <c r="AS112" s="220"/>
      <c r="AT112" s="220"/>
      <c r="AU112" s="220"/>
      <c r="AV112" s="220"/>
      <c r="AW112" s="220"/>
      <c r="AX112" s="220"/>
      <c r="AY112" s="223" t="s">
        <v>104</v>
      </c>
      <c r="AZ112" s="220"/>
      <c r="BA112" s="220"/>
      <c r="BB112" s="220"/>
      <c r="BC112" s="220"/>
      <c r="BD112" s="220"/>
      <c r="BE112" s="224">
        <f>IF(N112="základní",J112,0)</f>
        <v>0</v>
      </c>
      <c r="BF112" s="224">
        <f>IF(N112="snížená",J112,0)</f>
        <v>0</v>
      </c>
      <c r="BG112" s="224">
        <f>IF(N112="zákl. přenesená",J112,0)</f>
        <v>0</v>
      </c>
      <c r="BH112" s="224">
        <f>IF(N112="sníž. přenesená",J112,0)</f>
        <v>0</v>
      </c>
      <c r="BI112" s="224">
        <f>IF(N112="nulová",J112,0)</f>
        <v>0</v>
      </c>
      <c r="BJ112" s="223" t="s">
        <v>87</v>
      </c>
      <c r="BK112" s="220"/>
      <c r="BL112" s="220"/>
      <c r="BM112" s="220"/>
    </row>
    <row r="113" s="2" customFormat="1" ht="18" customHeight="1">
      <c r="A113" s="41"/>
      <c r="B113" s="42"/>
      <c r="C113" s="43"/>
      <c r="D113" s="156" t="s">
        <v>194</v>
      </c>
      <c r="E113" s="151"/>
      <c r="F113" s="151"/>
      <c r="G113" s="43"/>
      <c r="H113" s="43"/>
      <c r="I113" s="43"/>
      <c r="J113" s="152">
        <v>0</v>
      </c>
      <c r="K113" s="43"/>
      <c r="L113" s="219"/>
      <c r="M113" s="220"/>
      <c r="N113" s="221" t="s">
        <v>46</v>
      </c>
      <c r="O113" s="220"/>
      <c r="P113" s="220"/>
      <c r="Q113" s="220"/>
      <c r="R113" s="220"/>
      <c r="S113" s="222"/>
      <c r="T113" s="222"/>
      <c r="U113" s="222"/>
      <c r="V113" s="222"/>
      <c r="W113" s="222"/>
      <c r="X113" s="222"/>
      <c r="Y113" s="222"/>
      <c r="Z113" s="222"/>
      <c r="AA113" s="222"/>
      <c r="AB113" s="222"/>
      <c r="AC113" s="222"/>
      <c r="AD113" s="222"/>
      <c r="AE113" s="222"/>
      <c r="AF113" s="220"/>
      <c r="AG113" s="220"/>
      <c r="AH113" s="220"/>
      <c r="AI113" s="220"/>
      <c r="AJ113" s="220"/>
      <c r="AK113" s="220"/>
      <c r="AL113" s="220"/>
      <c r="AM113" s="220"/>
      <c r="AN113" s="220"/>
      <c r="AO113" s="220"/>
      <c r="AP113" s="220"/>
      <c r="AQ113" s="220"/>
      <c r="AR113" s="220"/>
      <c r="AS113" s="220"/>
      <c r="AT113" s="220"/>
      <c r="AU113" s="220"/>
      <c r="AV113" s="220"/>
      <c r="AW113" s="220"/>
      <c r="AX113" s="220"/>
      <c r="AY113" s="223" t="s">
        <v>104</v>
      </c>
      <c r="AZ113" s="220"/>
      <c r="BA113" s="220"/>
      <c r="BB113" s="220"/>
      <c r="BC113" s="220"/>
      <c r="BD113" s="220"/>
      <c r="BE113" s="224">
        <f>IF(N113="základní",J113,0)</f>
        <v>0</v>
      </c>
      <c r="BF113" s="224">
        <f>IF(N113="snížená",J113,0)</f>
        <v>0</v>
      </c>
      <c r="BG113" s="224">
        <f>IF(N113="zákl. přenesená",J113,0)</f>
        <v>0</v>
      </c>
      <c r="BH113" s="224">
        <f>IF(N113="sníž. přenesená",J113,0)</f>
        <v>0</v>
      </c>
      <c r="BI113" s="224">
        <f>IF(N113="nulová",J113,0)</f>
        <v>0</v>
      </c>
      <c r="BJ113" s="223" t="s">
        <v>87</v>
      </c>
      <c r="BK113" s="220"/>
      <c r="BL113" s="220"/>
      <c r="BM113" s="220"/>
    </row>
    <row r="114" s="2" customFormat="1" ht="18" customHeight="1">
      <c r="A114" s="41"/>
      <c r="B114" s="42"/>
      <c r="C114" s="43"/>
      <c r="D114" s="151" t="s">
        <v>195</v>
      </c>
      <c r="E114" s="43"/>
      <c r="F114" s="43"/>
      <c r="G114" s="43"/>
      <c r="H114" s="43"/>
      <c r="I114" s="43"/>
      <c r="J114" s="152">
        <f>ROUND(J34*T114,2)</f>
        <v>0</v>
      </c>
      <c r="K114" s="43"/>
      <c r="L114" s="219"/>
      <c r="M114" s="220"/>
      <c r="N114" s="221" t="s">
        <v>46</v>
      </c>
      <c r="O114" s="220"/>
      <c r="P114" s="220"/>
      <c r="Q114" s="220"/>
      <c r="R114" s="220"/>
      <c r="S114" s="222"/>
      <c r="T114" s="222"/>
      <c r="U114" s="222"/>
      <c r="V114" s="222"/>
      <c r="W114" s="222"/>
      <c r="X114" s="222"/>
      <c r="Y114" s="222"/>
      <c r="Z114" s="222"/>
      <c r="AA114" s="222"/>
      <c r="AB114" s="222"/>
      <c r="AC114" s="222"/>
      <c r="AD114" s="222"/>
      <c r="AE114" s="222"/>
      <c r="AF114" s="220"/>
      <c r="AG114" s="220"/>
      <c r="AH114" s="220"/>
      <c r="AI114" s="220"/>
      <c r="AJ114" s="220"/>
      <c r="AK114" s="220"/>
      <c r="AL114" s="220"/>
      <c r="AM114" s="220"/>
      <c r="AN114" s="220"/>
      <c r="AO114" s="220"/>
      <c r="AP114" s="220"/>
      <c r="AQ114" s="220"/>
      <c r="AR114" s="220"/>
      <c r="AS114" s="220"/>
      <c r="AT114" s="220"/>
      <c r="AU114" s="220"/>
      <c r="AV114" s="220"/>
      <c r="AW114" s="220"/>
      <c r="AX114" s="220"/>
      <c r="AY114" s="223" t="s">
        <v>196</v>
      </c>
      <c r="AZ114" s="220"/>
      <c r="BA114" s="220"/>
      <c r="BB114" s="220"/>
      <c r="BC114" s="220"/>
      <c r="BD114" s="220"/>
      <c r="BE114" s="224">
        <f>IF(N114="základní",J114,0)</f>
        <v>0</v>
      </c>
      <c r="BF114" s="224">
        <f>IF(N114="snížená",J114,0)</f>
        <v>0</v>
      </c>
      <c r="BG114" s="224">
        <f>IF(N114="zákl. přenesená",J114,0)</f>
        <v>0</v>
      </c>
      <c r="BH114" s="224">
        <f>IF(N114="sníž. přenesená",J114,0)</f>
        <v>0</v>
      </c>
      <c r="BI114" s="224">
        <f>IF(N114="nulová",J114,0)</f>
        <v>0</v>
      </c>
      <c r="BJ114" s="223" t="s">
        <v>87</v>
      </c>
      <c r="BK114" s="220"/>
      <c r="BL114" s="220"/>
      <c r="BM114" s="220"/>
    </row>
    <row r="115" s="2" customFormat="1">
      <c r="A115" s="41"/>
      <c r="B115" s="42"/>
      <c r="C115" s="43"/>
      <c r="D115" s="43"/>
      <c r="E115" s="43"/>
      <c r="F115" s="43"/>
      <c r="G115" s="43"/>
      <c r="H115" s="43"/>
      <c r="I115" s="43"/>
      <c r="J115" s="43"/>
      <c r="K115" s="43"/>
      <c r="L115" s="66"/>
      <c r="S115" s="41"/>
      <c r="T115" s="41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</row>
    <row r="116" s="2" customFormat="1" ht="29.28" customHeight="1">
      <c r="A116" s="41"/>
      <c r="B116" s="42"/>
      <c r="C116" s="159" t="s">
        <v>169</v>
      </c>
      <c r="D116" s="160"/>
      <c r="E116" s="160"/>
      <c r="F116" s="160"/>
      <c r="G116" s="160"/>
      <c r="H116" s="160"/>
      <c r="I116" s="160"/>
      <c r="J116" s="161">
        <f>ROUND(J100+J108,2)</f>
        <v>0</v>
      </c>
      <c r="K116" s="160"/>
      <c r="L116" s="66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</row>
    <row r="117" s="2" customFormat="1" ht="6.96" customHeight="1">
      <c r="A117" s="41"/>
      <c r="B117" s="69"/>
      <c r="C117" s="70"/>
      <c r="D117" s="70"/>
      <c r="E117" s="70"/>
      <c r="F117" s="70"/>
      <c r="G117" s="70"/>
      <c r="H117" s="70"/>
      <c r="I117" s="70"/>
      <c r="J117" s="70"/>
      <c r="K117" s="70"/>
      <c r="L117" s="66"/>
      <c r="S117" s="41"/>
      <c r="T117" s="41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</row>
    <row r="121" s="2" customFormat="1" ht="6.96" customHeight="1">
      <c r="A121" s="41"/>
      <c r="B121" s="71"/>
      <c r="C121" s="72"/>
      <c r="D121" s="72"/>
      <c r="E121" s="72"/>
      <c r="F121" s="72"/>
      <c r="G121" s="72"/>
      <c r="H121" s="72"/>
      <c r="I121" s="72"/>
      <c r="J121" s="72"/>
      <c r="K121" s="72"/>
      <c r="L121" s="66"/>
      <c r="S121" s="41"/>
      <c r="T121" s="41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</row>
    <row r="122" s="2" customFormat="1" ht="24.96" customHeight="1">
      <c r="A122" s="41"/>
      <c r="B122" s="42"/>
      <c r="C122" s="24" t="s">
        <v>197</v>
      </c>
      <c r="D122" s="43"/>
      <c r="E122" s="43"/>
      <c r="F122" s="43"/>
      <c r="G122" s="43"/>
      <c r="H122" s="43"/>
      <c r="I122" s="43"/>
      <c r="J122" s="43"/>
      <c r="K122" s="43"/>
      <c r="L122" s="66"/>
      <c r="S122" s="41"/>
      <c r="T122" s="41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</row>
    <row r="123" s="2" customFormat="1" ht="6.96" customHeight="1">
      <c r="A123" s="41"/>
      <c r="B123" s="42"/>
      <c r="C123" s="43"/>
      <c r="D123" s="43"/>
      <c r="E123" s="43"/>
      <c r="F123" s="43"/>
      <c r="G123" s="43"/>
      <c r="H123" s="43"/>
      <c r="I123" s="43"/>
      <c r="J123" s="43"/>
      <c r="K123" s="43"/>
      <c r="L123" s="66"/>
      <c r="S123" s="41"/>
      <c r="T123" s="41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</row>
    <row r="124" s="2" customFormat="1" ht="12" customHeight="1">
      <c r="A124" s="41"/>
      <c r="B124" s="42"/>
      <c r="C124" s="33" t="s">
        <v>16</v>
      </c>
      <c r="D124" s="43"/>
      <c r="E124" s="43"/>
      <c r="F124" s="43"/>
      <c r="G124" s="43"/>
      <c r="H124" s="43"/>
      <c r="I124" s="43"/>
      <c r="J124" s="43"/>
      <c r="K124" s="43"/>
      <c r="L124" s="66"/>
      <c r="S124" s="41"/>
      <c r="T124" s="41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</row>
    <row r="125" s="2" customFormat="1" ht="16.5" customHeight="1">
      <c r="A125" s="41"/>
      <c r="B125" s="42"/>
      <c r="C125" s="43"/>
      <c r="D125" s="43"/>
      <c r="E125" s="201" t="str">
        <f>E7</f>
        <v>Komunitní centrum Jahodnice - rozdělení do etap .I.etapa</v>
      </c>
      <c r="F125" s="33"/>
      <c r="G125" s="33"/>
      <c r="H125" s="33"/>
      <c r="I125" s="43"/>
      <c r="J125" s="43"/>
      <c r="K125" s="43"/>
      <c r="L125" s="66"/>
      <c r="S125" s="41"/>
      <c r="T125" s="41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</row>
    <row r="126" s="1" customFormat="1" ht="12" customHeight="1">
      <c r="B126" s="22"/>
      <c r="C126" s="33" t="s">
        <v>171</v>
      </c>
      <c r="D126" s="23"/>
      <c r="E126" s="23"/>
      <c r="F126" s="23"/>
      <c r="G126" s="23"/>
      <c r="H126" s="23"/>
      <c r="I126" s="23"/>
      <c r="J126" s="23"/>
      <c r="K126" s="23"/>
      <c r="L126" s="21"/>
    </row>
    <row r="127" s="1" customFormat="1" ht="23.25" customHeight="1">
      <c r="B127" s="22"/>
      <c r="C127" s="23"/>
      <c r="D127" s="23"/>
      <c r="E127" s="201" t="s">
        <v>172</v>
      </c>
      <c r="F127" s="23"/>
      <c r="G127" s="23"/>
      <c r="H127" s="23"/>
      <c r="I127" s="23"/>
      <c r="J127" s="23"/>
      <c r="K127" s="23"/>
      <c r="L127" s="21"/>
    </row>
    <row r="128" s="1" customFormat="1" ht="12" customHeight="1">
      <c r="B128" s="22"/>
      <c r="C128" s="33" t="s">
        <v>173</v>
      </c>
      <c r="D128" s="23"/>
      <c r="E128" s="23"/>
      <c r="F128" s="23"/>
      <c r="G128" s="23"/>
      <c r="H128" s="23"/>
      <c r="I128" s="23"/>
      <c r="J128" s="23"/>
      <c r="K128" s="23"/>
      <c r="L128" s="21"/>
    </row>
    <row r="129" s="2" customFormat="1" ht="16.5" customHeight="1">
      <c r="A129" s="41"/>
      <c r="B129" s="42"/>
      <c r="C129" s="43"/>
      <c r="D129" s="43"/>
      <c r="E129" s="202" t="s">
        <v>174</v>
      </c>
      <c r="F129" s="43"/>
      <c r="G129" s="43"/>
      <c r="H129" s="43"/>
      <c r="I129" s="43"/>
      <c r="J129" s="43"/>
      <c r="K129" s="43"/>
      <c r="L129" s="66"/>
      <c r="S129" s="41"/>
      <c r="T129" s="41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</row>
    <row r="130" s="2" customFormat="1" ht="12" customHeight="1">
      <c r="A130" s="41"/>
      <c r="B130" s="42"/>
      <c r="C130" s="33" t="s">
        <v>175</v>
      </c>
      <c r="D130" s="43"/>
      <c r="E130" s="43"/>
      <c r="F130" s="43"/>
      <c r="G130" s="43"/>
      <c r="H130" s="43"/>
      <c r="I130" s="43"/>
      <c r="J130" s="43"/>
      <c r="K130" s="43"/>
      <c r="L130" s="66"/>
      <c r="S130" s="41"/>
      <c r="T130" s="41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</row>
    <row r="131" s="2" customFormat="1" ht="16.5" customHeight="1">
      <c r="A131" s="41"/>
      <c r="B131" s="42"/>
      <c r="C131" s="43"/>
      <c r="D131" s="43"/>
      <c r="E131" s="79" t="str">
        <f>E13</f>
        <v>222/2021/KCga - Vybavení gastroprovozu</v>
      </c>
      <c r="F131" s="43"/>
      <c r="G131" s="43"/>
      <c r="H131" s="43"/>
      <c r="I131" s="43"/>
      <c r="J131" s="43"/>
      <c r="K131" s="43"/>
      <c r="L131" s="66"/>
      <c r="S131" s="41"/>
      <c r="T131" s="41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</row>
    <row r="132" s="2" customFormat="1" ht="6.96" customHeight="1">
      <c r="A132" s="41"/>
      <c r="B132" s="42"/>
      <c r="C132" s="43"/>
      <c r="D132" s="43"/>
      <c r="E132" s="43"/>
      <c r="F132" s="43"/>
      <c r="G132" s="43"/>
      <c r="H132" s="43"/>
      <c r="I132" s="43"/>
      <c r="J132" s="43"/>
      <c r="K132" s="43"/>
      <c r="L132" s="66"/>
      <c r="S132" s="41"/>
      <c r="T132" s="41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</row>
    <row r="133" s="2" customFormat="1" ht="12" customHeight="1">
      <c r="A133" s="41"/>
      <c r="B133" s="42"/>
      <c r="C133" s="33" t="s">
        <v>20</v>
      </c>
      <c r="D133" s="43"/>
      <c r="E133" s="43"/>
      <c r="F133" s="28" t="str">
        <f>F16</f>
        <v>Baštýřská 67/2,19800 Praha 14</v>
      </c>
      <c r="G133" s="43"/>
      <c r="H133" s="43"/>
      <c r="I133" s="33" t="s">
        <v>22</v>
      </c>
      <c r="J133" s="82" t="str">
        <f>IF(J16="","",J16)</f>
        <v>14. 7. 2021</v>
      </c>
      <c r="K133" s="43"/>
      <c r="L133" s="66"/>
      <c r="S133" s="41"/>
      <c r="T133" s="41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</row>
    <row r="134" s="2" customFormat="1" ht="6.96" customHeight="1">
      <c r="A134" s="41"/>
      <c r="B134" s="42"/>
      <c r="C134" s="43"/>
      <c r="D134" s="43"/>
      <c r="E134" s="43"/>
      <c r="F134" s="43"/>
      <c r="G134" s="43"/>
      <c r="H134" s="43"/>
      <c r="I134" s="43"/>
      <c r="J134" s="43"/>
      <c r="K134" s="43"/>
      <c r="L134" s="66"/>
      <c r="S134" s="41"/>
      <c r="T134" s="41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</row>
    <row r="135" s="2" customFormat="1" ht="25.65" customHeight="1">
      <c r="A135" s="41"/>
      <c r="B135" s="42"/>
      <c r="C135" s="33" t="s">
        <v>24</v>
      </c>
      <c r="D135" s="43"/>
      <c r="E135" s="43"/>
      <c r="F135" s="28" t="str">
        <f>E19</f>
        <v>Městská část Praha 14,Br.Venclíků 1073,Praha 14</v>
      </c>
      <c r="G135" s="43"/>
      <c r="H135" s="43"/>
      <c r="I135" s="33" t="s">
        <v>31</v>
      </c>
      <c r="J135" s="37" t="str">
        <f>E25</f>
        <v>a3atelier s.r.o.,Praha 1</v>
      </c>
      <c r="K135" s="43"/>
      <c r="L135" s="66"/>
      <c r="S135" s="41"/>
      <c r="T135" s="41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</row>
    <row r="136" s="2" customFormat="1" ht="15.15" customHeight="1">
      <c r="A136" s="41"/>
      <c r="B136" s="42"/>
      <c r="C136" s="33" t="s">
        <v>29</v>
      </c>
      <c r="D136" s="43"/>
      <c r="E136" s="43"/>
      <c r="F136" s="28" t="str">
        <f>IF(E22="","",E22)</f>
        <v>Vyplň údaj</v>
      </c>
      <c r="G136" s="43"/>
      <c r="H136" s="43"/>
      <c r="I136" s="33" t="s">
        <v>35</v>
      </c>
      <c r="J136" s="37" t="str">
        <f>E28</f>
        <v>Ing.Myšík Petr</v>
      </c>
      <c r="K136" s="43"/>
      <c r="L136" s="66"/>
      <c r="S136" s="41"/>
      <c r="T136" s="41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</row>
    <row r="137" s="2" customFormat="1" ht="10.32" customHeight="1">
      <c r="A137" s="41"/>
      <c r="B137" s="42"/>
      <c r="C137" s="43"/>
      <c r="D137" s="43"/>
      <c r="E137" s="43"/>
      <c r="F137" s="43"/>
      <c r="G137" s="43"/>
      <c r="H137" s="43"/>
      <c r="I137" s="43"/>
      <c r="J137" s="43"/>
      <c r="K137" s="43"/>
      <c r="L137" s="66"/>
      <c r="S137" s="41"/>
      <c r="T137" s="41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</row>
    <row r="138" s="11" customFormat="1" ht="29.28" customHeight="1">
      <c r="A138" s="225"/>
      <c r="B138" s="226"/>
      <c r="C138" s="227" t="s">
        <v>198</v>
      </c>
      <c r="D138" s="228" t="s">
        <v>66</v>
      </c>
      <c r="E138" s="228" t="s">
        <v>62</v>
      </c>
      <c r="F138" s="228" t="s">
        <v>63</v>
      </c>
      <c r="G138" s="228" t="s">
        <v>199</v>
      </c>
      <c r="H138" s="228" t="s">
        <v>200</v>
      </c>
      <c r="I138" s="228" t="s">
        <v>201</v>
      </c>
      <c r="J138" s="229" t="s">
        <v>181</v>
      </c>
      <c r="K138" s="230" t="s">
        <v>202</v>
      </c>
      <c r="L138" s="231"/>
      <c r="M138" s="103" t="s">
        <v>1</v>
      </c>
      <c r="N138" s="104" t="s">
        <v>45</v>
      </c>
      <c r="O138" s="104" t="s">
        <v>203</v>
      </c>
      <c r="P138" s="104" t="s">
        <v>204</v>
      </c>
      <c r="Q138" s="104" t="s">
        <v>205</v>
      </c>
      <c r="R138" s="104" t="s">
        <v>206</v>
      </c>
      <c r="S138" s="104" t="s">
        <v>207</v>
      </c>
      <c r="T138" s="105" t="s">
        <v>208</v>
      </c>
      <c r="U138" s="225"/>
      <c r="V138" s="225"/>
      <c r="W138" s="225"/>
      <c r="X138" s="225"/>
      <c r="Y138" s="225"/>
      <c r="Z138" s="225"/>
      <c r="AA138" s="225"/>
      <c r="AB138" s="225"/>
      <c r="AC138" s="225"/>
      <c r="AD138" s="225"/>
      <c r="AE138" s="225"/>
    </row>
    <row r="139" s="2" customFormat="1" ht="22.8" customHeight="1">
      <c r="A139" s="41"/>
      <c r="B139" s="42"/>
      <c r="C139" s="110" t="s">
        <v>209</v>
      </c>
      <c r="D139" s="43"/>
      <c r="E139" s="43"/>
      <c r="F139" s="43"/>
      <c r="G139" s="43"/>
      <c r="H139" s="43"/>
      <c r="I139" s="43"/>
      <c r="J139" s="232">
        <f>BK139</f>
        <v>0</v>
      </c>
      <c r="K139" s="43"/>
      <c r="L139" s="44"/>
      <c r="M139" s="106"/>
      <c r="N139" s="233"/>
      <c r="O139" s="107"/>
      <c r="P139" s="234">
        <f>P140</f>
        <v>0</v>
      </c>
      <c r="Q139" s="107"/>
      <c r="R139" s="234">
        <f>R140</f>
        <v>0</v>
      </c>
      <c r="S139" s="107"/>
      <c r="T139" s="235">
        <f>T140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T139" s="18" t="s">
        <v>80</v>
      </c>
      <c r="AU139" s="18" t="s">
        <v>183</v>
      </c>
      <c r="BK139" s="236">
        <f>BK140</f>
        <v>0</v>
      </c>
    </row>
    <row r="140" s="12" customFormat="1" ht="25.92" customHeight="1">
      <c r="A140" s="12"/>
      <c r="B140" s="237"/>
      <c r="C140" s="238"/>
      <c r="D140" s="239" t="s">
        <v>80</v>
      </c>
      <c r="E140" s="240" t="s">
        <v>1077</v>
      </c>
      <c r="F140" s="240" t="s">
        <v>1078</v>
      </c>
      <c r="G140" s="238"/>
      <c r="H140" s="238"/>
      <c r="I140" s="241"/>
      <c r="J140" s="242">
        <f>BK140</f>
        <v>0</v>
      </c>
      <c r="K140" s="238"/>
      <c r="L140" s="243"/>
      <c r="M140" s="244"/>
      <c r="N140" s="245"/>
      <c r="O140" s="245"/>
      <c r="P140" s="246">
        <f>P141+P155+P163</f>
        <v>0</v>
      </c>
      <c r="Q140" s="245"/>
      <c r="R140" s="246">
        <f>R141+R155+R163</f>
        <v>0</v>
      </c>
      <c r="S140" s="245"/>
      <c r="T140" s="247">
        <f>T141+T155+T163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48" t="s">
        <v>89</v>
      </c>
      <c r="AT140" s="249" t="s">
        <v>80</v>
      </c>
      <c r="AU140" s="249" t="s">
        <v>81</v>
      </c>
      <c r="AY140" s="248" t="s">
        <v>211</v>
      </c>
      <c r="BK140" s="250">
        <f>BK141+BK155+BK163</f>
        <v>0</v>
      </c>
    </row>
    <row r="141" s="12" customFormat="1" ht="22.8" customHeight="1">
      <c r="A141" s="12"/>
      <c r="B141" s="237"/>
      <c r="C141" s="238"/>
      <c r="D141" s="239" t="s">
        <v>80</v>
      </c>
      <c r="E141" s="251" t="s">
        <v>3310</v>
      </c>
      <c r="F141" s="251" t="s">
        <v>123</v>
      </c>
      <c r="G141" s="238"/>
      <c r="H141" s="238"/>
      <c r="I141" s="241"/>
      <c r="J141" s="252">
        <f>BK141</f>
        <v>0</v>
      </c>
      <c r="K141" s="238"/>
      <c r="L141" s="243"/>
      <c r="M141" s="244"/>
      <c r="N141" s="245"/>
      <c r="O141" s="245"/>
      <c r="P141" s="246">
        <f>SUM(P142:P154)</f>
        <v>0</v>
      </c>
      <c r="Q141" s="245"/>
      <c r="R141" s="246">
        <f>SUM(R142:R154)</f>
        <v>0</v>
      </c>
      <c r="S141" s="245"/>
      <c r="T141" s="247">
        <f>SUM(T142:T154)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48" t="s">
        <v>87</v>
      </c>
      <c r="AT141" s="249" t="s">
        <v>80</v>
      </c>
      <c r="AU141" s="249" t="s">
        <v>87</v>
      </c>
      <c r="AY141" s="248" t="s">
        <v>211</v>
      </c>
      <c r="BK141" s="250">
        <f>SUM(BK142:BK154)</f>
        <v>0</v>
      </c>
    </row>
    <row r="142" s="2" customFormat="1" ht="16.5" customHeight="1">
      <c r="A142" s="41"/>
      <c r="B142" s="42"/>
      <c r="C142" s="317" t="s">
        <v>87</v>
      </c>
      <c r="D142" s="317" t="s">
        <v>587</v>
      </c>
      <c r="E142" s="318" t="s">
        <v>87</v>
      </c>
      <c r="F142" s="319" t="s">
        <v>4285</v>
      </c>
      <c r="G142" s="320" t="s">
        <v>695</v>
      </c>
      <c r="H142" s="321">
        <v>2</v>
      </c>
      <c r="I142" s="322"/>
      <c r="J142" s="323">
        <f>ROUND(I142*H142,2)</f>
        <v>0</v>
      </c>
      <c r="K142" s="324"/>
      <c r="L142" s="325"/>
      <c r="M142" s="326" t="s">
        <v>1</v>
      </c>
      <c r="N142" s="327" t="s">
        <v>46</v>
      </c>
      <c r="O142" s="94"/>
      <c r="P142" s="263">
        <f>O142*H142</f>
        <v>0</v>
      </c>
      <c r="Q142" s="263">
        <v>0</v>
      </c>
      <c r="R142" s="263">
        <f>Q142*H142</f>
        <v>0</v>
      </c>
      <c r="S142" s="263">
        <v>0</v>
      </c>
      <c r="T142" s="264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65" t="s">
        <v>247</v>
      </c>
      <c r="AT142" s="265" t="s">
        <v>587</v>
      </c>
      <c r="AU142" s="265" t="s">
        <v>89</v>
      </c>
      <c r="AY142" s="18" t="s">
        <v>211</v>
      </c>
      <c r="BE142" s="155">
        <f>IF(N142="základní",J142,0)</f>
        <v>0</v>
      </c>
      <c r="BF142" s="155">
        <f>IF(N142="snížená",J142,0)</f>
        <v>0</v>
      </c>
      <c r="BG142" s="155">
        <f>IF(N142="zákl. přenesená",J142,0)</f>
        <v>0</v>
      </c>
      <c r="BH142" s="155">
        <f>IF(N142="sníž. přenesená",J142,0)</f>
        <v>0</v>
      </c>
      <c r="BI142" s="155">
        <f>IF(N142="nulová",J142,0)</f>
        <v>0</v>
      </c>
      <c r="BJ142" s="18" t="s">
        <v>87</v>
      </c>
      <c r="BK142" s="155">
        <f>ROUND(I142*H142,2)</f>
        <v>0</v>
      </c>
      <c r="BL142" s="18" t="s">
        <v>100</v>
      </c>
      <c r="BM142" s="265" t="s">
        <v>4286</v>
      </c>
    </row>
    <row r="143" s="2" customFormat="1" ht="16.5" customHeight="1">
      <c r="A143" s="41"/>
      <c r="B143" s="42"/>
      <c r="C143" s="317" t="s">
        <v>89</v>
      </c>
      <c r="D143" s="317" t="s">
        <v>587</v>
      </c>
      <c r="E143" s="318" t="s">
        <v>96</v>
      </c>
      <c r="F143" s="319" t="s">
        <v>4287</v>
      </c>
      <c r="G143" s="320" t="s">
        <v>695</v>
      </c>
      <c r="H143" s="321">
        <v>6</v>
      </c>
      <c r="I143" s="322"/>
      <c r="J143" s="323">
        <f>ROUND(I143*H143,2)</f>
        <v>0</v>
      </c>
      <c r="K143" s="324"/>
      <c r="L143" s="325"/>
      <c r="M143" s="326" t="s">
        <v>1</v>
      </c>
      <c r="N143" s="327" t="s">
        <v>46</v>
      </c>
      <c r="O143" s="94"/>
      <c r="P143" s="263">
        <f>O143*H143</f>
        <v>0</v>
      </c>
      <c r="Q143" s="263">
        <v>0</v>
      </c>
      <c r="R143" s="263">
        <f>Q143*H143</f>
        <v>0</v>
      </c>
      <c r="S143" s="263">
        <v>0</v>
      </c>
      <c r="T143" s="264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65" t="s">
        <v>247</v>
      </c>
      <c r="AT143" s="265" t="s">
        <v>587</v>
      </c>
      <c r="AU143" s="265" t="s">
        <v>89</v>
      </c>
      <c r="AY143" s="18" t="s">
        <v>211</v>
      </c>
      <c r="BE143" s="155">
        <f>IF(N143="základní",J143,0)</f>
        <v>0</v>
      </c>
      <c r="BF143" s="155">
        <f>IF(N143="snížená",J143,0)</f>
        <v>0</v>
      </c>
      <c r="BG143" s="155">
        <f>IF(N143="zákl. přenesená",J143,0)</f>
        <v>0</v>
      </c>
      <c r="BH143" s="155">
        <f>IF(N143="sníž. přenesená",J143,0)</f>
        <v>0</v>
      </c>
      <c r="BI143" s="155">
        <f>IF(N143="nulová",J143,0)</f>
        <v>0</v>
      </c>
      <c r="BJ143" s="18" t="s">
        <v>87</v>
      </c>
      <c r="BK143" s="155">
        <f>ROUND(I143*H143,2)</f>
        <v>0</v>
      </c>
      <c r="BL143" s="18" t="s">
        <v>100</v>
      </c>
      <c r="BM143" s="265" t="s">
        <v>4288</v>
      </c>
    </row>
    <row r="144" s="2" customFormat="1" ht="16.5" customHeight="1">
      <c r="A144" s="41"/>
      <c r="B144" s="42"/>
      <c r="C144" s="317" t="s">
        <v>96</v>
      </c>
      <c r="D144" s="317" t="s">
        <v>587</v>
      </c>
      <c r="E144" s="318" t="s">
        <v>243</v>
      </c>
      <c r="F144" s="319" t="s">
        <v>4289</v>
      </c>
      <c r="G144" s="320" t="s">
        <v>695</v>
      </c>
      <c r="H144" s="321">
        <v>2</v>
      </c>
      <c r="I144" s="322"/>
      <c r="J144" s="323">
        <f>ROUND(I144*H144,2)</f>
        <v>0</v>
      </c>
      <c r="K144" s="324"/>
      <c r="L144" s="325"/>
      <c r="M144" s="326" t="s">
        <v>1</v>
      </c>
      <c r="N144" s="327" t="s">
        <v>46</v>
      </c>
      <c r="O144" s="94"/>
      <c r="P144" s="263">
        <f>O144*H144</f>
        <v>0</v>
      </c>
      <c r="Q144" s="263">
        <v>0</v>
      </c>
      <c r="R144" s="263">
        <f>Q144*H144</f>
        <v>0</v>
      </c>
      <c r="S144" s="263">
        <v>0</v>
      </c>
      <c r="T144" s="264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65" t="s">
        <v>247</v>
      </c>
      <c r="AT144" s="265" t="s">
        <v>587</v>
      </c>
      <c r="AU144" s="265" t="s">
        <v>89</v>
      </c>
      <c r="AY144" s="18" t="s">
        <v>211</v>
      </c>
      <c r="BE144" s="155">
        <f>IF(N144="základní",J144,0)</f>
        <v>0</v>
      </c>
      <c r="BF144" s="155">
        <f>IF(N144="snížená",J144,0)</f>
        <v>0</v>
      </c>
      <c r="BG144" s="155">
        <f>IF(N144="zákl. přenesená",J144,0)</f>
        <v>0</v>
      </c>
      <c r="BH144" s="155">
        <f>IF(N144="sníž. přenesená",J144,0)</f>
        <v>0</v>
      </c>
      <c r="BI144" s="155">
        <f>IF(N144="nulová",J144,0)</f>
        <v>0</v>
      </c>
      <c r="BJ144" s="18" t="s">
        <v>87</v>
      </c>
      <c r="BK144" s="155">
        <f>ROUND(I144*H144,2)</f>
        <v>0</v>
      </c>
      <c r="BL144" s="18" t="s">
        <v>100</v>
      </c>
      <c r="BM144" s="265" t="s">
        <v>4290</v>
      </c>
    </row>
    <row r="145" s="2" customFormat="1" ht="16.5" customHeight="1">
      <c r="A145" s="41"/>
      <c r="B145" s="42"/>
      <c r="C145" s="317" t="s">
        <v>100</v>
      </c>
      <c r="D145" s="317" t="s">
        <v>587</v>
      </c>
      <c r="E145" s="318" t="s">
        <v>257</v>
      </c>
      <c r="F145" s="319" t="s">
        <v>3311</v>
      </c>
      <c r="G145" s="320" t="s">
        <v>695</v>
      </c>
      <c r="H145" s="321">
        <v>6</v>
      </c>
      <c r="I145" s="322"/>
      <c r="J145" s="323">
        <f>ROUND(I145*H145,2)</f>
        <v>0</v>
      </c>
      <c r="K145" s="324"/>
      <c r="L145" s="325"/>
      <c r="M145" s="326" t="s">
        <v>1</v>
      </c>
      <c r="N145" s="327" t="s">
        <v>46</v>
      </c>
      <c r="O145" s="94"/>
      <c r="P145" s="263">
        <f>O145*H145</f>
        <v>0</v>
      </c>
      <c r="Q145" s="263">
        <v>0</v>
      </c>
      <c r="R145" s="263">
        <f>Q145*H145</f>
        <v>0</v>
      </c>
      <c r="S145" s="263">
        <v>0</v>
      </c>
      <c r="T145" s="264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65" t="s">
        <v>247</v>
      </c>
      <c r="AT145" s="265" t="s">
        <v>587</v>
      </c>
      <c r="AU145" s="265" t="s">
        <v>89</v>
      </c>
      <c r="AY145" s="18" t="s">
        <v>211</v>
      </c>
      <c r="BE145" s="155">
        <f>IF(N145="základní",J145,0)</f>
        <v>0</v>
      </c>
      <c r="BF145" s="155">
        <f>IF(N145="snížená",J145,0)</f>
        <v>0</v>
      </c>
      <c r="BG145" s="155">
        <f>IF(N145="zákl. přenesená",J145,0)</f>
        <v>0</v>
      </c>
      <c r="BH145" s="155">
        <f>IF(N145="sníž. přenesená",J145,0)</f>
        <v>0</v>
      </c>
      <c r="BI145" s="155">
        <f>IF(N145="nulová",J145,0)</f>
        <v>0</v>
      </c>
      <c r="BJ145" s="18" t="s">
        <v>87</v>
      </c>
      <c r="BK145" s="155">
        <f>ROUND(I145*H145,2)</f>
        <v>0</v>
      </c>
      <c r="BL145" s="18" t="s">
        <v>100</v>
      </c>
      <c r="BM145" s="265" t="s">
        <v>4291</v>
      </c>
    </row>
    <row r="146" s="2" customFormat="1" ht="16.5" customHeight="1">
      <c r="A146" s="41"/>
      <c r="B146" s="42"/>
      <c r="C146" s="317" t="s">
        <v>105</v>
      </c>
      <c r="D146" s="317" t="s">
        <v>587</v>
      </c>
      <c r="E146" s="318" t="s">
        <v>8</v>
      </c>
      <c r="F146" s="319" t="s">
        <v>4292</v>
      </c>
      <c r="G146" s="320" t="s">
        <v>695</v>
      </c>
      <c r="H146" s="321">
        <v>15</v>
      </c>
      <c r="I146" s="322"/>
      <c r="J146" s="323">
        <f>ROUND(I146*H146,2)</f>
        <v>0</v>
      </c>
      <c r="K146" s="324"/>
      <c r="L146" s="325"/>
      <c r="M146" s="326" t="s">
        <v>1</v>
      </c>
      <c r="N146" s="327" t="s">
        <v>46</v>
      </c>
      <c r="O146" s="94"/>
      <c r="P146" s="263">
        <f>O146*H146</f>
        <v>0</v>
      </c>
      <c r="Q146" s="263">
        <v>0</v>
      </c>
      <c r="R146" s="263">
        <f>Q146*H146</f>
        <v>0</v>
      </c>
      <c r="S146" s="263">
        <v>0</v>
      </c>
      <c r="T146" s="264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65" t="s">
        <v>247</v>
      </c>
      <c r="AT146" s="265" t="s">
        <v>587</v>
      </c>
      <c r="AU146" s="265" t="s">
        <v>89</v>
      </c>
      <c r="AY146" s="18" t="s">
        <v>211</v>
      </c>
      <c r="BE146" s="155">
        <f>IF(N146="základní",J146,0)</f>
        <v>0</v>
      </c>
      <c r="BF146" s="155">
        <f>IF(N146="snížená",J146,0)</f>
        <v>0</v>
      </c>
      <c r="BG146" s="155">
        <f>IF(N146="zákl. přenesená",J146,0)</f>
        <v>0</v>
      </c>
      <c r="BH146" s="155">
        <f>IF(N146="sníž. přenesená",J146,0)</f>
        <v>0</v>
      </c>
      <c r="BI146" s="155">
        <f>IF(N146="nulová",J146,0)</f>
        <v>0</v>
      </c>
      <c r="BJ146" s="18" t="s">
        <v>87</v>
      </c>
      <c r="BK146" s="155">
        <f>ROUND(I146*H146,2)</f>
        <v>0</v>
      </c>
      <c r="BL146" s="18" t="s">
        <v>100</v>
      </c>
      <c r="BM146" s="265" t="s">
        <v>4293</v>
      </c>
    </row>
    <row r="147" s="2" customFormat="1" ht="16.5" customHeight="1">
      <c r="A147" s="41"/>
      <c r="B147" s="42"/>
      <c r="C147" s="317" t="s">
        <v>232</v>
      </c>
      <c r="D147" s="317" t="s">
        <v>587</v>
      </c>
      <c r="E147" s="318" t="s">
        <v>531</v>
      </c>
      <c r="F147" s="319" t="s">
        <v>4294</v>
      </c>
      <c r="G147" s="320" t="s">
        <v>695</v>
      </c>
      <c r="H147" s="321">
        <v>4</v>
      </c>
      <c r="I147" s="322"/>
      <c r="J147" s="323">
        <f>ROUND(I147*H147,2)</f>
        <v>0</v>
      </c>
      <c r="K147" s="324"/>
      <c r="L147" s="325"/>
      <c r="M147" s="326" t="s">
        <v>1</v>
      </c>
      <c r="N147" s="327" t="s">
        <v>46</v>
      </c>
      <c r="O147" s="94"/>
      <c r="P147" s="263">
        <f>O147*H147</f>
        <v>0</v>
      </c>
      <c r="Q147" s="263">
        <v>0</v>
      </c>
      <c r="R147" s="263">
        <f>Q147*H147</f>
        <v>0</v>
      </c>
      <c r="S147" s="263">
        <v>0</v>
      </c>
      <c r="T147" s="264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65" t="s">
        <v>247</v>
      </c>
      <c r="AT147" s="265" t="s">
        <v>587</v>
      </c>
      <c r="AU147" s="265" t="s">
        <v>89</v>
      </c>
      <c r="AY147" s="18" t="s">
        <v>211</v>
      </c>
      <c r="BE147" s="155">
        <f>IF(N147="základní",J147,0)</f>
        <v>0</v>
      </c>
      <c r="BF147" s="155">
        <f>IF(N147="snížená",J147,0)</f>
        <v>0</v>
      </c>
      <c r="BG147" s="155">
        <f>IF(N147="zákl. přenesená",J147,0)</f>
        <v>0</v>
      </c>
      <c r="BH147" s="155">
        <f>IF(N147="sníž. přenesená",J147,0)</f>
        <v>0</v>
      </c>
      <c r="BI147" s="155">
        <f>IF(N147="nulová",J147,0)</f>
        <v>0</v>
      </c>
      <c r="BJ147" s="18" t="s">
        <v>87</v>
      </c>
      <c r="BK147" s="155">
        <f>ROUND(I147*H147,2)</f>
        <v>0</v>
      </c>
      <c r="BL147" s="18" t="s">
        <v>100</v>
      </c>
      <c r="BM147" s="265" t="s">
        <v>4295</v>
      </c>
    </row>
    <row r="148" s="2" customFormat="1" ht="16.5" customHeight="1">
      <c r="A148" s="41"/>
      <c r="B148" s="42"/>
      <c r="C148" s="317" t="s">
        <v>243</v>
      </c>
      <c r="D148" s="317" t="s">
        <v>587</v>
      </c>
      <c r="E148" s="318" t="s">
        <v>7</v>
      </c>
      <c r="F148" s="319" t="s">
        <v>4296</v>
      </c>
      <c r="G148" s="320" t="s">
        <v>307</v>
      </c>
      <c r="H148" s="321">
        <v>250.00100000000001</v>
      </c>
      <c r="I148" s="322"/>
      <c r="J148" s="323">
        <f>ROUND(I148*H148,2)</f>
        <v>0</v>
      </c>
      <c r="K148" s="324"/>
      <c r="L148" s="325"/>
      <c r="M148" s="326" t="s">
        <v>1</v>
      </c>
      <c r="N148" s="327" t="s">
        <v>46</v>
      </c>
      <c r="O148" s="94"/>
      <c r="P148" s="263">
        <f>O148*H148</f>
        <v>0</v>
      </c>
      <c r="Q148" s="263">
        <v>0</v>
      </c>
      <c r="R148" s="263">
        <f>Q148*H148</f>
        <v>0</v>
      </c>
      <c r="S148" s="263">
        <v>0</v>
      </c>
      <c r="T148" s="264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65" t="s">
        <v>247</v>
      </c>
      <c r="AT148" s="265" t="s">
        <v>587</v>
      </c>
      <c r="AU148" s="265" t="s">
        <v>89</v>
      </c>
      <c r="AY148" s="18" t="s">
        <v>211</v>
      </c>
      <c r="BE148" s="155">
        <f>IF(N148="základní",J148,0)</f>
        <v>0</v>
      </c>
      <c r="BF148" s="155">
        <f>IF(N148="snížená",J148,0)</f>
        <v>0</v>
      </c>
      <c r="BG148" s="155">
        <f>IF(N148="zákl. přenesená",J148,0)</f>
        <v>0</v>
      </c>
      <c r="BH148" s="155">
        <f>IF(N148="sníž. přenesená",J148,0)</f>
        <v>0</v>
      </c>
      <c r="BI148" s="155">
        <f>IF(N148="nulová",J148,0)</f>
        <v>0</v>
      </c>
      <c r="BJ148" s="18" t="s">
        <v>87</v>
      </c>
      <c r="BK148" s="155">
        <f>ROUND(I148*H148,2)</f>
        <v>0</v>
      </c>
      <c r="BL148" s="18" t="s">
        <v>100</v>
      </c>
      <c r="BM148" s="265" t="s">
        <v>4297</v>
      </c>
    </row>
    <row r="149" s="14" customFormat="1">
      <c r="A149" s="14"/>
      <c r="B149" s="277"/>
      <c r="C149" s="278"/>
      <c r="D149" s="268" t="s">
        <v>236</v>
      </c>
      <c r="E149" s="278"/>
      <c r="F149" s="280" t="s">
        <v>4298</v>
      </c>
      <c r="G149" s="278"/>
      <c r="H149" s="281">
        <v>250.00100000000001</v>
      </c>
      <c r="I149" s="282"/>
      <c r="J149" s="278"/>
      <c r="K149" s="278"/>
      <c r="L149" s="283"/>
      <c r="M149" s="284"/>
      <c r="N149" s="285"/>
      <c r="O149" s="285"/>
      <c r="P149" s="285"/>
      <c r="Q149" s="285"/>
      <c r="R149" s="285"/>
      <c r="S149" s="285"/>
      <c r="T149" s="286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87" t="s">
        <v>236</v>
      </c>
      <c r="AU149" s="287" t="s">
        <v>89</v>
      </c>
      <c r="AV149" s="14" t="s">
        <v>89</v>
      </c>
      <c r="AW149" s="14" t="s">
        <v>4</v>
      </c>
      <c r="AX149" s="14" t="s">
        <v>87</v>
      </c>
      <c r="AY149" s="287" t="s">
        <v>211</v>
      </c>
    </row>
    <row r="150" s="2" customFormat="1" ht="16.5" customHeight="1">
      <c r="A150" s="41"/>
      <c r="B150" s="42"/>
      <c r="C150" s="317" t="s">
        <v>247</v>
      </c>
      <c r="D150" s="317" t="s">
        <v>587</v>
      </c>
      <c r="E150" s="318" t="s">
        <v>568</v>
      </c>
      <c r="F150" s="319" t="s">
        <v>4299</v>
      </c>
      <c r="G150" s="320" t="s">
        <v>307</v>
      </c>
      <c r="H150" s="321">
        <v>365</v>
      </c>
      <c r="I150" s="322"/>
      <c r="J150" s="323">
        <f>ROUND(I150*H150,2)</f>
        <v>0</v>
      </c>
      <c r="K150" s="324"/>
      <c r="L150" s="325"/>
      <c r="M150" s="326" t="s">
        <v>1</v>
      </c>
      <c r="N150" s="327" t="s">
        <v>46</v>
      </c>
      <c r="O150" s="94"/>
      <c r="P150" s="263">
        <f>O150*H150</f>
        <v>0</v>
      </c>
      <c r="Q150" s="263">
        <v>0</v>
      </c>
      <c r="R150" s="263">
        <f>Q150*H150</f>
        <v>0</v>
      </c>
      <c r="S150" s="263">
        <v>0</v>
      </c>
      <c r="T150" s="264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65" t="s">
        <v>247</v>
      </c>
      <c r="AT150" s="265" t="s">
        <v>587</v>
      </c>
      <c r="AU150" s="265" t="s">
        <v>89</v>
      </c>
      <c r="AY150" s="18" t="s">
        <v>211</v>
      </c>
      <c r="BE150" s="155">
        <f>IF(N150="základní",J150,0)</f>
        <v>0</v>
      </c>
      <c r="BF150" s="155">
        <f>IF(N150="snížená",J150,0)</f>
        <v>0</v>
      </c>
      <c r="BG150" s="155">
        <f>IF(N150="zákl. přenesená",J150,0)</f>
        <v>0</v>
      </c>
      <c r="BH150" s="155">
        <f>IF(N150="sníž. přenesená",J150,0)</f>
        <v>0</v>
      </c>
      <c r="BI150" s="155">
        <f>IF(N150="nulová",J150,0)</f>
        <v>0</v>
      </c>
      <c r="BJ150" s="18" t="s">
        <v>87</v>
      </c>
      <c r="BK150" s="155">
        <f>ROUND(I150*H150,2)</f>
        <v>0</v>
      </c>
      <c r="BL150" s="18" t="s">
        <v>100</v>
      </c>
      <c r="BM150" s="265" t="s">
        <v>4300</v>
      </c>
    </row>
    <row r="151" s="14" customFormat="1">
      <c r="A151" s="14"/>
      <c r="B151" s="277"/>
      <c r="C151" s="278"/>
      <c r="D151" s="268" t="s">
        <v>236</v>
      </c>
      <c r="E151" s="278"/>
      <c r="F151" s="280" t="s">
        <v>4301</v>
      </c>
      <c r="G151" s="278"/>
      <c r="H151" s="281">
        <v>365</v>
      </c>
      <c r="I151" s="282"/>
      <c r="J151" s="278"/>
      <c r="K151" s="278"/>
      <c r="L151" s="283"/>
      <c r="M151" s="284"/>
      <c r="N151" s="285"/>
      <c r="O151" s="285"/>
      <c r="P151" s="285"/>
      <c r="Q151" s="285"/>
      <c r="R151" s="285"/>
      <c r="S151" s="285"/>
      <c r="T151" s="286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87" t="s">
        <v>236</v>
      </c>
      <c r="AU151" s="287" t="s">
        <v>89</v>
      </c>
      <c r="AV151" s="14" t="s">
        <v>89</v>
      </c>
      <c r="AW151" s="14" t="s">
        <v>4</v>
      </c>
      <c r="AX151" s="14" t="s">
        <v>87</v>
      </c>
      <c r="AY151" s="287" t="s">
        <v>211</v>
      </c>
    </row>
    <row r="152" s="2" customFormat="1" ht="16.5" customHeight="1">
      <c r="A152" s="41"/>
      <c r="B152" s="42"/>
      <c r="C152" s="317" t="s">
        <v>253</v>
      </c>
      <c r="D152" s="317" t="s">
        <v>587</v>
      </c>
      <c r="E152" s="318" t="s">
        <v>579</v>
      </c>
      <c r="F152" s="319" t="s">
        <v>4302</v>
      </c>
      <c r="G152" s="320" t="s">
        <v>307</v>
      </c>
      <c r="H152" s="321">
        <v>15</v>
      </c>
      <c r="I152" s="322"/>
      <c r="J152" s="323">
        <f>ROUND(I152*H152,2)</f>
        <v>0</v>
      </c>
      <c r="K152" s="324"/>
      <c r="L152" s="325"/>
      <c r="M152" s="326" t="s">
        <v>1</v>
      </c>
      <c r="N152" s="327" t="s">
        <v>46</v>
      </c>
      <c r="O152" s="94"/>
      <c r="P152" s="263">
        <f>O152*H152</f>
        <v>0</v>
      </c>
      <c r="Q152" s="263">
        <v>0</v>
      </c>
      <c r="R152" s="263">
        <f>Q152*H152</f>
        <v>0</v>
      </c>
      <c r="S152" s="263">
        <v>0</v>
      </c>
      <c r="T152" s="264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65" t="s">
        <v>247</v>
      </c>
      <c r="AT152" s="265" t="s">
        <v>587</v>
      </c>
      <c r="AU152" s="265" t="s">
        <v>89</v>
      </c>
      <c r="AY152" s="18" t="s">
        <v>211</v>
      </c>
      <c r="BE152" s="155">
        <f>IF(N152="základní",J152,0)</f>
        <v>0</v>
      </c>
      <c r="BF152" s="155">
        <f>IF(N152="snížená",J152,0)</f>
        <v>0</v>
      </c>
      <c r="BG152" s="155">
        <f>IF(N152="zákl. přenesená",J152,0)</f>
        <v>0</v>
      </c>
      <c r="BH152" s="155">
        <f>IF(N152="sníž. přenesená",J152,0)</f>
        <v>0</v>
      </c>
      <c r="BI152" s="155">
        <f>IF(N152="nulová",J152,0)</f>
        <v>0</v>
      </c>
      <c r="BJ152" s="18" t="s">
        <v>87</v>
      </c>
      <c r="BK152" s="155">
        <f>ROUND(I152*H152,2)</f>
        <v>0</v>
      </c>
      <c r="BL152" s="18" t="s">
        <v>100</v>
      </c>
      <c r="BM152" s="265" t="s">
        <v>4303</v>
      </c>
    </row>
    <row r="153" s="14" customFormat="1">
      <c r="A153" s="14"/>
      <c r="B153" s="277"/>
      <c r="C153" s="278"/>
      <c r="D153" s="268" t="s">
        <v>236</v>
      </c>
      <c r="E153" s="278"/>
      <c r="F153" s="280" t="s">
        <v>4304</v>
      </c>
      <c r="G153" s="278"/>
      <c r="H153" s="281">
        <v>15</v>
      </c>
      <c r="I153" s="282"/>
      <c r="J153" s="278"/>
      <c r="K153" s="278"/>
      <c r="L153" s="283"/>
      <c r="M153" s="284"/>
      <c r="N153" s="285"/>
      <c r="O153" s="285"/>
      <c r="P153" s="285"/>
      <c r="Q153" s="285"/>
      <c r="R153" s="285"/>
      <c r="S153" s="285"/>
      <c r="T153" s="286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87" t="s">
        <v>236</v>
      </c>
      <c r="AU153" s="287" t="s">
        <v>89</v>
      </c>
      <c r="AV153" s="14" t="s">
        <v>89</v>
      </c>
      <c r="AW153" s="14" t="s">
        <v>4</v>
      </c>
      <c r="AX153" s="14" t="s">
        <v>87</v>
      </c>
      <c r="AY153" s="287" t="s">
        <v>211</v>
      </c>
    </row>
    <row r="154" s="2" customFormat="1" ht="24.15" customHeight="1">
      <c r="A154" s="41"/>
      <c r="B154" s="42"/>
      <c r="C154" s="253" t="s">
        <v>257</v>
      </c>
      <c r="D154" s="253" t="s">
        <v>214</v>
      </c>
      <c r="E154" s="254" t="s">
        <v>608</v>
      </c>
      <c r="F154" s="255" t="s">
        <v>4305</v>
      </c>
      <c r="G154" s="256" t="s">
        <v>4306</v>
      </c>
      <c r="H154" s="257">
        <v>2</v>
      </c>
      <c r="I154" s="258"/>
      <c r="J154" s="259">
        <f>ROUND(I154*H154,2)</f>
        <v>0</v>
      </c>
      <c r="K154" s="260"/>
      <c r="L154" s="44"/>
      <c r="M154" s="261" t="s">
        <v>1</v>
      </c>
      <c r="N154" s="262" t="s">
        <v>46</v>
      </c>
      <c r="O154" s="94"/>
      <c r="P154" s="263">
        <f>O154*H154</f>
        <v>0</v>
      </c>
      <c r="Q154" s="263">
        <v>0</v>
      </c>
      <c r="R154" s="263">
        <f>Q154*H154</f>
        <v>0</v>
      </c>
      <c r="S154" s="263">
        <v>0</v>
      </c>
      <c r="T154" s="264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65" t="s">
        <v>100</v>
      </c>
      <c r="AT154" s="265" t="s">
        <v>214</v>
      </c>
      <c r="AU154" s="265" t="s">
        <v>89</v>
      </c>
      <c r="AY154" s="18" t="s">
        <v>211</v>
      </c>
      <c r="BE154" s="155">
        <f>IF(N154="základní",J154,0)</f>
        <v>0</v>
      </c>
      <c r="BF154" s="155">
        <f>IF(N154="snížená",J154,0)</f>
        <v>0</v>
      </c>
      <c r="BG154" s="155">
        <f>IF(N154="zákl. přenesená",J154,0)</f>
        <v>0</v>
      </c>
      <c r="BH154" s="155">
        <f>IF(N154="sníž. přenesená",J154,0)</f>
        <v>0</v>
      </c>
      <c r="BI154" s="155">
        <f>IF(N154="nulová",J154,0)</f>
        <v>0</v>
      </c>
      <c r="BJ154" s="18" t="s">
        <v>87</v>
      </c>
      <c r="BK154" s="155">
        <f>ROUND(I154*H154,2)</f>
        <v>0</v>
      </c>
      <c r="BL154" s="18" t="s">
        <v>100</v>
      </c>
      <c r="BM154" s="265" t="s">
        <v>4307</v>
      </c>
    </row>
    <row r="155" s="12" customFormat="1" ht="22.8" customHeight="1">
      <c r="A155" s="12"/>
      <c r="B155" s="237"/>
      <c r="C155" s="238"/>
      <c r="D155" s="239" t="s">
        <v>80</v>
      </c>
      <c r="E155" s="251" t="s">
        <v>3555</v>
      </c>
      <c r="F155" s="251" t="s">
        <v>3472</v>
      </c>
      <c r="G155" s="238"/>
      <c r="H155" s="238"/>
      <c r="I155" s="241"/>
      <c r="J155" s="252">
        <f>BK155</f>
        <v>0</v>
      </c>
      <c r="K155" s="238"/>
      <c r="L155" s="243"/>
      <c r="M155" s="244"/>
      <c r="N155" s="245"/>
      <c r="O155" s="245"/>
      <c r="P155" s="246">
        <f>SUM(P156:P162)</f>
        <v>0</v>
      </c>
      <c r="Q155" s="245"/>
      <c r="R155" s="246">
        <f>SUM(R156:R162)</f>
        <v>0</v>
      </c>
      <c r="S155" s="245"/>
      <c r="T155" s="247">
        <f>SUM(T156:T162)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48" t="s">
        <v>87</v>
      </c>
      <c r="AT155" s="249" t="s">
        <v>80</v>
      </c>
      <c r="AU155" s="249" t="s">
        <v>87</v>
      </c>
      <c r="AY155" s="248" t="s">
        <v>211</v>
      </c>
      <c r="BK155" s="250">
        <f>SUM(BK156:BK162)</f>
        <v>0</v>
      </c>
    </row>
    <row r="156" s="2" customFormat="1" ht="16.5" customHeight="1">
      <c r="A156" s="41"/>
      <c r="B156" s="42"/>
      <c r="C156" s="253" t="s">
        <v>263</v>
      </c>
      <c r="D156" s="253" t="s">
        <v>214</v>
      </c>
      <c r="E156" s="254" t="s">
        <v>87</v>
      </c>
      <c r="F156" s="255" t="s">
        <v>4308</v>
      </c>
      <c r="G156" s="256" t="s">
        <v>217</v>
      </c>
      <c r="H156" s="257">
        <v>1</v>
      </c>
      <c r="I156" s="258"/>
      <c r="J156" s="259">
        <f>ROUND(I156*H156,2)</f>
        <v>0</v>
      </c>
      <c r="K156" s="260"/>
      <c r="L156" s="44"/>
      <c r="M156" s="261" t="s">
        <v>1</v>
      </c>
      <c r="N156" s="262" t="s">
        <v>46</v>
      </c>
      <c r="O156" s="94"/>
      <c r="P156" s="263">
        <f>O156*H156</f>
        <v>0</v>
      </c>
      <c r="Q156" s="263">
        <v>0</v>
      </c>
      <c r="R156" s="263">
        <f>Q156*H156</f>
        <v>0</v>
      </c>
      <c r="S156" s="263">
        <v>0</v>
      </c>
      <c r="T156" s="264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65" t="s">
        <v>100</v>
      </c>
      <c r="AT156" s="265" t="s">
        <v>214</v>
      </c>
      <c r="AU156" s="265" t="s">
        <v>89</v>
      </c>
      <c r="AY156" s="18" t="s">
        <v>211</v>
      </c>
      <c r="BE156" s="155">
        <f>IF(N156="základní",J156,0)</f>
        <v>0</v>
      </c>
      <c r="BF156" s="155">
        <f>IF(N156="snížená",J156,0)</f>
        <v>0</v>
      </c>
      <c r="BG156" s="155">
        <f>IF(N156="zákl. přenesená",J156,0)</f>
        <v>0</v>
      </c>
      <c r="BH156" s="155">
        <f>IF(N156="sníž. přenesená",J156,0)</f>
        <v>0</v>
      </c>
      <c r="BI156" s="155">
        <f>IF(N156="nulová",J156,0)</f>
        <v>0</v>
      </c>
      <c r="BJ156" s="18" t="s">
        <v>87</v>
      </c>
      <c r="BK156" s="155">
        <f>ROUND(I156*H156,2)</f>
        <v>0</v>
      </c>
      <c r="BL156" s="18" t="s">
        <v>100</v>
      </c>
      <c r="BM156" s="265" t="s">
        <v>4309</v>
      </c>
    </row>
    <row r="157" s="2" customFormat="1" ht="16.5" customHeight="1">
      <c r="A157" s="41"/>
      <c r="B157" s="42"/>
      <c r="C157" s="253" t="s">
        <v>490</v>
      </c>
      <c r="D157" s="253" t="s">
        <v>214</v>
      </c>
      <c r="E157" s="254" t="s">
        <v>257</v>
      </c>
      <c r="F157" s="255" t="s">
        <v>4310</v>
      </c>
      <c r="G157" s="256" t="s">
        <v>217</v>
      </c>
      <c r="H157" s="257">
        <v>1</v>
      </c>
      <c r="I157" s="258"/>
      <c r="J157" s="259">
        <f>ROUND(I157*H157,2)</f>
        <v>0</v>
      </c>
      <c r="K157" s="260"/>
      <c r="L157" s="44"/>
      <c r="M157" s="261" t="s">
        <v>1</v>
      </c>
      <c r="N157" s="262" t="s">
        <v>46</v>
      </c>
      <c r="O157" s="94"/>
      <c r="P157" s="263">
        <f>O157*H157</f>
        <v>0</v>
      </c>
      <c r="Q157" s="263">
        <v>0</v>
      </c>
      <c r="R157" s="263">
        <f>Q157*H157</f>
        <v>0</v>
      </c>
      <c r="S157" s="263">
        <v>0</v>
      </c>
      <c r="T157" s="264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65" t="s">
        <v>100</v>
      </c>
      <c r="AT157" s="265" t="s">
        <v>214</v>
      </c>
      <c r="AU157" s="265" t="s">
        <v>89</v>
      </c>
      <c r="AY157" s="18" t="s">
        <v>211</v>
      </c>
      <c r="BE157" s="155">
        <f>IF(N157="základní",J157,0)</f>
        <v>0</v>
      </c>
      <c r="BF157" s="155">
        <f>IF(N157="snížená",J157,0)</f>
        <v>0</v>
      </c>
      <c r="BG157" s="155">
        <f>IF(N157="zákl. přenesená",J157,0)</f>
        <v>0</v>
      </c>
      <c r="BH157" s="155">
        <f>IF(N157="sníž. přenesená",J157,0)</f>
        <v>0</v>
      </c>
      <c r="BI157" s="155">
        <f>IF(N157="nulová",J157,0)</f>
        <v>0</v>
      </c>
      <c r="BJ157" s="18" t="s">
        <v>87</v>
      </c>
      <c r="BK157" s="155">
        <f>ROUND(I157*H157,2)</f>
        <v>0</v>
      </c>
      <c r="BL157" s="18" t="s">
        <v>100</v>
      </c>
      <c r="BM157" s="265" t="s">
        <v>4311</v>
      </c>
    </row>
    <row r="158" s="2" customFormat="1" ht="16.5" customHeight="1">
      <c r="A158" s="41"/>
      <c r="B158" s="42"/>
      <c r="C158" s="253" t="s">
        <v>498</v>
      </c>
      <c r="D158" s="253" t="s">
        <v>214</v>
      </c>
      <c r="E158" s="254" t="s">
        <v>89</v>
      </c>
      <c r="F158" s="255" t="s">
        <v>3475</v>
      </c>
      <c r="G158" s="256" t="s">
        <v>217</v>
      </c>
      <c r="H158" s="257">
        <v>1</v>
      </c>
      <c r="I158" s="258"/>
      <c r="J158" s="259">
        <f>ROUND(I158*H158,2)</f>
        <v>0</v>
      </c>
      <c r="K158" s="260"/>
      <c r="L158" s="44"/>
      <c r="M158" s="261" t="s">
        <v>1</v>
      </c>
      <c r="N158" s="262" t="s">
        <v>46</v>
      </c>
      <c r="O158" s="94"/>
      <c r="P158" s="263">
        <f>O158*H158</f>
        <v>0</v>
      </c>
      <c r="Q158" s="263">
        <v>0</v>
      </c>
      <c r="R158" s="263">
        <f>Q158*H158</f>
        <v>0</v>
      </c>
      <c r="S158" s="263">
        <v>0</v>
      </c>
      <c r="T158" s="264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65" t="s">
        <v>100</v>
      </c>
      <c r="AT158" s="265" t="s">
        <v>214</v>
      </c>
      <c r="AU158" s="265" t="s">
        <v>89</v>
      </c>
      <c r="AY158" s="18" t="s">
        <v>211</v>
      </c>
      <c r="BE158" s="155">
        <f>IF(N158="základní",J158,0)</f>
        <v>0</v>
      </c>
      <c r="BF158" s="155">
        <f>IF(N158="snížená",J158,0)</f>
        <v>0</v>
      </c>
      <c r="BG158" s="155">
        <f>IF(N158="zákl. přenesená",J158,0)</f>
        <v>0</v>
      </c>
      <c r="BH158" s="155">
        <f>IF(N158="sníž. přenesená",J158,0)</f>
        <v>0</v>
      </c>
      <c r="BI158" s="155">
        <f>IF(N158="nulová",J158,0)</f>
        <v>0</v>
      </c>
      <c r="BJ158" s="18" t="s">
        <v>87</v>
      </c>
      <c r="BK158" s="155">
        <f>ROUND(I158*H158,2)</f>
        <v>0</v>
      </c>
      <c r="BL158" s="18" t="s">
        <v>100</v>
      </c>
      <c r="BM158" s="265" t="s">
        <v>4312</v>
      </c>
    </row>
    <row r="159" s="2" customFormat="1" ht="16.5" customHeight="1">
      <c r="A159" s="41"/>
      <c r="B159" s="42"/>
      <c r="C159" s="253" t="s">
        <v>502</v>
      </c>
      <c r="D159" s="253" t="s">
        <v>214</v>
      </c>
      <c r="E159" s="254" t="s">
        <v>96</v>
      </c>
      <c r="F159" s="255" t="s">
        <v>3477</v>
      </c>
      <c r="G159" s="256" t="s">
        <v>217</v>
      </c>
      <c r="H159" s="257">
        <v>1</v>
      </c>
      <c r="I159" s="258"/>
      <c r="J159" s="259">
        <f>ROUND(I159*H159,2)</f>
        <v>0</v>
      </c>
      <c r="K159" s="260"/>
      <c r="L159" s="44"/>
      <c r="M159" s="261" t="s">
        <v>1</v>
      </c>
      <c r="N159" s="262" t="s">
        <v>46</v>
      </c>
      <c r="O159" s="94"/>
      <c r="P159" s="263">
        <f>O159*H159</f>
        <v>0</v>
      </c>
      <c r="Q159" s="263">
        <v>0</v>
      </c>
      <c r="R159" s="263">
        <f>Q159*H159</f>
        <v>0</v>
      </c>
      <c r="S159" s="263">
        <v>0</v>
      </c>
      <c r="T159" s="264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65" t="s">
        <v>100</v>
      </c>
      <c r="AT159" s="265" t="s">
        <v>214</v>
      </c>
      <c r="AU159" s="265" t="s">
        <v>89</v>
      </c>
      <c r="AY159" s="18" t="s">
        <v>211</v>
      </c>
      <c r="BE159" s="155">
        <f>IF(N159="základní",J159,0)</f>
        <v>0</v>
      </c>
      <c r="BF159" s="155">
        <f>IF(N159="snížená",J159,0)</f>
        <v>0</v>
      </c>
      <c r="BG159" s="155">
        <f>IF(N159="zákl. přenesená",J159,0)</f>
        <v>0</v>
      </c>
      <c r="BH159" s="155">
        <f>IF(N159="sníž. přenesená",J159,0)</f>
        <v>0</v>
      </c>
      <c r="BI159" s="155">
        <f>IF(N159="nulová",J159,0)</f>
        <v>0</v>
      </c>
      <c r="BJ159" s="18" t="s">
        <v>87</v>
      </c>
      <c r="BK159" s="155">
        <f>ROUND(I159*H159,2)</f>
        <v>0</v>
      </c>
      <c r="BL159" s="18" t="s">
        <v>100</v>
      </c>
      <c r="BM159" s="265" t="s">
        <v>4313</v>
      </c>
    </row>
    <row r="160" s="2" customFormat="1" ht="16.5" customHeight="1">
      <c r="A160" s="41"/>
      <c r="B160" s="42"/>
      <c r="C160" s="253" t="s">
        <v>8</v>
      </c>
      <c r="D160" s="253" t="s">
        <v>214</v>
      </c>
      <c r="E160" s="254" t="s">
        <v>105</v>
      </c>
      <c r="F160" s="255" t="s">
        <v>4314</v>
      </c>
      <c r="G160" s="256" t="s">
        <v>217</v>
      </c>
      <c r="H160" s="257">
        <v>1</v>
      </c>
      <c r="I160" s="258"/>
      <c r="J160" s="259">
        <f>ROUND(I160*H160,2)</f>
        <v>0</v>
      </c>
      <c r="K160" s="260"/>
      <c r="L160" s="44"/>
      <c r="M160" s="261" t="s">
        <v>1</v>
      </c>
      <c r="N160" s="262" t="s">
        <v>46</v>
      </c>
      <c r="O160" s="94"/>
      <c r="P160" s="263">
        <f>O160*H160</f>
        <v>0</v>
      </c>
      <c r="Q160" s="263">
        <v>0</v>
      </c>
      <c r="R160" s="263">
        <f>Q160*H160</f>
        <v>0</v>
      </c>
      <c r="S160" s="263">
        <v>0</v>
      </c>
      <c r="T160" s="264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65" t="s">
        <v>100</v>
      </c>
      <c r="AT160" s="265" t="s">
        <v>214</v>
      </c>
      <c r="AU160" s="265" t="s">
        <v>89</v>
      </c>
      <c r="AY160" s="18" t="s">
        <v>211</v>
      </c>
      <c r="BE160" s="155">
        <f>IF(N160="základní",J160,0)</f>
        <v>0</v>
      </c>
      <c r="BF160" s="155">
        <f>IF(N160="snížená",J160,0)</f>
        <v>0</v>
      </c>
      <c r="BG160" s="155">
        <f>IF(N160="zákl. přenesená",J160,0)</f>
        <v>0</v>
      </c>
      <c r="BH160" s="155">
        <f>IF(N160="sníž. přenesená",J160,0)</f>
        <v>0</v>
      </c>
      <c r="BI160" s="155">
        <f>IF(N160="nulová",J160,0)</f>
        <v>0</v>
      </c>
      <c r="BJ160" s="18" t="s">
        <v>87</v>
      </c>
      <c r="BK160" s="155">
        <f>ROUND(I160*H160,2)</f>
        <v>0</v>
      </c>
      <c r="BL160" s="18" t="s">
        <v>100</v>
      </c>
      <c r="BM160" s="265" t="s">
        <v>4315</v>
      </c>
    </row>
    <row r="161" s="2" customFormat="1" ht="16.5" customHeight="1">
      <c r="A161" s="41"/>
      <c r="B161" s="42"/>
      <c r="C161" s="253" t="s">
        <v>526</v>
      </c>
      <c r="D161" s="253" t="s">
        <v>214</v>
      </c>
      <c r="E161" s="254" t="s">
        <v>232</v>
      </c>
      <c r="F161" s="255" t="s">
        <v>4316</v>
      </c>
      <c r="G161" s="256" t="s">
        <v>217</v>
      </c>
      <c r="H161" s="257">
        <v>1</v>
      </c>
      <c r="I161" s="258"/>
      <c r="J161" s="259">
        <f>ROUND(I161*H161,2)</f>
        <v>0</v>
      </c>
      <c r="K161" s="260"/>
      <c r="L161" s="44"/>
      <c r="M161" s="261" t="s">
        <v>1</v>
      </c>
      <c r="N161" s="262" t="s">
        <v>46</v>
      </c>
      <c r="O161" s="94"/>
      <c r="P161" s="263">
        <f>O161*H161</f>
        <v>0</v>
      </c>
      <c r="Q161" s="263">
        <v>0</v>
      </c>
      <c r="R161" s="263">
        <f>Q161*H161</f>
        <v>0</v>
      </c>
      <c r="S161" s="263">
        <v>0</v>
      </c>
      <c r="T161" s="264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65" t="s">
        <v>100</v>
      </c>
      <c r="AT161" s="265" t="s">
        <v>214</v>
      </c>
      <c r="AU161" s="265" t="s">
        <v>89</v>
      </c>
      <c r="AY161" s="18" t="s">
        <v>211</v>
      </c>
      <c r="BE161" s="155">
        <f>IF(N161="základní",J161,0)</f>
        <v>0</v>
      </c>
      <c r="BF161" s="155">
        <f>IF(N161="snížená",J161,0)</f>
        <v>0</v>
      </c>
      <c r="BG161" s="155">
        <f>IF(N161="zákl. přenesená",J161,0)</f>
        <v>0</v>
      </c>
      <c r="BH161" s="155">
        <f>IF(N161="sníž. přenesená",J161,0)</f>
        <v>0</v>
      </c>
      <c r="BI161" s="155">
        <f>IF(N161="nulová",J161,0)</f>
        <v>0</v>
      </c>
      <c r="BJ161" s="18" t="s">
        <v>87</v>
      </c>
      <c r="BK161" s="155">
        <f>ROUND(I161*H161,2)</f>
        <v>0</v>
      </c>
      <c r="BL161" s="18" t="s">
        <v>100</v>
      </c>
      <c r="BM161" s="265" t="s">
        <v>4317</v>
      </c>
    </row>
    <row r="162" s="2" customFormat="1" ht="16.5" customHeight="1">
      <c r="A162" s="41"/>
      <c r="B162" s="42"/>
      <c r="C162" s="253" t="s">
        <v>531</v>
      </c>
      <c r="D162" s="253" t="s">
        <v>214</v>
      </c>
      <c r="E162" s="254" t="s">
        <v>253</v>
      </c>
      <c r="F162" s="255" t="s">
        <v>4318</v>
      </c>
      <c r="G162" s="256" t="s">
        <v>217</v>
      </c>
      <c r="H162" s="257">
        <v>1</v>
      </c>
      <c r="I162" s="258"/>
      <c r="J162" s="259">
        <f>ROUND(I162*H162,2)</f>
        <v>0</v>
      </c>
      <c r="K162" s="260"/>
      <c r="L162" s="44"/>
      <c r="M162" s="261" t="s">
        <v>1</v>
      </c>
      <c r="N162" s="262" t="s">
        <v>46</v>
      </c>
      <c r="O162" s="94"/>
      <c r="P162" s="263">
        <f>O162*H162</f>
        <v>0</v>
      </c>
      <c r="Q162" s="263">
        <v>0</v>
      </c>
      <c r="R162" s="263">
        <f>Q162*H162</f>
        <v>0</v>
      </c>
      <c r="S162" s="263">
        <v>0</v>
      </c>
      <c r="T162" s="264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65" t="s">
        <v>100</v>
      </c>
      <c r="AT162" s="265" t="s">
        <v>214</v>
      </c>
      <c r="AU162" s="265" t="s">
        <v>89</v>
      </c>
      <c r="AY162" s="18" t="s">
        <v>211</v>
      </c>
      <c r="BE162" s="155">
        <f>IF(N162="základní",J162,0)</f>
        <v>0</v>
      </c>
      <c r="BF162" s="155">
        <f>IF(N162="snížená",J162,0)</f>
        <v>0</v>
      </c>
      <c r="BG162" s="155">
        <f>IF(N162="zákl. přenesená",J162,0)</f>
        <v>0</v>
      </c>
      <c r="BH162" s="155">
        <f>IF(N162="sníž. přenesená",J162,0)</f>
        <v>0</v>
      </c>
      <c r="BI162" s="155">
        <f>IF(N162="nulová",J162,0)</f>
        <v>0</v>
      </c>
      <c r="BJ162" s="18" t="s">
        <v>87</v>
      </c>
      <c r="BK162" s="155">
        <f>ROUND(I162*H162,2)</f>
        <v>0</v>
      </c>
      <c r="BL162" s="18" t="s">
        <v>100</v>
      </c>
      <c r="BM162" s="265" t="s">
        <v>4319</v>
      </c>
    </row>
    <row r="163" s="12" customFormat="1" ht="22.8" customHeight="1">
      <c r="A163" s="12"/>
      <c r="B163" s="237"/>
      <c r="C163" s="238"/>
      <c r="D163" s="239" t="s">
        <v>80</v>
      </c>
      <c r="E163" s="251" t="s">
        <v>3384</v>
      </c>
      <c r="F163" s="251" t="s">
        <v>4320</v>
      </c>
      <c r="G163" s="238"/>
      <c r="H163" s="238"/>
      <c r="I163" s="241"/>
      <c r="J163" s="252">
        <f>BK163</f>
        <v>0</v>
      </c>
      <c r="K163" s="238"/>
      <c r="L163" s="243"/>
      <c r="M163" s="244"/>
      <c r="N163" s="245"/>
      <c r="O163" s="245"/>
      <c r="P163" s="246">
        <f>P164</f>
        <v>0</v>
      </c>
      <c r="Q163" s="245"/>
      <c r="R163" s="246">
        <f>R164</f>
        <v>0</v>
      </c>
      <c r="S163" s="245"/>
      <c r="T163" s="247">
        <f>T164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48" t="s">
        <v>87</v>
      </c>
      <c r="AT163" s="249" t="s">
        <v>80</v>
      </c>
      <c r="AU163" s="249" t="s">
        <v>87</v>
      </c>
      <c r="AY163" s="248" t="s">
        <v>211</v>
      </c>
      <c r="BK163" s="250">
        <f>BK164</f>
        <v>0</v>
      </c>
    </row>
    <row r="164" s="12" customFormat="1" ht="20.88" customHeight="1">
      <c r="A164" s="12"/>
      <c r="B164" s="237"/>
      <c r="C164" s="238"/>
      <c r="D164" s="239" t="s">
        <v>80</v>
      </c>
      <c r="E164" s="251" t="s">
        <v>4321</v>
      </c>
      <c r="F164" s="251" t="s">
        <v>4322</v>
      </c>
      <c r="G164" s="238"/>
      <c r="H164" s="238"/>
      <c r="I164" s="241"/>
      <c r="J164" s="252">
        <f>BK164</f>
        <v>0</v>
      </c>
      <c r="K164" s="238"/>
      <c r="L164" s="243"/>
      <c r="M164" s="244"/>
      <c r="N164" s="245"/>
      <c r="O164" s="245"/>
      <c r="P164" s="246">
        <f>SUM(P165:P170)</f>
        <v>0</v>
      </c>
      <c r="Q164" s="245"/>
      <c r="R164" s="246">
        <f>SUM(R165:R170)</f>
        <v>0</v>
      </c>
      <c r="S164" s="245"/>
      <c r="T164" s="247">
        <f>SUM(T165:T170)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48" t="s">
        <v>87</v>
      </c>
      <c r="AT164" s="249" t="s">
        <v>80</v>
      </c>
      <c r="AU164" s="249" t="s">
        <v>89</v>
      </c>
      <c r="AY164" s="248" t="s">
        <v>211</v>
      </c>
      <c r="BK164" s="250">
        <f>SUM(BK165:BK170)</f>
        <v>0</v>
      </c>
    </row>
    <row r="165" s="2" customFormat="1" ht="24.15" customHeight="1">
      <c r="A165" s="41"/>
      <c r="B165" s="42"/>
      <c r="C165" s="317" t="s">
        <v>535</v>
      </c>
      <c r="D165" s="317" t="s">
        <v>587</v>
      </c>
      <c r="E165" s="318" t="s">
        <v>3438</v>
      </c>
      <c r="F165" s="319" t="s">
        <v>3439</v>
      </c>
      <c r="G165" s="320" t="s">
        <v>695</v>
      </c>
      <c r="H165" s="321">
        <v>1</v>
      </c>
      <c r="I165" s="322"/>
      <c r="J165" s="323">
        <f>ROUND(I165*H165,2)</f>
        <v>0</v>
      </c>
      <c r="K165" s="324"/>
      <c r="L165" s="325"/>
      <c r="M165" s="326" t="s">
        <v>1</v>
      </c>
      <c r="N165" s="327" t="s">
        <v>46</v>
      </c>
      <c r="O165" s="94"/>
      <c r="P165" s="263">
        <f>O165*H165</f>
        <v>0</v>
      </c>
      <c r="Q165" s="263">
        <v>0</v>
      </c>
      <c r="R165" s="263">
        <f>Q165*H165</f>
        <v>0</v>
      </c>
      <c r="S165" s="263">
        <v>0</v>
      </c>
      <c r="T165" s="264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65" t="s">
        <v>247</v>
      </c>
      <c r="AT165" s="265" t="s">
        <v>587</v>
      </c>
      <c r="AU165" s="265" t="s">
        <v>96</v>
      </c>
      <c r="AY165" s="18" t="s">
        <v>211</v>
      </c>
      <c r="BE165" s="155">
        <f>IF(N165="základní",J165,0)</f>
        <v>0</v>
      </c>
      <c r="BF165" s="155">
        <f>IF(N165="snížená",J165,0)</f>
        <v>0</v>
      </c>
      <c r="BG165" s="155">
        <f>IF(N165="zákl. přenesená",J165,0)</f>
        <v>0</v>
      </c>
      <c r="BH165" s="155">
        <f>IF(N165="sníž. přenesená",J165,0)</f>
        <v>0</v>
      </c>
      <c r="BI165" s="155">
        <f>IF(N165="nulová",J165,0)</f>
        <v>0</v>
      </c>
      <c r="BJ165" s="18" t="s">
        <v>87</v>
      </c>
      <c r="BK165" s="155">
        <f>ROUND(I165*H165,2)</f>
        <v>0</v>
      </c>
      <c r="BL165" s="18" t="s">
        <v>100</v>
      </c>
      <c r="BM165" s="265" t="s">
        <v>4323</v>
      </c>
    </row>
    <row r="166" s="2" customFormat="1" ht="16.5" customHeight="1">
      <c r="A166" s="41"/>
      <c r="B166" s="42"/>
      <c r="C166" s="317" t="s">
        <v>545</v>
      </c>
      <c r="D166" s="317" t="s">
        <v>587</v>
      </c>
      <c r="E166" s="318" t="s">
        <v>3427</v>
      </c>
      <c r="F166" s="319" t="s">
        <v>3428</v>
      </c>
      <c r="G166" s="320" t="s">
        <v>695</v>
      </c>
      <c r="H166" s="321">
        <v>1</v>
      </c>
      <c r="I166" s="322"/>
      <c r="J166" s="323">
        <f>ROUND(I166*H166,2)</f>
        <v>0</v>
      </c>
      <c r="K166" s="324"/>
      <c r="L166" s="325"/>
      <c r="M166" s="326" t="s">
        <v>1</v>
      </c>
      <c r="N166" s="327" t="s">
        <v>46</v>
      </c>
      <c r="O166" s="94"/>
      <c r="P166" s="263">
        <f>O166*H166</f>
        <v>0</v>
      </c>
      <c r="Q166" s="263">
        <v>0</v>
      </c>
      <c r="R166" s="263">
        <f>Q166*H166</f>
        <v>0</v>
      </c>
      <c r="S166" s="263">
        <v>0</v>
      </c>
      <c r="T166" s="264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65" t="s">
        <v>247</v>
      </c>
      <c r="AT166" s="265" t="s">
        <v>587</v>
      </c>
      <c r="AU166" s="265" t="s">
        <v>96</v>
      </c>
      <c r="AY166" s="18" t="s">
        <v>211</v>
      </c>
      <c r="BE166" s="155">
        <f>IF(N166="základní",J166,0)</f>
        <v>0</v>
      </c>
      <c r="BF166" s="155">
        <f>IF(N166="snížená",J166,0)</f>
        <v>0</v>
      </c>
      <c r="BG166" s="155">
        <f>IF(N166="zákl. přenesená",J166,0)</f>
        <v>0</v>
      </c>
      <c r="BH166" s="155">
        <f>IF(N166="sníž. přenesená",J166,0)</f>
        <v>0</v>
      </c>
      <c r="BI166" s="155">
        <f>IF(N166="nulová",J166,0)</f>
        <v>0</v>
      </c>
      <c r="BJ166" s="18" t="s">
        <v>87</v>
      </c>
      <c r="BK166" s="155">
        <f>ROUND(I166*H166,2)</f>
        <v>0</v>
      </c>
      <c r="BL166" s="18" t="s">
        <v>100</v>
      </c>
      <c r="BM166" s="265" t="s">
        <v>4324</v>
      </c>
    </row>
    <row r="167" s="2" customFormat="1" ht="16.5" customHeight="1">
      <c r="A167" s="41"/>
      <c r="B167" s="42"/>
      <c r="C167" s="317" t="s">
        <v>551</v>
      </c>
      <c r="D167" s="317" t="s">
        <v>587</v>
      </c>
      <c r="E167" s="318" t="s">
        <v>3405</v>
      </c>
      <c r="F167" s="319" t="s">
        <v>3406</v>
      </c>
      <c r="G167" s="320" t="s">
        <v>695</v>
      </c>
      <c r="H167" s="321">
        <v>1</v>
      </c>
      <c r="I167" s="322"/>
      <c r="J167" s="323">
        <f>ROUND(I167*H167,2)</f>
        <v>0</v>
      </c>
      <c r="K167" s="324"/>
      <c r="L167" s="325"/>
      <c r="M167" s="326" t="s">
        <v>1</v>
      </c>
      <c r="N167" s="327" t="s">
        <v>46</v>
      </c>
      <c r="O167" s="94"/>
      <c r="P167" s="263">
        <f>O167*H167</f>
        <v>0</v>
      </c>
      <c r="Q167" s="263">
        <v>0</v>
      </c>
      <c r="R167" s="263">
        <f>Q167*H167</f>
        <v>0</v>
      </c>
      <c r="S167" s="263">
        <v>0</v>
      </c>
      <c r="T167" s="264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65" t="s">
        <v>247</v>
      </c>
      <c r="AT167" s="265" t="s">
        <v>587</v>
      </c>
      <c r="AU167" s="265" t="s">
        <v>96</v>
      </c>
      <c r="AY167" s="18" t="s">
        <v>211</v>
      </c>
      <c r="BE167" s="155">
        <f>IF(N167="základní",J167,0)</f>
        <v>0</v>
      </c>
      <c r="BF167" s="155">
        <f>IF(N167="snížená",J167,0)</f>
        <v>0</v>
      </c>
      <c r="BG167" s="155">
        <f>IF(N167="zákl. přenesená",J167,0)</f>
        <v>0</v>
      </c>
      <c r="BH167" s="155">
        <f>IF(N167="sníž. přenesená",J167,0)</f>
        <v>0</v>
      </c>
      <c r="BI167" s="155">
        <f>IF(N167="nulová",J167,0)</f>
        <v>0</v>
      </c>
      <c r="BJ167" s="18" t="s">
        <v>87</v>
      </c>
      <c r="BK167" s="155">
        <f>ROUND(I167*H167,2)</f>
        <v>0</v>
      </c>
      <c r="BL167" s="18" t="s">
        <v>100</v>
      </c>
      <c r="BM167" s="265" t="s">
        <v>4325</v>
      </c>
    </row>
    <row r="168" s="2" customFormat="1" ht="16.5" customHeight="1">
      <c r="A168" s="41"/>
      <c r="B168" s="42"/>
      <c r="C168" s="317" t="s">
        <v>7</v>
      </c>
      <c r="D168" s="317" t="s">
        <v>587</v>
      </c>
      <c r="E168" s="318" t="s">
        <v>3444</v>
      </c>
      <c r="F168" s="319" t="s">
        <v>3412</v>
      </c>
      <c r="G168" s="320" t="s">
        <v>695</v>
      </c>
      <c r="H168" s="321">
        <v>8</v>
      </c>
      <c r="I168" s="322"/>
      <c r="J168" s="323">
        <f>ROUND(I168*H168,2)</f>
        <v>0</v>
      </c>
      <c r="K168" s="324"/>
      <c r="L168" s="325"/>
      <c r="M168" s="326" t="s">
        <v>1</v>
      </c>
      <c r="N168" s="327" t="s">
        <v>46</v>
      </c>
      <c r="O168" s="94"/>
      <c r="P168" s="263">
        <f>O168*H168</f>
        <v>0</v>
      </c>
      <c r="Q168" s="263">
        <v>0</v>
      </c>
      <c r="R168" s="263">
        <f>Q168*H168</f>
        <v>0</v>
      </c>
      <c r="S168" s="263">
        <v>0</v>
      </c>
      <c r="T168" s="264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65" t="s">
        <v>247</v>
      </c>
      <c r="AT168" s="265" t="s">
        <v>587</v>
      </c>
      <c r="AU168" s="265" t="s">
        <v>96</v>
      </c>
      <c r="AY168" s="18" t="s">
        <v>211</v>
      </c>
      <c r="BE168" s="155">
        <f>IF(N168="základní",J168,0)</f>
        <v>0</v>
      </c>
      <c r="BF168" s="155">
        <f>IF(N168="snížená",J168,0)</f>
        <v>0</v>
      </c>
      <c r="BG168" s="155">
        <f>IF(N168="zákl. přenesená",J168,0)</f>
        <v>0</v>
      </c>
      <c r="BH168" s="155">
        <f>IF(N168="sníž. přenesená",J168,0)</f>
        <v>0</v>
      </c>
      <c r="BI168" s="155">
        <f>IF(N168="nulová",J168,0)</f>
        <v>0</v>
      </c>
      <c r="BJ168" s="18" t="s">
        <v>87</v>
      </c>
      <c r="BK168" s="155">
        <f>ROUND(I168*H168,2)</f>
        <v>0</v>
      </c>
      <c r="BL168" s="18" t="s">
        <v>100</v>
      </c>
      <c r="BM168" s="265" t="s">
        <v>4326</v>
      </c>
    </row>
    <row r="169" s="2" customFormat="1" ht="16.5" customHeight="1">
      <c r="A169" s="41"/>
      <c r="B169" s="42"/>
      <c r="C169" s="317" t="s">
        <v>568</v>
      </c>
      <c r="D169" s="317" t="s">
        <v>587</v>
      </c>
      <c r="E169" s="318" t="s">
        <v>3420</v>
      </c>
      <c r="F169" s="319" t="s">
        <v>3392</v>
      </c>
      <c r="G169" s="320" t="s">
        <v>695</v>
      </c>
      <c r="H169" s="321">
        <v>16</v>
      </c>
      <c r="I169" s="322"/>
      <c r="J169" s="323">
        <f>ROUND(I169*H169,2)</f>
        <v>0</v>
      </c>
      <c r="K169" s="324"/>
      <c r="L169" s="325"/>
      <c r="M169" s="326" t="s">
        <v>1</v>
      </c>
      <c r="N169" s="327" t="s">
        <v>46</v>
      </c>
      <c r="O169" s="94"/>
      <c r="P169" s="263">
        <f>O169*H169</f>
        <v>0</v>
      </c>
      <c r="Q169" s="263">
        <v>0</v>
      </c>
      <c r="R169" s="263">
        <f>Q169*H169</f>
        <v>0</v>
      </c>
      <c r="S169" s="263">
        <v>0</v>
      </c>
      <c r="T169" s="264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65" t="s">
        <v>247</v>
      </c>
      <c r="AT169" s="265" t="s">
        <v>587</v>
      </c>
      <c r="AU169" s="265" t="s">
        <v>96</v>
      </c>
      <c r="AY169" s="18" t="s">
        <v>211</v>
      </c>
      <c r="BE169" s="155">
        <f>IF(N169="základní",J169,0)</f>
        <v>0</v>
      </c>
      <c r="BF169" s="155">
        <f>IF(N169="snížená",J169,0)</f>
        <v>0</v>
      </c>
      <c r="BG169" s="155">
        <f>IF(N169="zákl. přenesená",J169,0)</f>
        <v>0</v>
      </c>
      <c r="BH169" s="155">
        <f>IF(N169="sníž. přenesená",J169,0)</f>
        <v>0</v>
      </c>
      <c r="BI169" s="155">
        <f>IF(N169="nulová",J169,0)</f>
        <v>0</v>
      </c>
      <c r="BJ169" s="18" t="s">
        <v>87</v>
      </c>
      <c r="BK169" s="155">
        <f>ROUND(I169*H169,2)</f>
        <v>0</v>
      </c>
      <c r="BL169" s="18" t="s">
        <v>100</v>
      </c>
      <c r="BM169" s="265" t="s">
        <v>4327</v>
      </c>
    </row>
    <row r="170" s="2" customFormat="1" ht="16.5" customHeight="1">
      <c r="A170" s="41"/>
      <c r="B170" s="42"/>
      <c r="C170" s="317" t="s">
        <v>572</v>
      </c>
      <c r="D170" s="317" t="s">
        <v>587</v>
      </c>
      <c r="E170" s="318" t="s">
        <v>3414</v>
      </c>
      <c r="F170" s="319" t="s">
        <v>3415</v>
      </c>
      <c r="G170" s="320" t="s">
        <v>695</v>
      </c>
      <c r="H170" s="321">
        <v>40</v>
      </c>
      <c r="I170" s="322"/>
      <c r="J170" s="323">
        <f>ROUND(I170*H170,2)</f>
        <v>0</v>
      </c>
      <c r="K170" s="324"/>
      <c r="L170" s="325"/>
      <c r="M170" s="331" t="s">
        <v>1</v>
      </c>
      <c r="N170" s="332" t="s">
        <v>46</v>
      </c>
      <c r="O170" s="290"/>
      <c r="P170" s="291">
        <f>O170*H170</f>
        <v>0</v>
      </c>
      <c r="Q170" s="291">
        <v>0</v>
      </c>
      <c r="R170" s="291">
        <f>Q170*H170</f>
        <v>0</v>
      </c>
      <c r="S170" s="291">
        <v>0</v>
      </c>
      <c r="T170" s="292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65" t="s">
        <v>247</v>
      </c>
      <c r="AT170" s="265" t="s">
        <v>587</v>
      </c>
      <c r="AU170" s="265" t="s">
        <v>96</v>
      </c>
      <c r="AY170" s="18" t="s">
        <v>211</v>
      </c>
      <c r="BE170" s="155">
        <f>IF(N170="základní",J170,0)</f>
        <v>0</v>
      </c>
      <c r="BF170" s="155">
        <f>IF(N170="snížená",J170,0)</f>
        <v>0</v>
      </c>
      <c r="BG170" s="155">
        <f>IF(N170="zákl. přenesená",J170,0)</f>
        <v>0</v>
      </c>
      <c r="BH170" s="155">
        <f>IF(N170="sníž. přenesená",J170,0)</f>
        <v>0</v>
      </c>
      <c r="BI170" s="155">
        <f>IF(N170="nulová",J170,0)</f>
        <v>0</v>
      </c>
      <c r="BJ170" s="18" t="s">
        <v>87</v>
      </c>
      <c r="BK170" s="155">
        <f>ROUND(I170*H170,2)</f>
        <v>0</v>
      </c>
      <c r="BL170" s="18" t="s">
        <v>100</v>
      </c>
      <c r="BM170" s="265" t="s">
        <v>4328</v>
      </c>
    </row>
    <row r="171" s="2" customFormat="1" ht="6.96" customHeight="1">
      <c r="A171" s="41"/>
      <c r="B171" s="69"/>
      <c r="C171" s="70"/>
      <c r="D171" s="70"/>
      <c r="E171" s="70"/>
      <c r="F171" s="70"/>
      <c r="G171" s="70"/>
      <c r="H171" s="70"/>
      <c r="I171" s="70"/>
      <c r="J171" s="70"/>
      <c r="K171" s="70"/>
      <c r="L171" s="44"/>
      <c r="M171" s="41"/>
      <c r="O171" s="41"/>
      <c r="P171" s="41"/>
      <c r="Q171" s="41"/>
      <c r="R171" s="41"/>
      <c r="S171" s="41"/>
      <c r="T171" s="41"/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</row>
  </sheetData>
  <sheetProtection sheet="1" autoFilter="0" formatColumns="0" formatRows="0" objects="1" scenarios="1" spinCount="100000" saltValue="OPLhej8H5M3PC3HklZMBZMi3CFfWcfP0nA8f5LmcxTOyOmErpelFJ1y1myFFDGnixnoBq16x7jDq2XTliFqn+w==" hashValue="GTyvDIEbUKr4bK3+w2Yc3gzvtl2nU/QUV5cZf4D90J6l3Pq9V4CIRXJEGCIIhdtJkaemfcIVO3YsL9CjrWa9gg==" algorithmName="SHA-512" password="CC35"/>
  <autoFilter ref="C138:K170"/>
  <mergeCells count="20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D109:F109"/>
    <mergeCell ref="D110:F110"/>
    <mergeCell ref="D111:F111"/>
    <mergeCell ref="D112:F112"/>
    <mergeCell ref="D113:F113"/>
    <mergeCell ref="E125:H125"/>
    <mergeCell ref="E129:H129"/>
    <mergeCell ref="E127:H127"/>
    <mergeCell ref="E131:H13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148</v>
      </c>
      <c r="AZ2" s="293" t="s">
        <v>348</v>
      </c>
      <c r="BA2" s="293" t="s">
        <v>349</v>
      </c>
      <c r="BB2" s="293" t="s">
        <v>269</v>
      </c>
      <c r="BC2" s="293" t="s">
        <v>4329</v>
      </c>
      <c r="BD2" s="293" t="s">
        <v>96</v>
      </c>
    </row>
    <row r="3" s="1" customFormat="1" ht="6.96" customHeight="1">
      <c r="B3" s="162"/>
      <c r="C3" s="163"/>
      <c r="D3" s="163"/>
      <c r="E3" s="163"/>
      <c r="F3" s="163"/>
      <c r="G3" s="163"/>
      <c r="H3" s="163"/>
      <c r="I3" s="163"/>
      <c r="J3" s="163"/>
      <c r="K3" s="163"/>
      <c r="L3" s="21"/>
      <c r="AT3" s="18" t="s">
        <v>89</v>
      </c>
      <c r="AZ3" s="293" t="s">
        <v>4330</v>
      </c>
      <c r="BA3" s="293" t="s">
        <v>322</v>
      </c>
      <c r="BB3" s="293" t="s">
        <v>269</v>
      </c>
      <c r="BC3" s="293" t="s">
        <v>4331</v>
      </c>
      <c r="BD3" s="293" t="s">
        <v>89</v>
      </c>
    </row>
    <row r="4" s="1" customFormat="1" ht="24.96" customHeight="1">
      <c r="B4" s="21"/>
      <c r="D4" s="164" t="s">
        <v>170</v>
      </c>
      <c r="L4" s="21"/>
      <c r="M4" s="165" t="s">
        <v>10</v>
      </c>
      <c r="AT4" s="18" t="s">
        <v>4</v>
      </c>
      <c r="AZ4" s="293" t="s">
        <v>4332</v>
      </c>
      <c r="BA4" s="293" t="s">
        <v>4333</v>
      </c>
      <c r="BB4" s="293" t="s">
        <v>307</v>
      </c>
      <c r="BC4" s="293" t="s">
        <v>4334</v>
      </c>
      <c r="BD4" s="293" t="s">
        <v>89</v>
      </c>
    </row>
    <row r="5" s="1" customFormat="1" ht="6.96" customHeight="1">
      <c r="B5" s="21"/>
      <c r="L5" s="21"/>
    </row>
    <row r="6" s="1" customFormat="1" ht="12" customHeight="1">
      <c r="B6" s="21"/>
      <c r="D6" s="166" t="s">
        <v>16</v>
      </c>
      <c r="L6" s="21"/>
    </row>
    <row r="7" s="1" customFormat="1" ht="16.5" customHeight="1">
      <c r="B7" s="21"/>
      <c r="E7" s="167" t="str">
        <f>'Rekapitulace stavby'!K6</f>
        <v>Komunitní centrum Jahodnice - rozdělení do etap .I.etapa</v>
      </c>
      <c r="F7" s="166"/>
      <c r="G7" s="166"/>
      <c r="H7" s="166"/>
      <c r="L7" s="21"/>
    </row>
    <row r="8">
      <c r="B8" s="21"/>
      <c r="D8" s="166" t="s">
        <v>171</v>
      </c>
      <c r="L8" s="21"/>
    </row>
    <row r="9" s="1" customFormat="1" ht="23.25" customHeight="1">
      <c r="B9" s="21"/>
      <c r="E9" s="167" t="s">
        <v>172</v>
      </c>
      <c r="F9" s="1"/>
      <c r="G9" s="1"/>
      <c r="H9" s="1"/>
      <c r="L9" s="21"/>
    </row>
    <row r="10" s="1" customFormat="1" ht="12" customHeight="1">
      <c r="B10" s="21"/>
      <c r="D10" s="166" t="s">
        <v>173</v>
      </c>
      <c r="L10" s="21"/>
    </row>
    <row r="11" s="2" customFormat="1" ht="16.5" customHeight="1">
      <c r="A11" s="41"/>
      <c r="B11" s="44"/>
      <c r="C11" s="41"/>
      <c r="D11" s="41"/>
      <c r="E11" s="168" t="s">
        <v>174</v>
      </c>
      <c r="F11" s="41"/>
      <c r="G11" s="41"/>
      <c r="H11" s="41"/>
      <c r="I11" s="41"/>
      <c r="J11" s="41"/>
      <c r="K11" s="41"/>
      <c r="L11" s="66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4"/>
      <c r="C12" s="41"/>
      <c r="D12" s="166" t="s">
        <v>4335</v>
      </c>
      <c r="E12" s="41"/>
      <c r="F12" s="41"/>
      <c r="G12" s="41"/>
      <c r="H12" s="41"/>
      <c r="I12" s="41"/>
      <c r="J12" s="41"/>
      <c r="K12" s="41"/>
      <c r="L12" s="66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6.5" customHeight="1">
      <c r="A13" s="41"/>
      <c r="B13" s="44"/>
      <c r="C13" s="41"/>
      <c r="D13" s="41"/>
      <c r="E13" s="169" t="s">
        <v>4336</v>
      </c>
      <c r="F13" s="41"/>
      <c r="G13" s="41"/>
      <c r="H13" s="41"/>
      <c r="I13" s="41"/>
      <c r="J13" s="41"/>
      <c r="K13" s="41"/>
      <c r="L13" s="66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>
      <c r="A14" s="41"/>
      <c r="B14" s="44"/>
      <c r="C14" s="41"/>
      <c r="D14" s="41"/>
      <c r="E14" s="41"/>
      <c r="F14" s="41"/>
      <c r="G14" s="41"/>
      <c r="H14" s="41"/>
      <c r="I14" s="41"/>
      <c r="J14" s="41"/>
      <c r="K14" s="41"/>
      <c r="L14" s="66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2" customHeight="1">
      <c r="A15" s="41"/>
      <c r="B15" s="44"/>
      <c r="C15" s="41"/>
      <c r="D15" s="166" t="s">
        <v>18</v>
      </c>
      <c r="E15" s="41"/>
      <c r="F15" s="144" t="s">
        <v>1</v>
      </c>
      <c r="G15" s="41"/>
      <c r="H15" s="41"/>
      <c r="I15" s="166" t="s">
        <v>19</v>
      </c>
      <c r="J15" s="144" t="s">
        <v>1</v>
      </c>
      <c r="K15" s="41"/>
      <c r="L15" s="66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4"/>
      <c r="C16" s="41"/>
      <c r="D16" s="166" t="s">
        <v>20</v>
      </c>
      <c r="E16" s="41"/>
      <c r="F16" s="144" t="s">
        <v>21</v>
      </c>
      <c r="G16" s="41"/>
      <c r="H16" s="41"/>
      <c r="I16" s="166" t="s">
        <v>22</v>
      </c>
      <c r="J16" s="170" t="str">
        <f>'Rekapitulace stavby'!AN8</f>
        <v>14. 7. 2021</v>
      </c>
      <c r="K16" s="41"/>
      <c r="L16" s="66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0.8" customHeight="1">
      <c r="A17" s="41"/>
      <c r="B17" s="44"/>
      <c r="C17" s="41"/>
      <c r="D17" s="41"/>
      <c r="E17" s="41"/>
      <c r="F17" s="41"/>
      <c r="G17" s="41"/>
      <c r="H17" s="41"/>
      <c r="I17" s="41"/>
      <c r="J17" s="41"/>
      <c r="K17" s="41"/>
      <c r="L17" s="66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2" customHeight="1">
      <c r="A18" s="41"/>
      <c r="B18" s="44"/>
      <c r="C18" s="41"/>
      <c r="D18" s="166" t="s">
        <v>24</v>
      </c>
      <c r="E18" s="41"/>
      <c r="F18" s="41"/>
      <c r="G18" s="41"/>
      <c r="H18" s="41"/>
      <c r="I18" s="166" t="s">
        <v>25</v>
      </c>
      <c r="J18" s="144" t="s">
        <v>26</v>
      </c>
      <c r="K18" s="41"/>
      <c r="L18" s="66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8" customHeight="1">
      <c r="A19" s="41"/>
      <c r="B19" s="44"/>
      <c r="C19" s="41"/>
      <c r="D19" s="41"/>
      <c r="E19" s="144" t="s">
        <v>27</v>
      </c>
      <c r="F19" s="41"/>
      <c r="G19" s="41"/>
      <c r="H19" s="41"/>
      <c r="I19" s="166" t="s">
        <v>28</v>
      </c>
      <c r="J19" s="144" t="s">
        <v>1</v>
      </c>
      <c r="K19" s="41"/>
      <c r="L19" s="66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6.96" customHeight="1">
      <c r="A20" s="41"/>
      <c r="B20" s="44"/>
      <c r="C20" s="41"/>
      <c r="D20" s="41"/>
      <c r="E20" s="41"/>
      <c r="F20" s="41"/>
      <c r="G20" s="41"/>
      <c r="H20" s="41"/>
      <c r="I20" s="41"/>
      <c r="J20" s="41"/>
      <c r="K20" s="41"/>
      <c r="L20" s="66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2" customHeight="1">
      <c r="A21" s="41"/>
      <c r="B21" s="44"/>
      <c r="C21" s="41"/>
      <c r="D21" s="166" t="s">
        <v>29</v>
      </c>
      <c r="E21" s="41"/>
      <c r="F21" s="41"/>
      <c r="G21" s="41"/>
      <c r="H21" s="41"/>
      <c r="I21" s="166" t="s">
        <v>25</v>
      </c>
      <c r="J21" s="34" t="str">
        <f>'Rekapitulace stavby'!AN13</f>
        <v>Vyplň údaj</v>
      </c>
      <c r="K21" s="41"/>
      <c r="L21" s="66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8" customHeight="1">
      <c r="A22" s="41"/>
      <c r="B22" s="44"/>
      <c r="C22" s="41"/>
      <c r="D22" s="41"/>
      <c r="E22" s="34" t="str">
        <f>'Rekapitulace stavby'!E14</f>
        <v>Vyplň údaj</v>
      </c>
      <c r="F22" s="144"/>
      <c r="G22" s="144"/>
      <c r="H22" s="144"/>
      <c r="I22" s="166" t="s">
        <v>28</v>
      </c>
      <c r="J22" s="34" t="str">
        <f>'Rekapitulace stavby'!AN14</f>
        <v>Vyplň údaj</v>
      </c>
      <c r="K22" s="41"/>
      <c r="L22" s="66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6.96" customHeight="1">
      <c r="A23" s="41"/>
      <c r="B23" s="44"/>
      <c r="C23" s="41"/>
      <c r="D23" s="41"/>
      <c r="E23" s="41"/>
      <c r="F23" s="41"/>
      <c r="G23" s="41"/>
      <c r="H23" s="41"/>
      <c r="I23" s="41"/>
      <c r="J23" s="41"/>
      <c r="K23" s="41"/>
      <c r="L23" s="66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2" customHeight="1">
      <c r="A24" s="41"/>
      <c r="B24" s="44"/>
      <c r="C24" s="41"/>
      <c r="D24" s="166" t="s">
        <v>31</v>
      </c>
      <c r="E24" s="41"/>
      <c r="F24" s="41"/>
      <c r="G24" s="41"/>
      <c r="H24" s="41"/>
      <c r="I24" s="166" t="s">
        <v>25</v>
      </c>
      <c r="J24" s="144" t="s">
        <v>32</v>
      </c>
      <c r="K24" s="41"/>
      <c r="L24" s="66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8" customHeight="1">
      <c r="A25" s="41"/>
      <c r="B25" s="44"/>
      <c r="C25" s="41"/>
      <c r="D25" s="41"/>
      <c r="E25" s="144" t="s">
        <v>33</v>
      </c>
      <c r="F25" s="41"/>
      <c r="G25" s="41"/>
      <c r="H25" s="41"/>
      <c r="I25" s="166" t="s">
        <v>28</v>
      </c>
      <c r="J25" s="144" t="s">
        <v>1</v>
      </c>
      <c r="K25" s="41"/>
      <c r="L25" s="66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6.96" customHeight="1">
      <c r="A26" s="41"/>
      <c r="B26" s="44"/>
      <c r="C26" s="41"/>
      <c r="D26" s="41"/>
      <c r="E26" s="41"/>
      <c r="F26" s="41"/>
      <c r="G26" s="41"/>
      <c r="H26" s="41"/>
      <c r="I26" s="41"/>
      <c r="J26" s="41"/>
      <c r="K26" s="41"/>
      <c r="L26" s="66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12" customHeight="1">
      <c r="A27" s="41"/>
      <c r="B27" s="44"/>
      <c r="C27" s="41"/>
      <c r="D27" s="166" t="s">
        <v>35</v>
      </c>
      <c r="E27" s="41"/>
      <c r="F27" s="41"/>
      <c r="G27" s="41"/>
      <c r="H27" s="41"/>
      <c r="I27" s="166" t="s">
        <v>25</v>
      </c>
      <c r="J27" s="144" t="s">
        <v>36</v>
      </c>
      <c r="K27" s="41"/>
      <c r="L27" s="66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8" customHeight="1">
      <c r="A28" s="41"/>
      <c r="B28" s="44"/>
      <c r="C28" s="41"/>
      <c r="D28" s="41"/>
      <c r="E28" s="144" t="s">
        <v>37</v>
      </c>
      <c r="F28" s="41"/>
      <c r="G28" s="41"/>
      <c r="H28" s="41"/>
      <c r="I28" s="166" t="s">
        <v>28</v>
      </c>
      <c r="J28" s="144" t="s">
        <v>1</v>
      </c>
      <c r="K28" s="41"/>
      <c r="L28" s="66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4"/>
      <c r="C29" s="41"/>
      <c r="D29" s="41"/>
      <c r="E29" s="41"/>
      <c r="F29" s="41"/>
      <c r="G29" s="41"/>
      <c r="H29" s="41"/>
      <c r="I29" s="41"/>
      <c r="J29" s="41"/>
      <c r="K29" s="41"/>
      <c r="L29" s="66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12" customHeight="1">
      <c r="A30" s="41"/>
      <c r="B30" s="44"/>
      <c r="C30" s="41"/>
      <c r="D30" s="166" t="s">
        <v>38</v>
      </c>
      <c r="E30" s="41"/>
      <c r="F30" s="41"/>
      <c r="G30" s="41"/>
      <c r="H30" s="41"/>
      <c r="I30" s="41"/>
      <c r="J30" s="41"/>
      <c r="K30" s="41"/>
      <c r="L30" s="66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8" customFormat="1" ht="16.5" customHeight="1">
      <c r="A31" s="171"/>
      <c r="B31" s="172"/>
      <c r="C31" s="171"/>
      <c r="D31" s="171"/>
      <c r="E31" s="173" t="s">
        <v>1</v>
      </c>
      <c r="F31" s="173"/>
      <c r="G31" s="173"/>
      <c r="H31" s="173"/>
      <c r="I31" s="171"/>
      <c r="J31" s="171"/>
      <c r="K31" s="171"/>
      <c r="L31" s="174"/>
      <c r="S31" s="171"/>
      <c r="T31" s="171"/>
      <c r="U31" s="171"/>
      <c r="V31" s="171"/>
      <c r="W31" s="171"/>
      <c r="X31" s="171"/>
      <c r="Y31" s="171"/>
      <c r="Z31" s="171"/>
      <c r="AA31" s="171"/>
      <c r="AB31" s="171"/>
      <c r="AC31" s="171"/>
      <c r="AD31" s="171"/>
      <c r="AE31" s="171"/>
    </row>
    <row r="32" s="2" customFormat="1" ht="6.96" customHeight="1">
      <c r="A32" s="41"/>
      <c r="B32" s="44"/>
      <c r="C32" s="41"/>
      <c r="D32" s="41"/>
      <c r="E32" s="41"/>
      <c r="F32" s="41"/>
      <c r="G32" s="41"/>
      <c r="H32" s="41"/>
      <c r="I32" s="41"/>
      <c r="J32" s="41"/>
      <c r="K32" s="41"/>
      <c r="L32" s="66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4"/>
      <c r="C33" s="41"/>
      <c r="D33" s="175"/>
      <c r="E33" s="175"/>
      <c r="F33" s="175"/>
      <c r="G33" s="175"/>
      <c r="H33" s="175"/>
      <c r="I33" s="175"/>
      <c r="J33" s="175"/>
      <c r="K33" s="175"/>
      <c r="L33" s="66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4"/>
      <c r="C34" s="41"/>
      <c r="D34" s="144" t="s">
        <v>178</v>
      </c>
      <c r="E34" s="41"/>
      <c r="F34" s="41"/>
      <c r="G34" s="41"/>
      <c r="H34" s="41"/>
      <c r="I34" s="41"/>
      <c r="J34" s="176">
        <f>J100</f>
        <v>0</v>
      </c>
      <c r="K34" s="41"/>
      <c r="L34" s="66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4"/>
      <c r="C35" s="41"/>
      <c r="D35" s="177" t="s">
        <v>164</v>
      </c>
      <c r="E35" s="41"/>
      <c r="F35" s="41"/>
      <c r="G35" s="41"/>
      <c r="H35" s="41"/>
      <c r="I35" s="41"/>
      <c r="J35" s="176">
        <f>J107</f>
        <v>0</v>
      </c>
      <c r="K35" s="41"/>
      <c r="L35" s="66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25.44" customHeight="1">
      <c r="A36" s="41"/>
      <c r="B36" s="44"/>
      <c r="C36" s="41"/>
      <c r="D36" s="178" t="s">
        <v>41</v>
      </c>
      <c r="E36" s="41"/>
      <c r="F36" s="41"/>
      <c r="G36" s="41"/>
      <c r="H36" s="41"/>
      <c r="I36" s="41"/>
      <c r="J36" s="179">
        <f>ROUND(J34 + J35, 2)</f>
        <v>0</v>
      </c>
      <c r="K36" s="41"/>
      <c r="L36" s="66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s="2" customFormat="1" ht="6.96" customHeight="1">
      <c r="A37" s="41"/>
      <c r="B37" s="44"/>
      <c r="C37" s="41"/>
      <c r="D37" s="175"/>
      <c r="E37" s="175"/>
      <c r="F37" s="175"/>
      <c r="G37" s="175"/>
      <c r="H37" s="175"/>
      <c r="I37" s="175"/>
      <c r="J37" s="175"/>
      <c r="K37" s="175"/>
      <c r="L37" s="66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14.4" customHeight="1">
      <c r="A38" s="41"/>
      <c r="B38" s="44"/>
      <c r="C38" s="41"/>
      <c r="D38" s="41"/>
      <c r="E38" s="41"/>
      <c r="F38" s="180" t="s">
        <v>43</v>
      </c>
      <c r="G38" s="41"/>
      <c r="H38" s="41"/>
      <c r="I38" s="180" t="s">
        <v>42</v>
      </c>
      <c r="J38" s="180" t="s">
        <v>44</v>
      </c>
      <c r="K38" s="41"/>
      <c r="L38" s="66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14.4" customHeight="1">
      <c r="A39" s="41"/>
      <c r="B39" s="44"/>
      <c r="C39" s="41"/>
      <c r="D39" s="168" t="s">
        <v>45</v>
      </c>
      <c r="E39" s="166" t="s">
        <v>46</v>
      </c>
      <c r="F39" s="181">
        <f>ROUND((SUM(BE107:BE114) + SUM(BE138:BE199)),  2)</f>
        <v>0</v>
      </c>
      <c r="G39" s="41"/>
      <c r="H39" s="41"/>
      <c r="I39" s="182">
        <v>0.20999999999999999</v>
      </c>
      <c r="J39" s="181">
        <f>ROUND(((SUM(BE107:BE114) + SUM(BE138:BE199))*I39),  2)</f>
        <v>0</v>
      </c>
      <c r="K39" s="41"/>
      <c r="L39" s="66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44"/>
      <c r="C40" s="41"/>
      <c r="D40" s="41"/>
      <c r="E40" s="166" t="s">
        <v>47</v>
      </c>
      <c r="F40" s="181">
        <f>ROUND((SUM(BF107:BF114) + SUM(BF138:BF199)),  2)</f>
        <v>0</v>
      </c>
      <c r="G40" s="41"/>
      <c r="H40" s="41"/>
      <c r="I40" s="182">
        <v>0.14999999999999999</v>
      </c>
      <c r="J40" s="181">
        <f>ROUND(((SUM(BF107:BF114) + SUM(BF138:BF199))*I40),  2)</f>
        <v>0</v>
      </c>
      <c r="K40" s="41"/>
      <c r="L40" s="66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hidden="1" s="2" customFormat="1" ht="14.4" customHeight="1">
      <c r="A41" s="41"/>
      <c r="B41" s="44"/>
      <c r="C41" s="41"/>
      <c r="D41" s="41"/>
      <c r="E41" s="166" t="s">
        <v>48</v>
      </c>
      <c r="F41" s="181">
        <f>ROUND((SUM(BG107:BG114) + SUM(BG138:BG199)),  2)</f>
        <v>0</v>
      </c>
      <c r="G41" s="41"/>
      <c r="H41" s="41"/>
      <c r="I41" s="182">
        <v>0.20999999999999999</v>
      </c>
      <c r="J41" s="181">
        <f>0</f>
        <v>0</v>
      </c>
      <c r="K41" s="41"/>
      <c r="L41" s="66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hidden="1" s="2" customFormat="1" ht="14.4" customHeight="1">
      <c r="A42" s="41"/>
      <c r="B42" s="44"/>
      <c r="C42" s="41"/>
      <c r="D42" s="41"/>
      <c r="E42" s="166" t="s">
        <v>49</v>
      </c>
      <c r="F42" s="181">
        <f>ROUND((SUM(BH107:BH114) + SUM(BH138:BH199)),  2)</f>
        <v>0</v>
      </c>
      <c r="G42" s="41"/>
      <c r="H42" s="41"/>
      <c r="I42" s="182">
        <v>0.14999999999999999</v>
      </c>
      <c r="J42" s="181">
        <f>0</f>
        <v>0</v>
      </c>
      <c r="K42" s="41"/>
      <c r="L42" s="66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hidden="1" s="2" customFormat="1" ht="14.4" customHeight="1">
      <c r="A43" s="41"/>
      <c r="B43" s="44"/>
      <c r="C43" s="41"/>
      <c r="D43" s="41"/>
      <c r="E43" s="166" t="s">
        <v>50</v>
      </c>
      <c r="F43" s="181">
        <f>ROUND((SUM(BI107:BI114) + SUM(BI138:BI199)),  2)</f>
        <v>0</v>
      </c>
      <c r="G43" s="41"/>
      <c r="H43" s="41"/>
      <c r="I43" s="182">
        <v>0</v>
      </c>
      <c r="J43" s="181">
        <f>0</f>
        <v>0</v>
      </c>
      <c r="K43" s="41"/>
      <c r="L43" s="66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</row>
    <row r="44" s="2" customFormat="1" ht="6.96" customHeight="1">
      <c r="A44" s="41"/>
      <c r="B44" s="44"/>
      <c r="C44" s="41"/>
      <c r="D44" s="41"/>
      <c r="E44" s="41"/>
      <c r="F44" s="41"/>
      <c r="G44" s="41"/>
      <c r="H44" s="41"/>
      <c r="I44" s="41"/>
      <c r="J44" s="41"/>
      <c r="K44" s="41"/>
      <c r="L44" s="66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5.44" customHeight="1">
      <c r="A45" s="41"/>
      <c r="B45" s="44"/>
      <c r="C45" s="183"/>
      <c r="D45" s="184" t="s">
        <v>51</v>
      </c>
      <c r="E45" s="185"/>
      <c r="F45" s="185"/>
      <c r="G45" s="186" t="s">
        <v>52</v>
      </c>
      <c r="H45" s="187" t="s">
        <v>53</v>
      </c>
      <c r="I45" s="185"/>
      <c r="J45" s="188">
        <f>SUM(J36:J43)</f>
        <v>0</v>
      </c>
      <c r="K45" s="189"/>
      <c r="L45" s="66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14.4" customHeight="1">
      <c r="A46" s="41"/>
      <c r="B46" s="44"/>
      <c r="C46" s="41"/>
      <c r="D46" s="41"/>
      <c r="E46" s="41"/>
      <c r="F46" s="41"/>
      <c r="G46" s="41"/>
      <c r="H46" s="41"/>
      <c r="I46" s="41"/>
      <c r="J46" s="41"/>
      <c r="K46" s="41"/>
      <c r="L46" s="66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6"/>
      <c r="D50" s="190" t="s">
        <v>54</v>
      </c>
      <c r="E50" s="191"/>
      <c r="F50" s="191"/>
      <c r="G50" s="190" t="s">
        <v>55</v>
      </c>
      <c r="H50" s="191"/>
      <c r="I50" s="191"/>
      <c r="J50" s="191"/>
      <c r="K50" s="191"/>
      <c r="L50" s="66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1"/>
      <c r="B61" s="44"/>
      <c r="C61" s="41"/>
      <c r="D61" s="192" t="s">
        <v>56</v>
      </c>
      <c r="E61" s="193"/>
      <c r="F61" s="194" t="s">
        <v>57</v>
      </c>
      <c r="G61" s="192" t="s">
        <v>56</v>
      </c>
      <c r="H61" s="193"/>
      <c r="I61" s="193"/>
      <c r="J61" s="195" t="s">
        <v>57</v>
      </c>
      <c r="K61" s="193"/>
      <c r="L61" s="66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1"/>
      <c r="B65" s="44"/>
      <c r="C65" s="41"/>
      <c r="D65" s="190" t="s">
        <v>58</v>
      </c>
      <c r="E65" s="196"/>
      <c r="F65" s="196"/>
      <c r="G65" s="190" t="s">
        <v>59</v>
      </c>
      <c r="H65" s="196"/>
      <c r="I65" s="196"/>
      <c r="J65" s="196"/>
      <c r="K65" s="196"/>
      <c r="L65" s="66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1"/>
      <c r="B76" s="44"/>
      <c r="C76" s="41"/>
      <c r="D76" s="192" t="s">
        <v>56</v>
      </c>
      <c r="E76" s="193"/>
      <c r="F76" s="194" t="s">
        <v>57</v>
      </c>
      <c r="G76" s="192" t="s">
        <v>56</v>
      </c>
      <c r="H76" s="193"/>
      <c r="I76" s="193"/>
      <c r="J76" s="195" t="s">
        <v>57</v>
      </c>
      <c r="K76" s="193"/>
      <c r="L76" s="66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4.4" customHeight="1">
      <c r="A77" s="41"/>
      <c r="B77" s="197"/>
      <c r="C77" s="198"/>
      <c r="D77" s="198"/>
      <c r="E77" s="198"/>
      <c r="F77" s="198"/>
      <c r="G77" s="198"/>
      <c r="H77" s="198"/>
      <c r="I77" s="198"/>
      <c r="J77" s="198"/>
      <c r="K77" s="198"/>
      <c r="L77" s="66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81" s="2" customFormat="1" ht="6.96" customHeight="1">
      <c r="A81" s="41"/>
      <c r="B81" s="199"/>
      <c r="C81" s="200"/>
      <c r="D81" s="200"/>
      <c r="E81" s="200"/>
      <c r="F81" s="200"/>
      <c r="G81" s="200"/>
      <c r="H81" s="200"/>
      <c r="I81" s="200"/>
      <c r="J81" s="200"/>
      <c r="K81" s="200"/>
      <c r="L81" s="66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24.96" customHeight="1">
      <c r="A82" s="41"/>
      <c r="B82" s="42"/>
      <c r="C82" s="24" t="s">
        <v>179</v>
      </c>
      <c r="D82" s="43"/>
      <c r="E82" s="43"/>
      <c r="F82" s="43"/>
      <c r="G82" s="43"/>
      <c r="H82" s="43"/>
      <c r="I82" s="43"/>
      <c r="J82" s="43"/>
      <c r="K82" s="43"/>
      <c r="L82" s="66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66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3" t="s">
        <v>16</v>
      </c>
      <c r="D84" s="43"/>
      <c r="E84" s="43"/>
      <c r="F84" s="43"/>
      <c r="G84" s="43"/>
      <c r="H84" s="43"/>
      <c r="I84" s="43"/>
      <c r="J84" s="43"/>
      <c r="K84" s="43"/>
      <c r="L84" s="66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6.5" customHeight="1">
      <c r="A85" s="41"/>
      <c r="B85" s="42"/>
      <c r="C85" s="43"/>
      <c r="D85" s="43"/>
      <c r="E85" s="201" t="str">
        <f>E7</f>
        <v>Komunitní centrum Jahodnice - rozdělení do etap .I.etapa</v>
      </c>
      <c r="F85" s="33"/>
      <c r="G85" s="33"/>
      <c r="H85" s="33"/>
      <c r="I85" s="43"/>
      <c r="J85" s="43"/>
      <c r="K85" s="43"/>
      <c r="L85" s="66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1" customFormat="1" ht="12" customHeight="1">
      <c r="B86" s="22"/>
      <c r="C86" s="33" t="s">
        <v>171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23.25" customHeight="1">
      <c r="B87" s="22"/>
      <c r="C87" s="23"/>
      <c r="D87" s="23"/>
      <c r="E87" s="201" t="s">
        <v>172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173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41"/>
      <c r="B89" s="42"/>
      <c r="C89" s="43"/>
      <c r="D89" s="43"/>
      <c r="E89" s="202" t="s">
        <v>174</v>
      </c>
      <c r="F89" s="43"/>
      <c r="G89" s="43"/>
      <c r="H89" s="43"/>
      <c r="I89" s="43"/>
      <c r="J89" s="43"/>
      <c r="K89" s="43"/>
      <c r="L89" s="66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12" customHeight="1">
      <c r="A90" s="41"/>
      <c r="B90" s="42"/>
      <c r="C90" s="33" t="s">
        <v>4335</v>
      </c>
      <c r="D90" s="43"/>
      <c r="E90" s="43"/>
      <c r="F90" s="43"/>
      <c r="G90" s="43"/>
      <c r="H90" s="43"/>
      <c r="I90" s="43"/>
      <c r="J90" s="43"/>
      <c r="K90" s="43"/>
      <c r="L90" s="66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6.5" customHeight="1">
      <c r="A91" s="41"/>
      <c r="B91" s="42"/>
      <c r="C91" s="43"/>
      <c r="D91" s="43"/>
      <c r="E91" s="79" t="str">
        <f>E13</f>
        <v>222 - Obvodová stěna</v>
      </c>
      <c r="F91" s="43"/>
      <c r="G91" s="43"/>
      <c r="H91" s="43"/>
      <c r="I91" s="43"/>
      <c r="J91" s="43"/>
      <c r="K91" s="43"/>
      <c r="L91" s="66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6.96" customHeight="1">
      <c r="A92" s="41"/>
      <c r="B92" s="42"/>
      <c r="C92" s="43"/>
      <c r="D92" s="43"/>
      <c r="E92" s="43"/>
      <c r="F92" s="43"/>
      <c r="G92" s="43"/>
      <c r="H92" s="43"/>
      <c r="I92" s="43"/>
      <c r="J92" s="43"/>
      <c r="K92" s="43"/>
      <c r="L92" s="66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2" customHeight="1">
      <c r="A93" s="41"/>
      <c r="B93" s="42"/>
      <c r="C93" s="33" t="s">
        <v>20</v>
      </c>
      <c r="D93" s="43"/>
      <c r="E93" s="43"/>
      <c r="F93" s="28" t="str">
        <f>F16</f>
        <v>Baštýřská 67/2,19800 Praha 14</v>
      </c>
      <c r="G93" s="43"/>
      <c r="H93" s="43"/>
      <c r="I93" s="33" t="s">
        <v>22</v>
      </c>
      <c r="J93" s="82" t="str">
        <f>IF(J16="","",J16)</f>
        <v>14. 7. 2021</v>
      </c>
      <c r="K93" s="43"/>
      <c r="L93" s="66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6.96" customHeight="1">
      <c r="A94" s="41"/>
      <c r="B94" s="42"/>
      <c r="C94" s="43"/>
      <c r="D94" s="43"/>
      <c r="E94" s="43"/>
      <c r="F94" s="43"/>
      <c r="G94" s="43"/>
      <c r="H94" s="43"/>
      <c r="I94" s="43"/>
      <c r="J94" s="43"/>
      <c r="K94" s="43"/>
      <c r="L94" s="66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25.65" customHeight="1">
      <c r="A95" s="41"/>
      <c r="B95" s="42"/>
      <c r="C95" s="33" t="s">
        <v>24</v>
      </c>
      <c r="D95" s="43"/>
      <c r="E95" s="43"/>
      <c r="F95" s="28" t="str">
        <f>E19</f>
        <v>Městská část Praha 14,Br.Venclíků 1073,Praha 14</v>
      </c>
      <c r="G95" s="43"/>
      <c r="H95" s="43"/>
      <c r="I95" s="33" t="s">
        <v>31</v>
      </c>
      <c r="J95" s="37" t="str">
        <f>E25</f>
        <v>a3atelier s.r.o.,Praha 1</v>
      </c>
      <c r="K95" s="43"/>
      <c r="L95" s="66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15.15" customHeight="1">
      <c r="A96" s="41"/>
      <c r="B96" s="42"/>
      <c r="C96" s="33" t="s">
        <v>29</v>
      </c>
      <c r="D96" s="43"/>
      <c r="E96" s="43"/>
      <c r="F96" s="28" t="str">
        <f>IF(E22="","",E22)</f>
        <v>Vyplň údaj</v>
      </c>
      <c r="G96" s="43"/>
      <c r="H96" s="43"/>
      <c r="I96" s="33" t="s">
        <v>35</v>
      </c>
      <c r="J96" s="37" t="str">
        <f>E28</f>
        <v>Ing.Myšík Petr</v>
      </c>
      <c r="K96" s="43"/>
      <c r="L96" s="66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97" s="2" customFormat="1" ht="10.32" customHeight="1">
      <c r="A97" s="41"/>
      <c r="B97" s="42"/>
      <c r="C97" s="43"/>
      <c r="D97" s="43"/>
      <c r="E97" s="43"/>
      <c r="F97" s="43"/>
      <c r="G97" s="43"/>
      <c r="H97" s="43"/>
      <c r="I97" s="43"/>
      <c r="J97" s="43"/>
      <c r="K97" s="43"/>
      <c r="L97" s="66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</row>
    <row r="98" s="2" customFormat="1" ht="29.28" customHeight="1">
      <c r="A98" s="41"/>
      <c r="B98" s="42"/>
      <c r="C98" s="203" t="s">
        <v>180</v>
      </c>
      <c r="D98" s="160"/>
      <c r="E98" s="160"/>
      <c r="F98" s="160"/>
      <c r="G98" s="160"/>
      <c r="H98" s="160"/>
      <c r="I98" s="160"/>
      <c r="J98" s="204" t="s">
        <v>181</v>
      </c>
      <c r="K98" s="160"/>
      <c r="L98" s="66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</row>
    <row r="99" s="2" customFormat="1" ht="10.32" customHeight="1">
      <c r="A99" s="41"/>
      <c r="B99" s="42"/>
      <c r="C99" s="43"/>
      <c r="D99" s="43"/>
      <c r="E99" s="43"/>
      <c r="F99" s="43"/>
      <c r="G99" s="43"/>
      <c r="H99" s="43"/>
      <c r="I99" s="43"/>
      <c r="J99" s="43"/>
      <c r="K99" s="43"/>
      <c r="L99" s="66"/>
      <c r="S99" s="41"/>
      <c r="T99" s="41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</row>
    <row r="100" s="2" customFormat="1" ht="22.8" customHeight="1">
      <c r="A100" s="41"/>
      <c r="B100" s="42"/>
      <c r="C100" s="205" t="s">
        <v>182</v>
      </c>
      <c r="D100" s="43"/>
      <c r="E100" s="43"/>
      <c r="F100" s="43"/>
      <c r="G100" s="43"/>
      <c r="H100" s="43"/>
      <c r="I100" s="43"/>
      <c r="J100" s="113">
        <f>J138</f>
        <v>0</v>
      </c>
      <c r="K100" s="43"/>
      <c r="L100" s="66"/>
      <c r="S100" s="41"/>
      <c r="T100" s="41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U100" s="18" t="s">
        <v>183</v>
      </c>
    </row>
    <row r="101" s="9" customFormat="1" ht="24.96" customHeight="1">
      <c r="A101" s="9"/>
      <c r="B101" s="206"/>
      <c r="C101" s="207"/>
      <c r="D101" s="208" t="s">
        <v>4337</v>
      </c>
      <c r="E101" s="209"/>
      <c r="F101" s="209"/>
      <c r="G101" s="209"/>
      <c r="H101" s="209"/>
      <c r="I101" s="209"/>
      <c r="J101" s="210">
        <f>J139</f>
        <v>0</v>
      </c>
      <c r="K101" s="207"/>
      <c r="L101" s="211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212"/>
      <c r="C102" s="135"/>
      <c r="D102" s="213" t="s">
        <v>413</v>
      </c>
      <c r="E102" s="214"/>
      <c r="F102" s="214"/>
      <c r="G102" s="214"/>
      <c r="H102" s="214"/>
      <c r="I102" s="214"/>
      <c r="J102" s="215">
        <f>J140</f>
        <v>0</v>
      </c>
      <c r="K102" s="135"/>
      <c r="L102" s="216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4.88" customHeight="1">
      <c r="A103" s="10"/>
      <c r="B103" s="212"/>
      <c r="C103" s="135"/>
      <c r="D103" s="213" t="s">
        <v>4338</v>
      </c>
      <c r="E103" s="214"/>
      <c r="F103" s="214"/>
      <c r="G103" s="214"/>
      <c r="H103" s="214"/>
      <c r="I103" s="214"/>
      <c r="J103" s="215">
        <f>J150</f>
        <v>0</v>
      </c>
      <c r="K103" s="135"/>
      <c r="L103" s="216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4.88" customHeight="1">
      <c r="A104" s="10"/>
      <c r="B104" s="212"/>
      <c r="C104" s="135"/>
      <c r="D104" s="213" t="s">
        <v>4339</v>
      </c>
      <c r="E104" s="214"/>
      <c r="F104" s="214"/>
      <c r="G104" s="214"/>
      <c r="H104" s="214"/>
      <c r="I104" s="214"/>
      <c r="J104" s="215">
        <f>J168</f>
        <v>0</v>
      </c>
      <c r="K104" s="135"/>
      <c r="L104" s="216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2" customFormat="1" ht="21.84" customHeight="1">
      <c r="A105" s="41"/>
      <c r="B105" s="42"/>
      <c r="C105" s="43"/>
      <c r="D105" s="43"/>
      <c r="E105" s="43"/>
      <c r="F105" s="43"/>
      <c r="G105" s="43"/>
      <c r="H105" s="43"/>
      <c r="I105" s="43"/>
      <c r="J105" s="43"/>
      <c r="K105" s="43"/>
      <c r="L105" s="66"/>
      <c r="S105" s="41"/>
      <c r="T105" s="41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</row>
    <row r="106" s="2" customFormat="1" ht="6.96" customHeight="1">
      <c r="A106" s="41"/>
      <c r="B106" s="42"/>
      <c r="C106" s="43"/>
      <c r="D106" s="43"/>
      <c r="E106" s="43"/>
      <c r="F106" s="43"/>
      <c r="G106" s="43"/>
      <c r="H106" s="43"/>
      <c r="I106" s="43"/>
      <c r="J106" s="43"/>
      <c r="K106" s="43"/>
      <c r="L106" s="66"/>
      <c r="S106" s="41"/>
      <c r="T106" s="41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</row>
    <row r="107" s="2" customFormat="1" ht="29.28" customHeight="1">
      <c r="A107" s="41"/>
      <c r="B107" s="42"/>
      <c r="C107" s="205" t="s">
        <v>189</v>
      </c>
      <c r="D107" s="43"/>
      <c r="E107" s="43"/>
      <c r="F107" s="43"/>
      <c r="G107" s="43"/>
      <c r="H107" s="43"/>
      <c r="I107" s="43"/>
      <c r="J107" s="217">
        <f>ROUND(J108 + J109 + J110 + J111 + J112 + J113,2)</f>
        <v>0</v>
      </c>
      <c r="K107" s="43"/>
      <c r="L107" s="66"/>
      <c r="N107" s="218" t="s">
        <v>45</v>
      </c>
      <c r="S107" s="41"/>
      <c r="T107" s="41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</row>
    <row r="108" s="2" customFormat="1" ht="18" customHeight="1">
      <c r="A108" s="41"/>
      <c r="B108" s="42"/>
      <c r="C108" s="43"/>
      <c r="D108" s="156" t="s">
        <v>190</v>
      </c>
      <c r="E108" s="151"/>
      <c r="F108" s="151"/>
      <c r="G108" s="43"/>
      <c r="H108" s="43"/>
      <c r="I108" s="43"/>
      <c r="J108" s="152">
        <v>0</v>
      </c>
      <c r="K108" s="43"/>
      <c r="L108" s="219"/>
      <c r="M108" s="220"/>
      <c r="N108" s="221" t="s">
        <v>46</v>
      </c>
      <c r="O108" s="220"/>
      <c r="P108" s="220"/>
      <c r="Q108" s="220"/>
      <c r="R108" s="220"/>
      <c r="S108" s="222"/>
      <c r="T108" s="222"/>
      <c r="U108" s="222"/>
      <c r="V108" s="222"/>
      <c r="W108" s="222"/>
      <c r="X108" s="222"/>
      <c r="Y108" s="222"/>
      <c r="Z108" s="222"/>
      <c r="AA108" s="222"/>
      <c r="AB108" s="222"/>
      <c r="AC108" s="222"/>
      <c r="AD108" s="222"/>
      <c r="AE108" s="222"/>
      <c r="AF108" s="220"/>
      <c r="AG108" s="220"/>
      <c r="AH108" s="220"/>
      <c r="AI108" s="220"/>
      <c r="AJ108" s="220"/>
      <c r="AK108" s="220"/>
      <c r="AL108" s="220"/>
      <c r="AM108" s="220"/>
      <c r="AN108" s="220"/>
      <c r="AO108" s="220"/>
      <c r="AP108" s="220"/>
      <c r="AQ108" s="220"/>
      <c r="AR108" s="220"/>
      <c r="AS108" s="220"/>
      <c r="AT108" s="220"/>
      <c r="AU108" s="220"/>
      <c r="AV108" s="220"/>
      <c r="AW108" s="220"/>
      <c r="AX108" s="220"/>
      <c r="AY108" s="223" t="s">
        <v>104</v>
      </c>
      <c r="AZ108" s="220"/>
      <c r="BA108" s="220"/>
      <c r="BB108" s="220"/>
      <c r="BC108" s="220"/>
      <c r="BD108" s="220"/>
      <c r="BE108" s="224">
        <f>IF(N108="základní",J108,0)</f>
        <v>0</v>
      </c>
      <c r="BF108" s="224">
        <f>IF(N108="snížená",J108,0)</f>
        <v>0</v>
      </c>
      <c r="BG108" s="224">
        <f>IF(N108="zákl. přenesená",J108,0)</f>
        <v>0</v>
      </c>
      <c r="BH108" s="224">
        <f>IF(N108="sníž. přenesená",J108,0)</f>
        <v>0</v>
      </c>
      <c r="BI108" s="224">
        <f>IF(N108="nulová",J108,0)</f>
        <v>0</v>
      </c>
      <c r="BJ108" s="223" t="s">
        <v>87</v>
      </c>
      <c r="BK108" s="220"/>
      <c r="BL108" s="220"/>
      <c r="BM108" s="220"/>
    </row>
    <row r="109" s="2" customFormat="1" ht="18" customHeight="1">
      <c r="A109" s="41"/>
      <c r="B109" s="42"/>
      <c r="C109" s="43"/>
      <c r="D109" s="156" t="s">
        <v>191</v>
      </c>
      <c r="E109" s="151"/>
      <c r="F109" s="151"/>
      <c r="G109" s="43"/>
      <c r="H109" s="43"/>
      <c r="I109" s="43"/>
      <c r="J109" s="152">
        <v>0</v>
      </c>
      <c r="K109" s="43"/>
      <c r="L109" s="219"/>
      <c r="M109" s="220"/>
      <c r="N109" s="221" t="s">
        <v>46</v>
      </c>
      <c r="O109" s="220"/>
      <c r="P109" s="220"/>
      <c r="Q109" s="220"/>
      <c r="R109" s="220"/>
      <c r="S109" s="222"/>
      <c r="T109" s="222"/>
      <c r="U109" s="222"/>
      <c r="V109" s="222"/>
      <c r="W109" s="222"/>
      <c r="X109" s="222"/>
      <c r="Y109" s="222"/>
      <c r="Z109" s="222"/>
      <c r="AA109" s="222"/>
      <c r="AB109" s="222"/>
      <c r="AC109" s="222"/>
      <c r="AD109" s="222"/>
      <c r="AE109" s="222"/>
      <c r="AF109" s="220"/>
      <c r="AG109" s="220"/>
      <c r="AH109" s="220"/>
      <c r="AI109" s="220"/>
      <c r="AJ109" s="220"/>
      <c r="AK109" s="220"/>
      <c r="AL109" s="220"/>
      <c r="AM109" s="220"/>
      <c r="AN109" s="220"/>
      <c r="AO109" s="220"/>
      <c r="AP109" s="220"/>
      <c r="AQ109" s="220"/>
      <c r="AR109" s="220"/>
      <c r="AS109" s="220"/>
      <c r="AT109" s="220"/>
      <c r="AU109" s="220"/>
      <c r="AV109" s="220"/>
      <c r="AW109" s="220"/>
      <c r="AX109" s="220"/>
      <c r="AY109" s="223" t="s">
        <v>104</v>
      </c>
      <c r="AZ109" s="220"/>
      <c r="BA109" s="220"/>
      <c r="BB109" s="220"/>
      <c r="BC109" s="220"/>
      <c r="BD109" s="220"/>
      <c r="BE109" s="224">
        <f>IF(N109="základní",J109,0)</f>
        <v>0</v>
      </c>
      <c r="BF109" s="224">
        <f>IF(N109="snížená",J109,0)</f>
        <v>0</v>
      </c>
      <c r="BG109" s="224">
        <f>IF(N109="zákl. přenesená",J109,0)</f>
        <v>0</v>
      </c>
      <c r="BH109" s="224">
        <f>IF(N109="sníž. přenesená",J109,0)</f>
        <v>0</v>
      </c>
      <c r="BI109" s="224">
        <f>IF(N109="nulová",J109,0)</f>
        <v>0</v>
      </c>
      <c r="BJ109" s="223" t="s">
        <v>87</v>
      </c>
      <c r="BK109" s="220"/>
      <c r="BL109" s="220"/>
      <c r="BM109" s="220"/>
    </row>
    <row r="110" s="2" customFormat="1" ht="18" customHeight="1">
      <c r="A110" s="41"/>
      <c r="B110" s="42"/>
      <c r="C110" s="43"/>
      <c r="D110" s="156" t="s">
        <v>192</v>
      </c>
      <c r="E110" s="151"/>
      <c r="F110" s="151"/>
      <c r="G110" s="43"/>
      <c r="H110" s="43"/>
      <c r="I110" s="43"/>
      <c r="J110" s="152">
        <v>0</v>
      </c>
      <c r="K110" s="43"/>
      <c r="L110" s="219"/>
      <c r="M110" s="220"/>
      <c r="N110" s="221" t="s">
        <v>46</v>
      </c>
      <c r="O110" s="220"/>
      <c r="P110" s="220"/>
      <c r="Q110" s="220"/>
      <c r="R110" s="220"/>
      <c r="S110" s="222"/>
      <c r="T110" s="222"/>
      <c r="U110" s="222"/>
      <c r="V110" s="222"/>
      <c r="W110" s="222"/>
      <c r="X110" s="222"/>
      <c r="Y110" s="222"/>
      <c r="Z110" s="222"/>
      <c r="AA110" s="222"/>
      <c r="AB110" s="222"/>
      <c r="AC110" s="222"/>
      <c r="AD110" s="222"/>
      <c r="AE110" s="222"/>
      <c r="AF110" s="220"/>
      <c r="AG110" s="220"/>
      <c r="AH110" s="220"/>
      <c r="AI110" s="220"/>
      <c r="AJ110" s="220"/>
      <c r="AK110" s="220"/>
      <c r="AL110" s="220"/>
      <c r="AM110" s="220"/>
      <c r="AN110" s="220"/>
      <c r="AO110" s="220"/>
      <c r="AP110" s="220"/>
      <c r="AQ110" s="220"/>
      <c r="AR110" s="220"/>
      <c r="AS110" s="220"/>
      <c r="AT110" s="220"/>
      <c r="AU110" s="220"/>
      <c r="AV110" s="220"/>
      <c r="AW110" s="220"/>
      <c r="AX110" s="220"/>
      <c r="AY110" s="223" t="s">
        <v>104</v>
      </c>
      <c r="AZ110" s="220"/>
      <c r="BA110" s="220"/>
      <c r="BB110" s="220"/>
      <c r="BC110" s="220"/>
      <c r="BD110" s="220"/>
      <c r="BE110" s="224">
        <f>IF(N110="základní",J110,0)</f>
        <v>0</v>
      </c>
      <c r="BF110" s="224">
        <f>IF(N110="snížená",J110,0)</f>
        <v>0</v>
      </c>
      <c r="BG110" s="224">
        <f>IF(N110="zákl. přenesená",J110,0)</f>
        <v>0</v>
      </c>
      <c r="BH110" s="224">
        <f>IF(N110="sníž. přenesená",J110,0)</f>
        <v>0</v>
      </c>
      <c r="BI110" s="224">
        <f>IF(N110="nulová",J110,0)</f>
        <v>0</v>
      </c>
      <c r="BJ110" s="223" t="s">
        <v>87</v>
      </c>
      <c r="BK110" s="220"/>
      <c r="BL110" s="220"/>
      <c r="BM110" s="220"/>
    </row>
    <row r="111" s="2" customFormat="1" ht="18" customHeight="1">
      <c r="A111" s="41"/>
      <c r="B111" s="42"/>
      <c r="C111" s="43"/>
      <c r="D111" s="156" t="s">
        <v>193</v>
      </c>
      <c r="E111" s="151"/>
      <c r="F111" s="151"/>
      <c r="G111" s="43"/>
      <c r="H111" s="43"/>
      <c r="I111" s="43"/>
      <c r="J111" s="152">
        <v>0</v>
      </c>
      <c r="K111" s="43"/>
      <c r="L111" s="219"/>
      <c r="M111" s="220"/>
      <c r="N111" s="221" t="s">
        <v>46</v>
      </c>
      <c r="O111" s="220"/>
      <c r="P111" s="220"/>
      <c r="Q111" s="220"/>
      <c r="R111" s="220"/>
      <c r="S111" s="222"/>
      <c r="T111" s="222"/>
      <c r="U111" s="222"/>
      <c r="V111" s="222"/>
      <c r="W111" s="222"/>
      <c r="X111" s="222"/>
      <c r="Y111" s="222"/>
      <c r="Z111" s="222"/>
      <c r="AA111" s="222"/>
      <c r="AB111" s="222"/>
      <c r="AC111" s="222"/>
      <c r="AD111" s="222"/>
      <c r="AE111" s="222"/>
      <c r="AF111" s="220"/>
      <c r="AG111" s="220"/>
      <c r="AH111" s="220"/>
      <c r="AI111" s="220"/>
      <c r="AJ111" s="220"/>
      <c r="AK111" s="220"/>
      <c r="AL111" s="220"/>
      <c r="AM111" s="220"/>
      <c r="AN111" s="220"/>
      <c r="AO111" s="220"/>
      <c r="AP111" s="220"/>
      <c r="AQ111" s="220"/>
      <c r="AR111" s="220"/>
      <c r="AS111" s="220"/>
      <c r="AT111" s="220"/>
      <c r="AU111" s="220"/>
      <c r="AV111" s="220"/>
      <c r="AW111" s="220"/>
      <c r="AX111" s="220"/>
      <c r="AY111" s="223" t="s">
        <v>104</v>
      </c>
      <c r="AZ111" s="220"/>
      <c r="BA111" s="220"/>
      <c r="BB111" s="220"/>
      <c r="BC111" s="220"/>
      <c r="BD111" s="220"/>
      <c r="BE111" s="224">
        <f>IF(N111="základní",J111,0)</f>
        <v>0</v>
      </c>
      <c r="BF111" s="224">
        <f>IF(N111="snížená",J111,0)</f>
        <v>0</v>
      </c>
      <c r="BG111" s="224">
        <f>IF(N111="zákl. přenesená",J111,0)</f>
        <v>0</v>
      </c>
      <c r="BH111" s="224">
        <f>IF(N111="sníž. přenesená",J111,0)</f>
        <v>0</v>
      </c>
      <c r="BI111" s="224">
        <f>IF(N111="nulová",J111,0)</f>
        <v>0</v>
      </c>
      <c r="BJ111" s="223" t="s">
        <v>87</v>
      </c>
      <c r="BK111" s="220"/>
      <c r="BL111" s="220"/>
      <c r="BM111" s="220"/>
    </row>
    <row r="112" s="2" customFormat="1" ht="18" customHeight="1">
      <c r="A112" s="41"/>
      <c r="B112" s="42"/>
      <c r="C112" s="43"/>
      <c r="D112" s="156" t="s">
        <v>194</v>
      </c>
      <c r="E112" s="151"/>
      <c r="F112" s="151"/>
      <c r="G112" s="43"/>
      <c r="H112" s="43"/>
      <c r="I112" s="43"/>
      <c r="J112" s="152">
        <v>0</v>
      </c>
      <c r="K112" s="43"/>
      <c r="L112" s="219"/>
      <c r="M112" s="220"/>
      <c r="N112" s="221" t="s">
        <v>46</v>
      </c>
      <c r="O112" s="220"/>
      <c r="P112" s="220"/>
      <c r="Q112" s="220"/>
      <c r="R112" s="220"/>
      <c r="S112" s="222"/>
      <c r="T112" s="222"/>
      <c r="U112" s="222"/>
      <c r="V112" s="222"/>
      <c r="W112" s="222"/>
      <c r="X112" s="222"/>
      <c r="Y112" s="222"/>
      <c r="Z112" s="222"/>
      <c r="AA112" s="222"/>
      <c r="AB112" s="222"/>
      <c r="AC112" s="222"/>
      <c r="AD112" s="222"/>
      <c r="AE112" s="222"/>
      <c r="AF112" s="220"/>
      <c r="AG112" s="220"/>
      <c r="AH112" s="220"/>
      <c r="AI112" s="220"/>
      <c r="AJ112" s="220"/>
      <c r="AK112" s="220"/>
      <c r="AL112" s="220"/>
      <c r="AM112" s="220"/>
      <c r="AN112" s="220"/>
      <c r="AO112" s="220"/>
      <c r="AP112" s="220"/>
      <c r="AQ112" s="220"/>
      <c r="AR112" s="220"/>
      <c r="AS112" s="220"/>
      <c r="AT112" s="220"/>
      <c r="AU112" s="220"/>
      <c r="AV112" s="220"/>
      <c r="AW112" s="220"/>
      <c r="AX112" s="220"/>
      <c r="AY112" s="223" t="s">
        <v>104</v>
      </c>
      <c r="AZ112" s="220"/>
      <c r="BA112" s="220"/>
      <c r="BB112" s="220"/>
      <c r="BC112" s="220"/>
      <c r="BD112" s="220"/>
      <c r="BE112" s="224">
        <f>IF(N112="základní",J112,0)</f>
        <v>0</v>
      </c>
      <c r="BF112" s="224">
        <f>IF(N112="snížená",J112,0)</f>
        <v>0</v>
      </c>
      <c r="BG112" s="224">
        <f>IF(N112="zákl. přenesená",J112,0)</f>
        <v>0</v>
      </c>
      <c r="BH112" s="224">
        <f>IF(N112="sníž. přenesená",J112,0)</f>
        <v>0</v>
      </c>
      <c r="BI112" s="224">
        <f>IF(N112="nulová",J112,0)</f>
        <v>0</v>
      </c>
      <c r="BJ112" s="223" t="s">
        <v>87</v>
      </c>
      <c r="BK112" s="220"/>
      <c r="BL112" s="220"/>
      <c r="BM112" s="220"/>
    </row>
    <row r="113" s="2" customFormat="1" ht="18" customHeight="1">
      <c r="A113" s="41"/>
      <c r="B113" s="42"/>
      <c r="C113" s="43"/>
      <c r="D113" s="151" t="s">
        <v>195</v>
      </c>
      <c r="E113" s="43"/>
      <c r="F113" s="43"/>
      <c r="G113" s="43"/>
      <c r="H113" s="43"/>
      <c r="I113" s="43"/>
      <c r="J113" s="152">
        <f>ROUND(J34*T113,2)</f>
        <v>0</v>
      </c>
      <c r="K113" s="43"/>
      <c r="L113" s="219"/>
      <c r="M113" s="220"/>
      <c r="N113" s="221" t="s">
        <v>46</v>
      </c>
      <c r="O113" s="220"/>
      <c r="P113" s="220"/>
      <c r="Q113" s="220"/>
      <c r="R113" s="220"/>
      <c r="S113" s="222"/>
      <c r="T113" s="222"/>
      <c r="U113" s="222"/>
      <c r="V113" s="222"/>
      <c r="W113" s="222"/>
      <c r="X113" s="222"/>
      <c r="Y113" s="222"/>
      <c r="Z113" s="222"/>
      <c r="AA113" s="222"/>
      <c r="AB113" s="222"/>
      <c r="AC113" s="222"/>
      <c r="AD113" s="222"/>
      <c r="AE113" s="222"/>
      <c r="AF113" s="220"/>
      <c r="AG113" s="220"/>
      <c r="AH113" s="220"/>
      <c r="AI113" s="220"/>
      <c r="AJ113" s="220"/>
      <c r="AK113" s="220"/>
      <c r="AL113" s="220"/>
      <c r="AM113" s="220"/>
      <c r="AN113" s="220"/>
      <c r="AO113" s="220"/>
      <c r="AP113" s="220"/>
      <c r="AQ113" s="220"/>
      <c r="AR113" s="220"/>
      <c r="AS113" s="220"/>
      <c r="AT113" s="220"/>
      <c r="AU113" s="220"/>
      <c r="AV113" s="220"/>
      <c r="AW113" s="220"/>
      <c r="AX113" s="220"/>
      <c r="AY113" s="223" t="s">
        <v>196</v>
      </c>
      <c r="AZ113" s="220"/>
      <c r="BA113" s="220"/>
      <c r="BB113" s="220"/>
      <c r="BC113" s="220"/>
      <c r="BD113" s="220"/>
      <c r="BE113" s="224">
        <f>IF(N113="základní",J113,0)</f>
        <v>0</v>
      </c>
      <c r="BF113" s="224">
        <f>IF(N113="snížená",J113,0)</f>
        <v>0</v>
      </c>
      <c r="BG113" s="224">
        <f>IF(N113="zákl. přenesená",J113,0)</f>
        <v>0</v>
      </c>
      <c r="BH113" s="224">
        <f>IF(N113="sníž. přenesená",J113,0)</f>
        <v>0</v>
      </c>
      <c r="BI113" s="224">
        <f>IF(N113="nulová",J113,0)</f>
        <v>0</v>
      </c>
      <c r="BJ113" s="223" t="s">
        <v>87</v>
      </c>
      <c r="BK113" s="220"/>
      <c r="BL113" s="220"/>
      <c r="BM113" s="220"/>
    </row>
    <row r="114" s="2" customFormat="1">
      <c r="A114" s="41"/>
      <c r="B114" s="42"/>
      <c r="C114" s="43"/>
      <c r="D114" s="43"/>
      <c r="E114" s="43"/>
      <c r="F114" s="43"/>
      <c r="G114" s="43"/>
      <c r="H114" s="43"/>
      <c r="I114" s="43"/>
      <c r="J114" s="43"/>
      <c r="K114" s="43"/>
      <c r="L114" s="66"/>
      <c r="S114" s="41"/>
      <c r="T114" s="41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</row>
    <row r="115" s="2" customFormat="1" ht="29.28" customHeight="1">
      <c r="A115" s="41"/>
      <c r="B115" s="42"/>
      <c r="C115" s="159" t="s">
        <v>169</v>
      </c>
      <c r="D115" s="160"/>
      <c r="E115" s="160"/>
      <c r="F115" s="160"/>
      <c r="G115" s="160"/>
      <c r="H115" s="160"/>
      <c r="I115" s="160"/>
      <c r="J115" s="161">
        <f>ROUND(J100+J107,2)</f>
        <v>0</v>
      </c>
      <c r="K115" s="160"/>
      <c r="L115" s="66"/>
      <c r="S115" s="41"/>
      <c r="T115" s="41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</row>
    <row r="116" s="2" customFormat="1" ht="6.96" customHeight="1">
      <c r="A116" s="41"/>
      <c r="B116" s="69"/>
      <c r="C116" s="70"/>
      <c r="D116" s="70"/>
      <c r="E116" s="70"/>
      <c r="F116" s="70"/>
      <c r="G116" s="70"/>
      <c r="H116" s="70"/>
      <c r="I116" s="70"/>
      <c r="J116" s="70"/>
      <c r="K116" s="70"/>
      <c r="L116" s="66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</row>
    <row r="120" s="2" customFormat="1" ht="6.96" customHeight="1">
      <c r="A120" s="41"/>
      <c r="B120" s="71"/>
      <c r="C120" s="72"/>
      <c r="D120" s="72"/>
      <c r="E120" s="72"/>
      <c r="F120" s="72"/>
      <c r="G120" s="72"/>
      <c r="H120" s="72"/>
      <c r="I120" s="72"/>
      <c r="J120" s="72"/>
      <c r="K120" s="72"/>
      <c r="L120" s="66"/>
      <c r="S120" s="41"/>
      <c r="T120" s="41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</row>
    <row r="121" s="2" customFormat="1" ht="24.96" customHeight="1">
      <c r="A121" s="41"/>
      <c r="B121" s="42"/>
      <c r="C121" s="24" t="s">
        <v>197</v>
      </c>
      <c r="D121" s="43"/>
      <c r="E121" s="43"/>
      <c r="F121" s="43"/>
      <c r="G121" s="43"/>
      <c r="H121" s="43"/>
      <c r="I121" s="43"/>
      <c r="J121" s="43"/>
      <c r="K121" s="43"/>
      <c r="L121" s="66"/>
      <c r="S121" s="41"/>
      <c r="T121" s="41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</row>
    <row r="122" s="2" customFormat="1" ht="6.96" customHeight="1">
      <c r="A122" s="41"/>
      <c r="B122" s="42"/>
      <c r="C122" s="43"/>
      <c r="D122" s="43"/>
      <c r="E122" s="43"/>
      <c r="F122" s="43"/>
      <c r="G122" s="43"/>
      <c r="H122" s="43"/>
      <c r="I122" s="43"/>
      <c r="J122" s="43"/>
      <c r="K122" s="43"/>
      <c r="L122" s="66"/>
      <c r="S122" s="41"/>
      <c r="T122" s="41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</row>
    <row r="123" s="2" customFormat="1" ht="12" customHeight="1">
      <c r="A123" s="41"/>
      <c r="B123" s="42"/>
      <c r="C123" s="33" t="s">
        <v>16</v>
      </c>
      <c r="D123" s="43"/>
      <c r="E123" s="43"/>
      <c r="F123" s="43"/>
      <c r="G123" s="43"/>
      <c r="H123" s="43"/>
      <c r="I123" s="43"/>
      <c r="J123" s="43"/>
      <c r="K123" s="43"/>
      <c r="L123" s="66"/>
      <c r="S123" s="41"/>
      <c r="T123" s="41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</row>
    <row r="124" s="2" customFormat="1" ht="16.5" customHeight="1">
      <c r="A124" s="41"/>
      <c r="B124" s="42"/>
      <c r="C124" s="43"/>
      <c r="D124" s="43"/>
      <c r="E124" s="201" t="str">
        <f>E7</f>
        <v>Komunitní centrum Jahodnice - rozdělení do etap .I.etapa</v>
      </c>
      <c r="F124" s="33"/>
      <c r="G124" s="33"/>
      <c r="H124" s="33"/>
      <c r="I124" s="43"/>
      <c r="J124" s="43"/>
      <c r="K124" s="43"/>
      <c r="L124" s="66"/>
      <c r="S124" s="41"/>
      <c r="T124" s="41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</row>
    <row r="125" s="1" customFormat="1" ht="12" customHeight="1">
      <c r="B125" s="22"/>
      <c r="C125" s="33" t="s">
        <v>171</v>
      </c>
      <c r="D125" s="23"/>
      <c r="E125" s="23"/>
      <c r="F125" s="23"/>
      <c r="G125" s="23"/>
      <c r="H125" s="23"/>
      <c r="I125" s="23"/>
      <c r="J125" s="23"/>
      <c r="K125" s="23"/>
      <c r="L125" s="21"/>
    </row>
    <row r="126" s="1" customFormat="1" ht="23.25" customHeight="1">
      <c r="B126" s="22"/>
      <c r="C126" s="23"/>
      <c r="D126" s="23"/>
      <c r="E126" s="201" t="s">
        <v>172</v>
      </c>
      <c r="F126" s="23"/>
      <c r="G126" s="23"/>
      <c r="H126" s="23"/>
      <c r="I126" s="23"/>
      <c r="J126" s="23"/>
      <c r="K126" s="23"/>
      <c r="L126" s="21"/>
    </row>
    <row r="127" s="1" customFormat="1" ht="12" customHeight="1">
      <c r="B127" s="22"/>
      <c r="C127" s="33" t="s">
        <v>173</v>
      </c>
      <c r="D127" s="23"/>
      <c r="E127" s="23"/>
      <c r="F127" s="23"/>
      <c r="G127" s="23"/>
      <c r="H127" s="23"/>
      <c r="I127" s="23"/>
      <c r="J127" s="23"/>
      <c r="K127" s="23"/>
      <c r="L127" s="21"/>
    </row>
    <row r="128" s="2" customFormat="1" ht="16.5" customHeight="1">
      <c r="A128" s="41"/>
      <c r="B128" s="42"/>
      <c r="C128" s="43"/>
      <c r="D128" s="43"/>
      <c r="E128" s="202" t="s">
        <v>174</v>
      </c>
      <c r="F128" s="43"/>
      <c r="G128" s="43"/>
      <c r="H128" s="43"/>
      <c r="I128" s="43"/>
      <c r="J128" s="43"/>
      <c r="K128" s="43"/>
      <c r="L128" s="66"/>
      <c r="S128" s="41"/>
      <c r="T128" s="41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</row>
    <row r="129" s="2" customFormat="1" ht="12" customHeight="1">
      <c r="A129" s="41"/>
      <c r="B129" s="42"/>
      <c r="C129" s="33" t="s">
        <v>4335</v>
      </c>
      <c r="D129" s="43"/>
      <c r="E129" s="43"/>
      <c r="F129" s="43"/>
      <c r="G129" s="43"/>
      <c r="H129" s="43"/>
      <c r="I129" s="43"/>
      <c r="J129" s="43"/>
      <c r="K129" s="43"/>
      <c r="L129" s="66"/>
      <c r="S129" s="41"/>
      <c r="T129" s="41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</row>
    <row r="130" s="2" customFormat="1" ht="16.5" customHeight="1">
      <c r="A130" s="41"/>
      <c r="B130" s="42"/>
      <c r="C130" s="43"/>
      <c r="D130" s="43"/>
      <c r="E130" s="79" t="str">
        <f>E13</f>
        <v>222 - Obvodová stěna</v>
      </c>
      <c r="F130" s="43"/>
      <c r="G130" s="43"/>
      <c r="H130" s="43"/>
      <c r="I130" s="43"/>
      <c r="J130" s="43"/>
      <c r="K130" s="43"/>
      <c r="L130" s="66"/>
      <c r="S130" s="41"/>
      <c r="T130" s="41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</row>
    <row r="131" s="2" customFormat="1" ht="6.96" customHeight="1">
      <c r="A131" s="41"/>
      <c r="B131" s="42"/>
      <c r="C131" s="43"/>
      <c r="D131" s="43"/>
      <c r="E131" s="43"/>
      <c r="F131" s="43"/>
      <c r="G131" s="43"/>
      <c r="H131" s="43"/>
      <c r="I131" s="43"/>
      <c r="J131" s="43"/>
      <c r="K131" s="43"/>
      <c r="L131" s="66"/>
      <c r="S131" s="41"/>
      <c r="T131" s="41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</row>
    <row r="132" s="2" customFormat="1" ht="12" customHeight="1">
      <c r="A132" s="41"/>
      <c r="B132" s="42"/>
      <c r="C132" s="33" t="s">
        <v>20</v>
      </c>
      <c r="D132" s="43"/>
      <c r="E132" s="43"/>
      <c r="F132" s="28" t="str">
        <f>F16</f>
        <v>Baštýřská 67/2,19800 Praha 14</v>
      </c>
      <c r="G132" s="43"/>
      <c r="H132" s="43"/>
      <c r="I132" s="33" t="s">
        <v>22</v>
      </c>
      <c r="J132" s="82" t="str">
        <f>IF(J16="","",J16)</f>
        <v>14. 7. 2021</v>
      </c>
      <c r="K132" s="43"/>
      <c r="L132" s="66"/>
      <c r="S132" s="41"/>
      <c r="T132" s="41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</row>
    <row r="133" s="2" customFormat="1" ht="6.96" customHeight="1">
      <c r="A133" s="41"/>
      <c r="B133" s="42"/>
      <c r="C133" s="43"/>
      <c r="D133" s="43"/>
      <c r="E133" s="43"/>
      <c r="F133" s="43"/>
      <c r="G133" s="43"/>
      <c r="H133" s="43"/>
      <c r="I133" s="43"/>
      <c r="J133" s="43"/>
      <c r="K133" s="43"/>
      <c r="L133" s="66"/>
      <c r="S133" s="41"/>
      <c r="T133" s="41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</row>
    <row r="134" s="2" customFormat="1" ht="25.65" customHeight="1">
      <c r="A134" s="41"/>
      <c r="B134" s="42"/>
      <c r="C134" s="33" t="s">
        <v>24</v>
      </c>
      <c r="D134" s="43"/>
      <c r="E134" s="43"/>
      <c r="F134" s="28" t="str">
        <f>E19</f>
        <v>Městská část Praha 14,Br.Venclíků 1073,Praha 14</v>
      </c>
      <c r="G134" s="43"/>
      <c r="H134" s="43"/>
      <c r="I134" s="33" t="s">
        <v>31</v>
      </c>
      <c r="J134" s="37" t="str">
        <f>E25</f>
        <v>a3atelier s.r.o.,Praha 1</v>
      </c>
      <c r="K134" s="43"/>
      <c r="L134" s="66"/>
      <c r="S134" s="41"/>
      <c r="T134" s="41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</row>
    <row r="135" s="2" customFormat="1" ht="15.15" customHeight="1">
      <c r="A135" s="41"/>
      <c r="B135" s="42"/>
      <c r="C135" s="33" t="s">
        <v>29</v>
      </c>
      <c r="D135" s="43"/>
      <c r="E135" s="43"/>
      <c r="F135" s="28" t="str">
        <f>IF(E22="","",E22)</f>
        <v>Vyplň údaj</v>
      </c>
      <c r="G135" s="43"/>
      <c r="H135" s="43"/>
      <c r="I135" s="33" t="s">
        <v>35</v>
      </c>
      <c r="J135" s="37" t="str">
        <f>E28</f>
        <v>Ing.Myšík Petr</v>
      </c>
      <c r="K135" s="43"/>
      <c r="L135" s="66"/>
      <c r="S135" s="41"/>
      <c r="T135" s="41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</row>
    <row r="136" s="2" customFormat="1" ht="10.32" customHeight="1">
      <c r="A136" s="41"/>
      <c r="B136" s="42"/>
      <c r="C136" s="43"/>
      <c r="D136" s="43"/>
      <c r="E136" s="43"/>
      <c r="F136" s="43"/>
      <c r="G136" s="43"/>
      <c r="H136" s="43"/>
      <c r="I136" s="43"/>
      <c r="J136" s="43"/>
      <c r="K136" s="43"/>
      <c r="L136" s="66"/>
      <c r="S136" s="41"/>
      <c r="T136" s="41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</row>
    <row r="137" s="11" customFormat="1" ht="29.28" customHeight="1">
      <c r="A137" s="225"/>
      <c r="B137" s="226"/>
      <c r="C137" s="227" t="s">
        <v>198</v>
      </c>
      <c r="D137" s="228" t="s">
        <v>66</v>
      </c>
      <c r="E137" s="228" t="s">
        <v>62</v>
      </c>
      <c r="F137" s="228" t="s">
        <v>63</v>
      </c>
      <c r="G137" s="228" t="s">
        <v>199</v>
      </c>
      <c r="H137" s="228" t="s">
        <v>200</v>
      </c>
      <c r="I137" s="228" t="s">
        <v>201</v>
      </c>
      <c r="J137" s="229" t="s">
        <v>181</v>
      </c>
      <c r="K137" s="230" t="s">
        <v>202</v>
      </c>
      <c r="L137" s="231"/>
      <c r="M137" s="103" t="s">
        <v>1</v>
      </c>
      <c r="N137" s="104" t="s">
        <v>45</v>
      </c>
      <c r="O137" s="104" t="s">
        <v>203</v>
      </c>
      <c r="P137" s="104" t="s">
        <v>204</v>
      </c>
      <c r="Q137" s="104" t="s">
        <v>205</v>
      </c>
      <c r="R137" s="104" t="s">
        <v>206</v>
      </c>
      <c r="S137" s="104" t="s">
        <v>207</v>
      </c>
      <c r="T137" s="105" t="s">
        <v>208</v>
      </c>
      <c r="U137" s="225"/>
      <c r="V137" s="225"/>
      <c r="W137" s="225"/>
      <c r="X137" s="225"/>
      <c r="Y137" s="225"/>
      <c r="Z137" s="225"/>
      <c r="AA137" s="225"/>
      <c r="AB137" s="225"/>
      <c r="AC137" s="225"/>
      <c r="AD137" s="225"/>
      <c r="AE137" s="225"/>
    </row>
    <row r="138" s="2" customFormat="1" ht="22.8" customHeight="1">
      <c r="A138" s="41"/>
      <c r="B138" s="42"/>
      <c r="C138" s="110" t="s">
        <v>209</v>
      </c>
      <c r="D138" s="43"/>
      <c r="E138" s="43"/>
      <c r="F138" s="43"/>
      <c r="G138" s="43"/>
      <c r="H138" s="43"/>
      <c r="I138" s="43"/>
      <c r="J138" s="232">
        <f>BK138</f>
        <v>0</v>
      </c>
      <c r="K138" s="43"/>
      <c r="L138" s="44"/>
      <c r="M138" s="106"/>
      <c r="N138" s="233"/>
      <c r="O138" s="107"/>
      <c r="P138" s="234">
        <f>P139</f>
        <v>0</v>
      </c>
      <c r="Q138" s="107"/>
      <c r="R138" s="234">
        <f>R139</f>
        <v>23.415828609999998</v>
      </c>
      <c r="S138" s="107"/>
      <c r="T138" s="235">
        <f>T139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T138" s="18" t="s">
        <v>80</v>
      </c>
      <c r="AU138" s="18" t="s">
        <v>183</v>
      </c>
      <c r="BK138" s="236">
        <f>BK139</f>
        <v>0</v>
      </c>
    </row>
    <row r="139" s="12" customFormat="1" ht="25.92" customHeight="1">
      <c r="A139" s="12"/>
      <c r="B139" s="237"/>
      <c r="C139" s="238"/>
      <c r="D139" s="239" t="s">
        <v>80</v>
      </c>
      <c r="E139" s="240" t="s">
        <v>4340</v>
      </c>
      <c r="F139" s="240" t="s">
        <v>4341</v>
      </c>
      <c r="G139" s="238"/>
      <c r="H139" s="238"/>
      <c r="I139" s="241"/>
      <c r="J139" s="242">
        <f>BK139</f>
        <v>0</v>
      </c>
      <c r="K139" s="238"/>
      <c r="L139" s="243"/>
      <c r="M139" s="244"/>
      <c r="N139" s="245"/>
      <c r="O139" s="245"/>
      <c r="P139" s="246">
        <f>P140</f>
        <v>0</v>
      </c>
      <c r="Q139" s="245"/>
      <c r="R139" s="246">
        <f>R140</f>
        <v>23.415828609999998</v>
      </c>
      <c r="S139" s="245"/>
      <c r="T139" s="247">
        <f>T140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48" t="s">
        <v>89</v>
      </c>
      <c r="AT139" s="249" t="s">
        <v>80</v>
      </c>
      <c r="AU139" s="249" t="s">
        <v>81</v>
      </c>
      <c r="AY139" s="248" t="s">
        <v>211</v>
      </c>
      <c r="BK139" s="250">
        <f>BK140</f>
        <v>0</v>
      </c>
    </row>
    <row r="140" s="12" customFormat="1" ht="22.8" customHeight="1">
      <c r="A140" s="12"/>
      <c r="B140" s="237"/>
      <c r="C140" s="238"/>
      <c r="D140" s="239" t="s">
        <v>80</v>
      </c>
      <c r="E140" s="251" t="s">
        <v>1291</v>
      </c>
      <c r="F140" s="251" t="s">
        <v>1292</v>
      </c>
      <c r="G140" s="238"/>
      <c r="H140" s="238"/>
      <c r="I140" s="241"/>
      <c r="J140" s="252">
        <f>BK140</f>
        <v>0</v>
      </c>
      <c r="K140" s="238"/>
      <c r="L140" s="243"/>
      <c r="M140" s="244"/>
      <c r="N140" s="245"/>
      <c r="O140" s="245"/>
      <c r="P140" s="246">
        <f>P141+SUM(P142:P150)+P168</f>
        <v>0</v>
      </c>
      <c r="Q140" s="245"/>
      <c r="R140" s="246">
        <f>R141+SUM(R142:R150)+R168</f>
        <v>23.415828609999998</v>
      </c>
      <c r="S140" s="245"/>
      <c r="T140" s="247">
        <f>T141+SUM(T142:T150)+T168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48" t="s">
        <v>89</v>
      </c>
      <c r="AT140" s="249" t="s">
        <v>80</v>
      </c>
      <c r="AU140" s="249" t="s">
        <v>87</v>
      </c>
      <c r="AY140" s="248" t="s">
        <v>211</v>
      </c>
      <c r="BK140" s="250">
        <f>BK141+SUM(BK142:BK150)+BK168</f>
        <v>0</v>
      </c>
    </row>
    <row r="141" s="2" customFormat="1" ht="24.15" customHeight="1">
      <c r="A141" s="41"/>
      <c r="B141" s="42"/>
      <c r="C141" s="253" t="s">
        <v>87</v>
      </c>
      <c r="D141" s="253" t="s">
        <v>214</v>
      </c>
      <c r="E141" s="254" t="s">
        <v>4342</v>
      </c>
      <c r="F141" s="255" t="s">
        <v>4343</v>
      </c>
      <c r="G141" s="256" t="s">
        <v>269</v>
      </c>
      <c r="H141" s="257">
        <v>264.44099999999997</v>
      </c>
      <c r="I141" s="258"/>
      <c r="J141" s="259">
        <f>ROUND(I141*H141,2)</f>
        <v>0</v>
      </c>
      <c r="K141" s="260"/>
      <c r="L141" s="44"/>
      <c r="M141" s="261" t="s">
        <v>1</v>
      </c>
      <c r="N141" s="262" t="s">
        <v>46</v>
      </c>
      <c r="O141" s="94"/>
      <c r="P141" s="263">
        <f>O141*H141</f>
        <v>0</v>
      </c>
      <c r="Q141" s="263">
        <v>0.00024000000000000001</v>
      </c>
      <c r="R141" s="263">
        <f>Q141*H141</f>
        <v>0.063465839999999996</v>
      </c>
      <c r="S141" s="263">
        <v>0</v>
      </c>
      <c r="T141" s="264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65" t="s">
        <v>526</v>
      </c>
      <c r="AT141" s="265" t="s">
        <v>214</v>
      </c>
      <c r="AU141" s="265" t="s">
        <v>89</v>
      </c>
      <c r="AY141" s="18" t="s">
        <v>211</v>
      </c>
      <c r="BE141" s="155">
        <f>IF(N141="základní",J141,0)</f>
        <v>0</v>
      </c>
      <c r="BF141" s="155">
        <f>IF(N141="snížená",J141,0)</f>
        <v>0</v>
      </c>
      <c r="BG141" s="155">
        <f>IF(N141="zákl. přenesená",J141,0)</f>
        <v>0</v>
      </c>
      <c r="BH141" s="155">
        <f>IF(N141="sníž. přenesená",J141,0)</f>
        <v>0</v>
      </c>
      <c r="BI141" s="155">
        <f>IF(N141="nulová",J141,0)</f>
        <v>0</v>
      </c>
      <c r="BJ141" s="18" t="s">
        <v>87</v>
      </c>
      <c r="BK141" s="155">
        <f>ROUND(I141*H141,2)</f>
        <v>0</v>
      </c>
      <c r="BL141" s="18" t="s">
        <v>526</v>
      </c>
      <c r="BM141" s="265" t="s">
        <v>4344</v>
      </c>
    </row>
    <row r="142" s="14" customFormat="1">
      <c r="A142" s="14"/>
      <c r="B142" s="277"/>
      <c r="C142" s="278"/>
      <c r="D142" s="268" t="s">
        <v>236</v>
      </c>
      <c r="E142" s="279" t="s">
        <v>1</v>
      </c>
      <c r="F142" s="280" t="s">
        <v>4345</v>
      </c>
      <c r="G142" s="278"/>
      <c r="H142" s="281">
        <v>297.59100000000001</v>
      </c>
      <c r="I142" s="282"/>
      <c r="J142" s="278"/>
      <c r="K142" s="278"/>
      <c r="L142" s="283"/>
      <c r="M142" s="284"/>
      <c r="N142" s="285"/>
      <c r="O142" s="285"/>
      <c r="P142" s="285"/>
      <c r="Q142" s="285"/>
      <c r="R142" s="285"/>
      <c r="S142" s="285"/>
      <c r="T142" s="286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87" t="s">
        <v>236</v>
      </c>
      <c r="AU142" s="287" t="s">
        <v>89</v>
      </c>
      <c r="AV142" s="14" t="s">
        <v>89</v>
      </c>
      <c r="AW142" s="14" t="s">
        <v>34</v>
      </c>
      <c r="AX142" s="14" t="s">
        <v>81</v>
      </c>
      <c r="AY142" s="287" t="s">
        <v>211</v>
      </c>
    </row>
    <row r="143" s="14" customFormat="1">
      <c r="A143" s="14"/>
      <c r="B143" s="277"/>
      <c r="C143" s="278"/>
      <c r="D143" s="268" t="s">
        <v>236</v>
      </c>
      <c r="E143" s="279" t="s">
        <v>1</v>
      </c>
      <c r="F143" s="280" t="s">
        <v>4346</v>
      </c>
      <c r="G143" s="278"/>
      <c r="H143" s="281">
        <v>-33.149999999999999</v>
      </c>
      <c r="I143" s="282"/>
      <c r="J143" s="278"/>
      <c r="K143" s="278"/>
      <c r="L143" s="283"/>
      <c r="M143" s="284"/>
      <c r="N143" s="285"/>
      <c r="O143" s="285"/>
      <c r="P143" s="285"/>
      <c r="Q143" s="285"/>
      <c r="R143" s="285"/>
      <c r="S143" s="285"/>
      <c r="T143" s="286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87" t="s">
        <v>236</v>
      </c>
      <c r="AU143" s="287" t="s">
        <v>89</v>
      </c>
      <c r="AV143" s="14" t="s">
        <v>89</v>
      </c>
      <c r="AW143" s="14" t="s">
        <v>34</v>
      </c>
      <c r="AX143" s="14" t="s">
        <v>81</v>
      </c>
      <c r="AY143" s="287" t="s">
        <v>211</v>
      </c>
    </row>
    <row r="144" s="15" customFormat="1">
      <c r="A144" s="15"/>
      <c r="B144" s="295"/>
      <c r="C144" s="296"/>
      <c r="D144" s="268" t="s">
        <v>236</v>
      </c>
      <c r="E144" s="297" t="s">
        <v>1</v>
      </c>
      <c r="F144" s="298" t="s">
        <v>435</v>
      </c>
      <c r="G144" s="296"/>
      <c r="H144" s="299">
        <v>264.44099999999997</v>
      </c>
      <c r="I144" s="300"/>
      <c r="J144" s="296"/>
      <c r="K144" s="296"/>
      <c r="L144" s="301"/>
      <c r="M144" s="302"/>
      <c r="N144" s="303"/>
      <c r="O144" s="303"/>
      <c r="P144" s="303"/>
      <c r="Q144" s="303"/>
      <c r="R144" s="303"/>
      <c r="S144" s="303"/>
      <c r="T144" s="304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T144" s="305" t="s">
        <v>236</v>
      </c>
      <c r="AU144" s="305" t="s">
        <v>89</v>
      </c>
      <c r="AV144" s="15" t="s">
        <v>100</v>
      </c>
      <c r="AW144" s="15" t="s">
        <v>34</v>
      </c>
      <c r="AX144" s="15" t="s">
        <v>87</v>
      </c>
      <c r="AY144" s="305" t="s">
        <v>211</v>
      </c>
    </row>
    <row r="145" s="2" customFormat="1" ht="24.15" customHeight="1">
      <c r="A145" s="41"/>
      <c r="B145" s="42"/>
      <c r="C145" s="317" t="s">
        <v>89</v>
      </c>
      <c r="D145" s="317" t="s">
        <v>587</v>
      </c>
      <c r="E145" s="318" t="s">
        <v>4347</v>
      </c>
      <c r="F145" s="319" t="s">
        <v>4348</v>
      </c>
      <c r="G145" s="320" t="s">
        <v>269</v>
      </c>
      <c r="H145" s="321">
        <v>277.66300000000001</v>
      </c>
      <c r="I145" s="322"/>
      <c r="J145" s="323">
        <f>ROUND(I145*H145,2)</f>
        <v>0</v>
      </c>
      <c r="K145" s="324"/>
      <c r="L145" s="325"/>
      <c r="M145" s="326" t="s">
        <v>1</v>
      </c>
      <c r="N145" s="327" t="s">
        <v>46</v>
      </c>
      <c r="O145" s="94"/>
      <c r="P145" s="263">
        <f>O145*H145</f>
        <v>0</v>
      </c>
      <c r="Q145" s="263">
        <v>0.01</v>
      </c>
      <c r="R145" s="263">
        <f>Q145*H145</f>
        <v>2.7766300000000004</v>
      </c>
      <c r="S145" s="263">
        <v>0</v>
      </c>
      <c r="T145" s="264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65" t="s">
        <v>632</v>
      </c>
      <c r="AT145" s="265" t="s">
        <v>587</v>
      </c>
      <c r="AU145" s="265" t="s">
        <v>89</v>
      </c>
      <c r="AY145" s="18" t="s">
        <v>211</v>
      </c>
      <c r="BE145" s="155">
        <f>IF(N145="základní",J145,0)</f>
        <v>0</v>
      </c>
      <c r="BF145" s="155">
        <f>IF(N145="snížená",J145,0)</f>
        <v>0</v>
      </c>
      <c r="BG145" s="155">
        <f>IF(N145="zákl. přenesená",J145,0)</f>
        <v>0</v>
      </c>
      <c r="BH145" s="155">
        <f>IF(N145="sníž. přenesená",J145,0)</f>
        <v>0</v>
      </c>
      <c r="BI145" s="155">
        <f>IF(N145="nulová",J145,0)</f>
        <v>0</v>
      </c>
      <c r="BJ145" s="18" t="s">
        <v>87</v>
      </c>
      <c r="BK145" s="155">
        <f>ROUND(I145*H145,2)</f>
        <v>0</v>
      </c>
      <c r="BL145" s="18" t="s">
        <v>526</v>
      </c>
      <c r="BM145" s="265" t="s">
        <v>4349</v>
      </c>
    </row>
    <row r="146" s="14" customFormat="1">
      <c r="A146" s="14"/>
      <c r="B146" s="277"/>
      <c r="C146" s="278"/>
      <c r="D146" s="268" t="s">
        <v>236</v>
      </c>
      <c r="E146" s="278"/>
      <c r="F146" s="280" t="s">
        <v>4350</v>
      </c>
      <c r="G146" s="278"/>
      <c r="H146" s="281">
        <v>277.66300000000001</v>
      </c>
      <c r="I146" s="282"/>
      <c r="J146" s="278"/>
      <c r="K146" s="278"/>
      <c r="L146" s="283"/>
      <c r="M146" s="284"/>
      <c r="N146" s="285"/>
      <c r="O146" s="285"/>
      <c r="P146" s="285"/>
      <c r="Q146" s="285"/>
      <c r="R146" s="285"/>
      <c r="S146" s="285"/>
      <c r="T146" s="286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87" t="s">
        <v>236</v>
      </c>
      <c r="AU146" s="287" t="s">
        <v>89</v>
      </c>
      <c r="AV146" s="14" t="s">
        <v>89</v>
      </c>
      <c r="AW146" s="14" t="s">
        <v>4</v>
      </c>
      <c r="AX146" s="14" t="s">
        <v>87</v>
      </c>
      <c r="AY146" s="287" t="s">
        <v>211</v>
      </c>
    </row>
    <row r="147" s="2" customFormat="1" ht="24.15" customHeight="1">
      <c r="A147" s="41"/>
      <c r="B147" s="42"/>
      <c r="C147" s="253" t="s">
        <v>96</v>
      </c>
      <c r="D147" s="253" t="s">
        <v>214</v>
      </c>
      <c r="E147" s="254" t="s">
        <v>1382</v>
      </c>
      <c r="F147" s="255" t="s">
        <v>4351</v>
      </c>
      <c r="G147" s="256" t="s">
        <v>505</v>
      </c>
      <c r="H147" s="257">
        <v>19.856999999999999</v>
      </c>
      <c r="I147" s="258"/>
      <c r="J147" s="259">
        <f>ROUND(I147*H147,2)</f>
        <v>0</v>
      </c>
      <c r="K147" s="260"/>
      <c r="L147" s="44"/>
      <c r="M147" s="261" t="s">
        <v>1</v>
      </c>
      <c r="N147" s="262" t="s">
        <v>46</v>
      </c>
      <c r="O147" s="94"/>
      <c r="P147" s="263">
        <f>O147*H147</f>
        <v>0</v>
      </c>
      <c r="Q147" s="263">
        <v>0</v>
      </c>
      <c r="R147" s="263">
        <f>Q147*H147</f>
        <v>0</v>
      </c>
      <c r="S147" s="263">
        <v>0</v>
      </c>
      <c r="T147" s="264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65" t="s">
        <v>526</v>
      </c>
      <c r="AT147" s="265" t="s">
        <v>214</v>
      </c>
      <c r="AU147" s="265" t="s">
        <v>89</v>
      </c>
      <c r="AY147" s="18" t="s">
        <v>211</v>
      </c>
      <c r="BE147" s="155">
        <f>IF(N147="základní",J147,0)</f>
        <v>0</v>
      </c>
      <c r="BF147" s="155">
        <f>IF(N147="snížená",J147,0)</f>
        <v>0</v>
      </c>
      <c r="BG147" s="155">
        <f>IF(N147="zákl. přenesená",J147,0)</f>
        <v>0</v>
      </c>
      <c r="BH147" s="155">
        <f>IF(N147="sníž. přenesená",J147,0)</f>
        <v>0</v>
      </c>
      <c r="BI147" s="155">
        <f>IF(N147="nulová",J147,0)</f>
        <v>0</v>
      </c>
      <c r="BJ147" s="18" t="s">
        <v>87</v>
      </c>
      <c r="BK147" s="155">
        <f>ROUND(I147*H147,2)</f>
        <v>0</v>
      </c>
      <c r="BL147" s="18" t="s">
        <v>526</v>
      </c>
      <c r="BM147" s="265" t="s">
        <v>4352</v>
      </c>
    </row>
    <row r="148" s="2" customFormat="1" ht="24.15" customHeight="1">
      <c r="A148" s="41"/>
      <c r="B148" s="42"/>
      <c r="C148" s="253" t="s">
        <v>100</v>
      </c>
      <c r="D148" s="253" t="s">
        <v>214</v>
      </c>
      <c r="E148" s="254" t="s">
        <v>1386</v>
      </c>
      <c r="F148" s="255" t="s">
        <v>1387</v>
      </c>
      <c r="G148" s="256" t="s">
        <v>505</v>
      </c>
      <c r="H148" s="257">
        <v>39.713999999999999</v>
      </c>
      <c r="I148" s="258"/>
      <c r="J148" s="259">
        <f>ROUND(I148*H148,2)</f>
        <v>0</v>
      </c>
      <c r="K148" s="260"/>
      <c r="L148" s="44"/>
      <c r="M148" s="261" t="s">
        <v>1</v>
      </c>
      <c r="N148" s="262" t="s">
        <v>46</v>
      </c>
      <c r="O148" s="94"/>
      <c r="P148" s="263">
        <f>O148*H148</f>
        <v>0</v>
      </c>
      <c r="Q148" s="263">
        <v>0</v>
      </c>
      <c r="R148" s="263">
        <f>Q148*H148</f>
        <v>0</v>
      </c>
      <c r="S148" s="263">
        <v>0</v>
      </c>
      <c r="T148" s="264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65" t="s">
        <v>526</v>
      </c>
      <c r="AT148" s="265" t="s">
        <v>214</v>
      </c>
      <c r="AU148" s="265" t="s">
        <v>89</v>
      </c>
      <c r="AY148" s="18" t="s">
        <v>211</v>
      </c>
      <c r="BE148" s="155">
        <f>IF(N148="základní",J148,0)</f>
        <v>0</v>
      </c>
      <c r="BF148" s="155">
        <f>IF(N148="snížená",J148,0)</f>
        <v>0</v>
      </c>
      <c r="BG148" s="155">
        <f>IF(N148="zákl. přenesená",J148,0)</f>
        <v>0</v>
      </c>
      <c r="BH148" s="155">
        <f>IF(N148="sníž. přenesená",J148,0)</f>
        <v>0</v>
      </c>
      <c r="BI148" s="155">
        <f>IF(N148="nulová",J148,0)</f>
        <v>0</v>
      </c>
      <c r="BJ148" s="18" t="s">
        <v>87</v>
      </c>
      <c r="BK148" s="155">
        <f>ROUND(I148*H148,2)</f>
        <v>0</v>
      </c>
      <c r="BL148" s="18" t="s">
        <v>526</v>
      </c>
      <c r="BM148" s="265" t="s">
        <v>4353</v>
      </c>
    </row>
    <row r="149" s="14" customFormat="1">
      <c r="A149" s="14"/>
      <c r="B149" s="277"/>
      <c r="C149" s="278"/>
      <c r="D149" s="268" t="s">
        <v>236</v>
      </c>
      <c r="E149" s="278"/>
      <c r="F149" s="280" t="s">
        <v>4354</v>
      </c>
      <c r="G149" s="278"/>
      <c r="H149" s="281">
        <v>39.713999999999999</v>
      </c>
      <c r="I149" s="282"/>
      <c r="J149" s="278"/>
      <c r="K149" s="278"/>
      <c r="L149" s="283"/>
      <c r="M149" s="284"/>
      <c r="N149" s="285"/>
      <c r="O149" s="285"/>
      <c r="P149" s="285"/>
      <c r="Q149" s="285"/>
      <c r="R149" s="285"/>
      <c r="S149" s="285"/>
      <c r="T149" s="286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87" t="s">
        <v>236</v>
      </c>
      <c r="AU149" s="287" t="s">
        <v>89</v>
      </c>
      <c r="AV149" s="14" t="s">
        <v>89</v>
      </c>
      <c r="AW149" s="14" t="s">
        <v>4</v>
      </c>
      <c r="AX149" s="14" t="s">
        <v>87</v>
      </c>
      <c r="AY149" s="287" t="s">
        <v>211</v>
      </c>
    </row>
    <row r="150" s="12" customFormat="1" ht="20.88" customHeight="1">
      <c r="A150" s="12"/>
      <c r="B150" s="237"/>
      <c r="C150" s="238"/>
      <c r="D150" s="239" t="s">
        <v>80</v>
      </c>
      <c r="E150" s="251" t="s">
        <v>1416</v>
      </c>
      <c r="F150" s="251" t="s">
        <v>1417</v>
      </c>
      <c r="G150" s="238"/>
      <c r="H150" s="238"/>
      <c r="I150" s="241"/>
      <c r="J150" s="252">
        <f>BK150</f>
        <v>0</v>
      </c>
      <c r="K150" s="238"/>
      <c r="L150" s="243"/>
      <c r="M150" s="244"/>
      <c r="N150" s="245"/>
      <c r="O150" s="245"/>
      <c r="P150" s="246">
        <f>SUM(P151:P167)</f>
        <v>0</v>
      </c>
      <c r="Q150" s="245"/>
      <c r="R150" s="246">
        <f>SUM(R151:R167)</f>
        <v>7.8462529199999986</v>
      </c>
      <c r="S150" s="245"/>
      <c r="T150" s="247">
        <f>SUM(T151:T167)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48" t="s">
        <v>89</v>
      </c>
      <c r="AT150" s="249" t="s">
        <v>80</v>
      </c>
      <c r="AU150" s="249" t="s">
        <v>89</v>
      </c>
      <c r="AY150" s="248" t="s">
        <v>211</v>
      </c>
      <c r="BK150" s="250">
        <f>SUM(BK151:BK167)</f>
        <v>0</v>
      </c>
    </row>
    <row r="151" s="2" customFormat="1" ht="33" customHeight="1">
      <c r="A151" s="41"/>
      <c r="B151" s="42"/>
      <c r="C151" s="253" t="s">
        <v>105</v>
      </c>
      <c r="D151" s="253" t="s">
        <v>214</v>
      </c>
      <c r="E151" s="254" t="s">
        <v>1419</v>
      </c>
      <c r="F151" s="255" t="s">
        <v>1420</v>
      </c>
      <c r="G151" s="256" t="s">
        <v>332</v>
      </c>
      <c r="H151" s="257">
        <v>8.0879999999999992</v>
      </c>
      <c r="I151" s="258"/>
      <c r="J151" s="259">
        <f>ROUND(I151*H151,2)</f>
        <v>0</v>
      </c>
      <c r="K151" s="260"/>
      <c r="L151" s="44"/>
      <c r="M151" s="261" t="s">
        <v>1</v>
      </c>
      <c r="N151" s="262" t="s">
        <v>46</v>
      </c>
      <c r="O151" s="94"/>
      <c r="P151" s="263">
        <f>O151*H151</f>
        <v>0</v>
      </c>
      <c r="Q151" s="263">
        <v>0.00189</v>
      </c>
      <c r="R151" s="263">
        <f>Q151*H151</f>
        <v>0.015286319999999999</v>
      </c>
      <c r="S151" s="263">
        <v>0</v>
      </c>
      <c r="T151" s="264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65" t="s">
        <v>526</v>
      </c>
      <c r="AT151" s="265" t="s">
        <v>214</v>
      </c>
      <c r="AU151" s="265" t="s">
        <v>96</v>
      </c>
      <c r="AY151" s="18" t="s">
        <v>211</v>
      </c>
      <c r="BE151" s="155">
        <f>IF(N151="základní",J151,0)</f>
        <v>0</v>
      </c>
      <c r="BF151" s="155">
        <f>IF(N151="snížená",J151,0)</f>
        <v>0</v>
      </c>
      <c r="BG151" s="155">
        <f>IF(N151="zákl. přenesená",J151,0)</f>
        <v>0</v>
      </c>
      <c r="BH151" s="155">
        <f>IF(N151="sníž. přenesená",J151,0)</f>
        <v>0</v>
      </c>
      <c r="BI151" s="155">
        <f>IF(N151="nulová",J151,0)</f>
        <v>0</v>
      </c>
      <c r="BJ151" s="18" t="s">
        <v>87</v>
      </c>
      <c r="BK151" s="155">
        <f>ROUND(I151*H151,2)</f>
        <v>0</v>
      </c>
      <c r="BL151" s="18" t="s">
        <v>526</v>
      </c>
      <c r="BM151" s="265" t="s">
        <v>4355</v>
      </c>
    </row>
    <row r="152" s="14" customFormat="1">
      <c r="A152" s="14"/>
      <c r="B152" s="277"/>
      <c r="C152" s="278"/>
      <c r="D152" s="268" t="s">
        <v>236</v>
      </c>
      <c r="E152" s="279" t="s">
        <v>1</v>
      </c>
      <c r="F152" s="280" t="s">
        <v>4356</v>
      </c>
      <c r="G152" s="278"/>
      <c r="H152" s="281">
        <v>8.0879999999999992</v>
      </c>
      <c r="I152" s="282"/>
      <c r="J152" s="278"/>
      <c r="K152" s="278"/>
      <c r="L152" s="283"/>
      <c r="M152" s="284"/>
      <c r="N152" s="285"/>
      <c r="O152" s="285"/>
      <c r="P152" s="285"/>
      <c r="Q152" s="285"/>
      <c r="R152" s="285"/>
      <c r="S152" s="285"/>
      <c r="T152" s="286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87" t="s">
        <v>236</v>
      </c>
      <c r="AU152" s="287" t="s">
        <v>96</v>
      </c>
      <c r="AV152" s="14" t="s">
        <v>89</v>
      </c>
      <c r="AW152" s="14" t="s">
        <v>34</v>
      </c>
      <c r="AX152" s="14" t="s">
        <v>87</v>
      </c>
      <c r="AY152" s="287" t="s">
        <v>211</v>
      </c>
    </row>
    <row r="153" s="2" customFormat="1" ht="24.15" customHeight="1">
      <c r="A153" s="41"/>
      <c r="B153" s="42"/>
      <c r="C153" s="253" t="s">
        <v>232</v>
      </c>
      <c r="D153" s="253" t="s">
        <v>214</v>
      </c>
      <c r="E153" s="254" t="s">
        <v>4357</v>
      </c>
      <c r="F153" s="255" t="s">
        <v>4358</v>
      </c>
      <c r="G153" s="256" t="s">
        <v>269</v>
      </c>
      <c r="H153" s="257">
        <v>811.88400000000001</v>
      </c>
      <c r="I153" s="258"/>
      <c r="J153" s="259">
        <f>ROUND(I153*H153,2)</f>
        <v>0</v>
      </c>
      <c r="K153" s="260"/>
      <c r="L153" s="44"/>
      <c r="M153" s="261" t="s">
        <v>1</v>
      </c>
      <c r="N153" s="262" t="s">
        <v>46</v>
      </c>
      <c r="O153" s="94"/>
      <c r="P153" s="263">
        <f>O153*H153</f>
        <v>0</v>
      </c>
      <c r="Q153" s="263">
        <v>0</v>
      </c>
      <c r="R153" s="263">
        <f>Q153*H153</f>
        <v>0</v>
      </c>
      <c r="S153" s="263">
        <v>0</v>
      </c>
      <c r="T153" s="264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65" t="s">
        <v>526</v>
      </c>
      <c r="AT153" s="265" t="s">
        <v>214</v>
      </c>
      <c r="AU153" s="265" t="s">
        <v>96</v>
      </c>
      <c r="AY153" s="18" t="s">
        <v>211</v>
      </c>
      <c r="BE153" s="155">
        <f>IF(N153="základní",J153,0)</f>
        <v>0</v>
      </c>
      <c r="BF153" s="155">
        <f>IF(N153="snížená",J153,0)</f>
        <v>0</v>
      </c>
      <c r="BG153" s="155">
        <f>IF(N153="zákl. přenesená",J153,0)</f>
        <v>0</v>
      </c>
      <c r="BH153" s="155">
        <f>IF(N153="sníž. přenesená",J153,0)</f>
        <v>0</v>
      </c>
      <c r="BI153" s="155">
        <f>IF(N153="nulová",J153,0)</f>
        <v>0</v>
      </c>
      <c r="BJ153" s="18" t="s">
        <v>87</v>
      </c>
      <c r="BK153" s="155">
        <f>ROUND(I153*H153,2)</f>
        <v>0</v>
      </c>
      <c r="BL153" s="18" t="s">
        <v>526</v>
      </c>
      <c r="BM153" s="265" t="s">
        <v>4359</v>
      </c>
    </row>
    <row r="154" s="13" customFormat="1">
      <c r="A154" s="13"/>
      <c r="B154" s="266"/>
      <c r="C154" s="267"/>
      <c r="D154" s="268" t="s">
        <v>236</v>
      </c>
      <c r="E154" s="269" t="s">
        <v>1</v>
      </c>
      <c r="F154" s="270" t="s">
        <v>4360</v>
      </c>
      <c r="G154" s="267"/>
      <c r="H154" s="269" t="s">
        <v>1</v>
      </c>
      <c r="I154" s="271"/>
      <c r="J154" s="267"/>
      <c r="K154" s="267"/>
      <c r="L154" s="272"/>
      <c r="M154" s="273"/>
      <c r="N154" s="274"/>
      <c r="O154" s="274"/>
      <c r="P154" s="274"/>
      <c r="Q154" s="274"/>
      <c r="R154" s="274"/>
      <c r="S154" s="274"/>
      <c r="T154" s="275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76" t="s">
        <v>236</v>
      </c>
      <c r="AU154" s="276" t="s">
        <v>96</v>
      </c>
      <c r="AV154" s="13" t="s">
        <v>87</v>
      </c>
      <c r="AW154" s="13" t="s">
        <v>34</v>
      </c>
      <c r="AX154" s="13" t="s">
        <v>81</v>
      </c>
      <c r="AY154" s="276" t="s">
        <v>211</v>
      </c>
    </row>
    <row r="155" s="13" customFormat="1">
      <c r="A155" s="13"/>
      <c r="B155" s="266"/>
      <c r="C155" s="267"/>
      <c r="D155" s="268" t="s">
        <v>236</v>
      </c>
      <c r="E155" s="269" t="s">
        <v>1</v>
      </c>
      <c r="F155" s="270" t="s">
        <v>4361</v>
      </c>
      <c r="G155" s="267"/>
      <c r="H155" s="269" t="s">
        <v>1</v>
      </c>
      <c r="I155" s="271"/>
      <c r="J155" s="267"/>
      <c r="K155" s="267"/>
      <c r="L155" s="272"/>
      <c r="M155" s="273"/>
      <c r="N155" s="274"/>
      <c r="O155" s="274"/>
      <c r="P155" s="274"/>
      <c r="Q155" s="274"/>
      <c r="R155" s="274"/>
      <c r="S155" s="274"/>
      <c r="T155" s="275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76" t="s">
        <v>236</v>
      </c>
      <c r="AU155" s="276" t="s">
        <v>96</v>
      </c>
      <c r="AV155" s="13" t="s">
        <v>87</v>
      </c>
      <c r="AW155" s="13" t="s">
        <v>34</v>
      </c>
      <c r="AX155" s="13" t="s">
        <v>81</v>
      </c>
      <c r="AY155" s="276" t="s">
        <v>211</v>
      </c>
    </row>
    <row r="156" s="14" customFormat="1">
      <c r="A156" s="14"/>
      <c r="B156" s="277"/>
      <c r="C156" s="278"/>
      <c r="D156" s="268" t="s">
        <v>236</v>
      </c>
      <c r="E156" s="279" t="s">
        <v>1</v>
      </c>
      <c r="F156" s="280" t="s">
        <v>4362</v>
      </c>
      <c r="G156" s="278"/>
      <c r="H156" s="281">
        <v>283.00200000000001</v>
      </c>
      <c r="I156" s="282"/>
      <c r="J156" s="278"/>
      <c r="K156" s="278"/>
      <c r="L156" s="283"/>
      <c r="M156" s="284"/>
      <c r="N156" s="285"/>
      <c r="O156" s="285"/>
      <c r="P156" s="285"/>
      <c r="Q156" s="285"/>
      <c r="R156" s="285"/>
      <c r="S156" s="285"/>
      <c r="T156" s="286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87" t="s">
        <v>236</v>
      </c>
      <c r="AU156" s="287" t="s">
        <v>96</v>
      </c>
      <c r="AV156" s="14" t="s">
        <v>89</v>
      </c>
      <c r="AW156" s="14" t="s">
        <v>34</v>
      </c>
      <c r="AX156" s="14" t="s">
        <v>81</v>
      </c>
      <c r="AY156" s="287" t="s">
        <v>211</v>
      </c>
    </row>
    <row r="157" s="13" customFormat="1">
      <c r="A157" s="13"/>
      <c r="B157" s="266"/>
      <c r="C157" s="267"/>
      <c r="D157" s="268" t="s">
        <v>236</v>
      </c>
      <c r="E157" s="269" t="s">
        <v>1</v>
      </c>
      <c r="F157" s="270" t="s">
        <v>4363</v>
      </c>
      <c r="G157" s="267"/>
      <c r="H157" s="269" t="s">
        <v>1</v>
      </c>
      <c r="I157" s="271"/>
      <c r="J157" s="267"/>
      <c r="K157" s="267"/>
      <c r="L157" s="272"/>
      <c r="M157" s="273"/>
      <c r="N157" s="274"/>
      <c r="O157" s="274"/>
      <c r="P157" s="274"/>
      <c r="Q157" s="274"/>
      <c r="R157" s="274"/>
      <c r="S157" s="274"/>
      <c r="T157" s="275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76" t="s">
        <v>236</v>
      </c>
      <c r="AU157" s="276" t="s">
        <v>96</v>
      </c>
      <c r="AV157" s="13" t="s">
        <v>87</v>
      </c>
      <c r="AW157" s="13" t="s">
        <v>34</v>
      </c>
      <c r="AX157" s="13" t="s">
        <v>81</v>
      </c>
      <c r="AY157" s="276" t="s">
        <v>211</v>
      </c>
    </row>
    <row r="158" s="14" customFormat="1">
      <c r="A158" s="14"/>
      <c r="B158" s="277"/>
      <c r="C158" s="278"/>
      <c r="D158" s="268" t="s">
        <v>236</v>
      </c>
      <c r="E158" s="279" t="s">
        <v>1</v>
      </c>
      <c r="F158" s="280" t="s">
        <v>4364</v>
      </c>
      <c r="G158" s="278"/>
      <c r="H158" s="281">
        <v>528.88199999999995</v>
      </c>
      <c r="I158" s="282"/>
      <c r="J158" s="278"/>
      <c r="K158" s="278"/>
      <c r="L158" s="283"/>
      <c r="M158" s="284"/>
      <c r="N158" s="285"/>
      <c r="O158" s="285"/>
      <c r="P158" s="285"/>
      <c r="Q158" s="285"/>
      <c r="R158" s="285"/>
      <c r="S158" s="285"/>
      <c r="T158" s="286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87" t="s">
        <v>236</v>
      </c>
      <c r="AU158" s="287" t="s">
        <v>96</v>
      </c>
      <c r="AV158" s="14" t="s">
        <v>89</v>
      </c>
      <c r="AW158" s="14" t="s">
        <v>34</v>
      </c>
      <c r="AX158" s="14" t="s">
        <v>81</v>
      </c>
      <c r="AY158" s="287" t="s">
        <v>211</v>
      </c>
    </row>
    <row r="159" s="15" customFormat="1">
      <c r="A159" s="15"/>
      <c r="B159" s="295"/>
      <c r="C159" s="296"/>
      <c r="D159" s="268" t="s">
        <v>236</v>
      </c>
      <c r="E159" s="297" t="s">
        <v>1</v>
      </c>
      <c r="F159" s="298" t="s">
        <v>435</v>
      </c>
      <c r="G159" s="296"/>
      <c r="H159" s="299">
        <v>811.88400000000001</v>
      </c>
      <c r="I159" s="300"/>
      <c r="J159" s="296"/>
      <c r="K159" s="296"/>
      <c r="L159" s="301"/>
      <c r="M159" s="302"/>
      <c r="N159" s="303"/>
      <c r="O159" s="303"/>
      <c r="P159" s="303"/>
      <c r="Q159" s="303"/>
      <c r="R159" s="303"/>
      <c r="S159" s="303"/>
      <c r="T159" s="304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305" t="s">
        <v>236</v>
      </c>
      <c r="AU159" s="305" t="s">
        <v>96</v>
      </c>
      <c r="AV159" s="15" t="s">
        <v>100</v>
      </c>
      <c r="AW159" s="15" t="s">
        <v>34</v>
      </c>
      <c r="AX159" s="15" t="s">
        <v>87</v>
      </c>
      <c r="AY159" s="305" t="s">
        <v>211</v>
      </c>
    </row>
    <row r="160" s="2" customFormat="1" ht="16.5" customHeight="1">
      <c r="A160" s="41"/>
      <c r="B160" s="42"/>
      <c r="C160" s="317" t="s">
        <v>243</v>
      </c>
      <c r="D160" s="317" t="s">
        <v>587</v>
      </c>
      <c r="E160" s="318" t="s">
        <v>4365</v>
      </c>
      <c r="F160" s="319" t="s">
        <v>4366</v>
      </c>
      <c r="G160" s="320" t="s">
        <v>269</v>
      </c>
      <c r="H160" s="321">
        <v>297.08199999999999</v>
      </c>
      <c r="I160" s="322"/>
      <c r="J160" s="323">
        <f>ROUND(I160*H160,2)</f>
        <v>0</v>
      </c>
      <c r="K160" s="324"/>
      <c r="L160" s="325"/>
      <c r="M160" s="326" t="s">
        <v>1</v>
      </c>
      <c r="N160" s="327" t="s">
        <v>46</v>
      </c>
      <c r="O160" s="94"/>
      <c r="P160" s="263">
        <f>O160*H160</f>
        <v>0</v>
      </c>
      <c r="Q160" s="263">
        <v>0.0089999999999999993</v>
      </c>
      <c r="R160" s="263">
        <f>Q160*H160</f>
        <v>2.6737379999999997</v>
      </c>
      <c r="S160" s="263">
        <v>0</v>
      </c>
      <c r="T160" s="264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65" t="s">
        <v>632</v>
      </c>
      <c r="AT160" s="265" t="s">
        <v>587</v>
      </c>
      <c r="AU160" s="265" t="s">
        <v>96</v>
      </c>
      <c r="AY160" s="18" t="s">
        <v>211</v>
      </c>
      <c r="BE160" s="155">
        <f>IF(N160="základní",J160,0)</f>
        <v>0</v>
      </c>
      <c r="BF160" s="155">
        <f>IF(N160="snížená",J160,0)</f>
        <v>0</v>
      </c>
      <c r="BG160" s="155">
        <f>IF(N160="zákl. přenesená",J160,0)</f>
        <v>0</v>
      </c>
      <c r="BH160" s="155">
        <f>IF(N160="sníž. přenesená",J160,0)</f>
        <v>0</v>
      </c>
      <c r="BI160" s="155">
        <f>IF(N160="nulová",J160,0)</f>
        <v>0</v>
      </c>
      <c r="BJ160" s="18" t="s">
        <v>87</v>
      </c>
      <c r="BK160" s="155">
        <f>ROUND(I160*H160,2)</f>
        <v>0</v>
      </c>
      <c r="BL160" s="18" t="s">
        <v>526</v>
      </c>
      <c r="BM160" s="265" t="s">
        <v>4367</v>
      </c>
    </row>
    <row r="161" s="14" customFormat="1">
      <c r="A161" s="14"/>
      <c r="B161" s="277"/>
      <c r="C161" s="278"/>
      <c r="D161" s="268" t="s">
        <v>236</v>
      </c>
      <c r="E161" s="278"/>
      <c r="F161" s="280" t="s">
        <v>4368</v>
      </c>
      <c r="G161" s="278"/>
      <c r="H161" s="281">
        <v>297.08199999999999</v>
      </c>
      <c r="I161" s="282"/>
      <c r="J161" s="278"/>
      <c r="K161" s="278"/>
      <c r="L161" s="283"/>
      <c r="M161" s="284"/>
      <c r="N161" s="285"/>
      <c r="O161" s="285"/>
      <c r="P161" s="285"/>
      <c r="Q161" s="285"/>
      <c r="R161" s="285"/>
      <c r="S161" s="285"/>
      <c r="T161" s="286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87" t="s">
        <v>236</v>
      </c>
      <c r="AU161" s="287" t="s">
        <v>96</v>
      </c>
      <c r="AV161" s="14" t="s">
        <v>89</v>
      </c>
      <c r="AW161" s="14" t="s">
        <v>4</v>
      </c>
      <c r="AX161" s="14" t="s">
        <v>87</v>
      </c>
      <c r="AY161" s="287" t="s">
        <v>211</v>
      </c>
    </row>
    <row r="162" s="2" customFormat="1" ht="16.5" customHeight="1">
      <c r="A162" s="41"/>
      <c r="B162" s="42"/>
      <c r="C162" s="317" t="s">
        <v>247</v>
      </c>
      <c r="D162" s="317" t="s">
        <v>587</v>
      </c>
      <c r="E162" s="318" t="s">
        <v>4369</v>
      </c>
      <c r="F162" s="319" t="s">
        <v>4370</v>
      </c>
      <c r="G162" s="320" t="s">
        <v>269</v>
      </c>
      <c r="H162" s="321">
        <v>555.39599999999996</v>
      </c>
      <c r="I162" s="322"/>
      <c r="J162" s="323">
        <f>ROUND(I162*H162,2)</f>
        <v>0</v>
      </c>
      <c r="K162" s="324"/>
      <c r="L162" s="325"/>
      <c r="M162" s="326" t="s">
        <v>1</v>
      </c>
      <c r="N162" s="327" t="s">
        <v>46</v>
      </c>
      <c r="O162" s="94"/>
      <c r="P162" s="263">
        <f>O162*H162</f>
        <v>0</v>
      </c>
      <c r="Q162" s="263">
        <v>0.0089999999999999993</v>
      </c>
      <c r="R162" s="263">
        <f>Q162*H162</f>
        <v>4.9985639999999991</v>
      </c>
      <c r="S162" s="263">
        <v>0</v>
      </c>
      <c r="T162" s="264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65" t="s">
        <v>632</v>
      </c>
      <c r="AT162" s="265" t="s">
        <v>587</v>
      </c>
      <c r="AU162" s="265" t="s">
        <v>96</v>
      </c>
      <c r="AY162" s="18" t="s">
        <v>211</v>
      </c>
      <c r="BE162" s="155">
        <f>IF(N162="základní",J162,0)</f>
        <v>0</v>
      </c>
      <c r="BF162" s="155">
        <f>IF(N162="snížená",J162,0)</f>
        <v>0</v>
      </c>
      <c r="BG162" s="155">
        <f>IF(N162="zákl. přenesená",J162,0)</f>
        <v>0</v>
      </c>
      <c r="BH162" s="155">
        <f>IF(N162="sníž. přenesená",J162,0)</f>
        <v>0</v>
      </c>
      <c r="BI162" s="155">
        <f>IF(N162="nulová",J162,0)</f>
        <v>0</v>
      </c>
      <c r="BJ162" s="18" t="s">
        <v>87</v>
      </c>
      <c r="BK162" s="155">
        <f>ROUND(I162*H162,2)</f>
        <v>0</v>
      </c>
      <c r="BL162" s="18" t="s">
        <v>526</v>
      </c>
      <c r="BM162" s="265" t="s">
        <v>4371</v>
      </c>
    </row>
    <row r="163" s="14" customFormat="1">
      <c r="A163" s="14"/>
      <c r="B163" s="277"/>
      <c r="C163" s="278"/>
      <c r="D163" s="268" t="s">
        <v>236</v>
      </c>
      <c r="E163" s="278"/>
      <c r="F163" s="280" t="s">
        <v>4372</v>
      </c>
      <c r="G163" s="278"/>
      <c r="H163" s="281">
        <v>555.39599999999996</v>
      </c>
      <c r="I163" s="282"/>
      <c r="J163" s="278"/>
      <c r="K163" s="278"/>
      <c r="L163" s="283"/>
      <c r="M163" s="284"/>
      <c r="N163" s="285"/>
      <c r="O163" s="285"/>
      <c r="P163" s="285"/>
      <c r="Q163" s="285"/>
      <c r="R163" s="285"/>
      <c r="S163" s="285"/>
      <c r="T163" s="286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87" t="s">
        <v>236</v>
      </c>
      <c r="AU163" s="287" t="s">
        <v>96</v>
      </c>
      <c r="AV163" s="14" t="s">
        <v>89</v>
      </c>
      <c r="AW163" s="14" t="s">
        <v>4</v>
      </c>
      <c r="AX163" s="14" t="s">
        <v>87</v>
      </c>
      <c r="AY163" s="287" t="s">
        <v>211</v>
      </c>
    </row>
    <row r="164" s="2" customFormat="1" ht="24.15" customHeight="1">
      <c r="A164" s="41"/>
      <c r="B164" s="42"/>
      <c r="C164" s="253" t="s">
        <v>253</v>
      </c>
      <c r="D164" s="253" t="s">
        <v>214</v>
      </c>
      <c r="E164" s="254" t="s">
        <v>4373</v>
      </c>
      <c r="F164" s="255" t="s">
        <v>4374</v>
      </c>
      <c r="G164" s="256" t="s">
        <v>269</v>
      </c>
      <c r="H164" s="257">
        <v>793.32299999999998</v>
      </c>
      <c r="I164" s="258"/>
      <c r="J164" s="259">
        <f>ROUND(I164*H164,2)</f>
        <v>0</v>
      </c>
      <c r="K164" s="260"/>
      <c r="L164" s="44"/>
      <c r="M164" s="261" t="s">
        <v>1</v>
      </c>
      <c r="N164" s="262" t="s">
        <v>46</v>
      </c>
      <c r="O164" s="94"/>
      <c r="P164" s="263">
        <f>O164*H164</f>
        <v>0</v>
      </c>
      <c r="Q164" s="263">
        <v>0.00020000000000000001</v>
      </c>
      <c r="R164" s="263">
        <f>Q164*H164</f>
        <v>0.15866460000000002</v>
      </c>
      <c r="S164" s="263">
        <v>0</v>
      </c>
      <c r="T164" s="264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65" t="s">
        <v>526</v>
      </c>
      <c r="AT164" s="265" t="s">
        <v>214</v>
      </c>
      <c r="AU164" s="265" t="s">
        <v>96</v>
      </c>
      <c r="AY164" s="18" t="s">
        <v>211</v>
      </c>
      <c r="BE164" s="155">
        <f>IF(N164="základní",J164,0)</f>
        <v>0</v>
      </c>
      <c r="BF164" s="155">
        <f>IF(N164="snížená",J164,0)</f>
        <v>0</v>
      </c>
      <c r="BG164" s="155">
        <f>IF(N164="zákl. přenesená",J164,0)</f>
        <v>0</v>
      </c>
      <c r="BH164" s="155">
        <f>IF(N164="sníž. přenesená",J164,0)</f>
        <v>0</v>
      </c>
      <c r="BI164" s="155">
        <f>IF(N164="nulová",J164,0)</f>
        <v>0</v>
      </c>
      <c r="BJ164" s="18" t="s">
        <v>87</v>
      </c>
      <c r="BK164" s="155">
        <f>ROUND(I164*H164,2)</f>
        <v>0</v>
      </c>
      <c r="BL164" s="18" t="s">
        <v>526</v>
      </c>
      <c r="BM164" s="265" t="s">
        <v>4375</v>
      </c>
    </row>
    <row r="165" s="14" customFormat="1">
      <c r="A165" s="14"/>
      <c r="B165" s="277"/>
      <c r="C165" s="278"/>
      <c r="D165" s="268" t="s">
        <v>236</v>
      </c>
      <c r="E165" s="279" t="s">
        <v>1</v>
      </c>
      <c r="F165" s="280" t="s">
        <v>4376</v>
      </c>
      <c r="G165" s="278"/>
      <c r="H165" s="281">
        <v>793.32299999999998</v>
      </c>
      <c r="I165" s="282"/>
      <c r="J165" s="278"/>
      <c r="K165" s="278"/>
      <c r="L165" s="283"/>
      <c r="M165" s="284"/>
      <c r="N165" s="285"/>
      <c r="O165" s="285"/>
      <c r="P165" s="285"/>
      <c r="Q165" s="285"/>
      <c r="R165" s="285"/>
      <c r="S165" s="285"/>
      <c r="T165" s="286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87" t="s">
        <v>236</v>
      </c>
      <c r="AU165" s="287" t="s">
        <v>96</v>
      </c>
      <c r="AV165" s="14" t="s">
        <v>89</v>
      </c>
      <c r="AW165" s="14" t="s">
        <v>34</v>
      </c>
      <c r="AX165" s="14" t="s">
        <v>87</v>
      </c>
      <c r="AY165" s="287" t="s">
        <v>211</v>
      </c>
    </row>
    <row r="166" s="2" customFormat="1" ht="24.15" customHeight="1">
      <c r="A166" s="41"/>
      <c r="B166" s="42"/>
      <c r="C166" s="253" t="s">
        <v>257</v>
      </c>
      <c r="D166" s="253" t="s">
        <v>214</v>
      </c>
      <c r="E166" s="254" t="s">
        <v>1486</v>
      </c>
      <c r="F166" s="255" t="s">
        <v>4377</v>
      </c>
      <c r="G166" s="256" t="s">
        <v>505</v>
      </c>
      <c r="H166" s="257">
        <v>7.8460000000000001</v>
      </c>
      <c r="I166" s="258"/>
      <c r="J166" s="259">
        <f>ROUND(I166*H166,2)</f>
        <v>0</v>
      </c>
      <c r="K166" s="260"/>
      <c r="L166" s="44"/>
      <c r="M166" s="261" t="s">
        <v>1</v>
      </c>
      <c r="N166" s="262" t="s">
        <v>46</v>
      </c>
      <c r="O166" s="94"/>
      <c r="P166" s="263">
        <f>O166*H166</f>
        <v>0</v>
      </c>
      <c r="Q166" s="263">
        <v>0</v>
      </c>
      <c r="R166" s="263">
        <f>Q166*H166</f>
        <v>0</v>
      </c>
      <c r="S166" s="263">
        <v>0</v>
      </c>
      <c r="T166" s="264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65" t="s">
        <v>526</v>
      </c>
      <c r="AT166" s="265" t="s">
        <v>214</v>
      </c>
      <c r="AU166" s="265" t="s">
        <v>96</v>
      </c>
      <c r="AY166" s="18" t="s">
        <v>211</v>
      </c>
      <c r="BE166" s="155">
        <f>IF(N166="základní",J166,0)</f>
        <v>0</v>
      </c>
      <c r="BF166" s="155">
        <f>IF(N166="snížená",J166,0)</f>
        <v>0</v>
      </c>
      <c r="BG166" s="155">
        <f>IF(N166="zákl. přenesená",J166,0)</f>
        <v>0</v>
      </c>
      <c r="BH166" s="155">
        <f>IF(N166="sníž. přenesená",J166,0)</f>
        <v>0</v>
      </c>
      <c r="BI166" s="155">
        <f>IF(N166="nulová",J166,0)</f>
        <v>0</v>
      </c>
      <c r="BJ166" s="18" t="s">
        <v>87</v>
      </c>
      <c r="BK166" s="155">
        <f>ROUND(I166*H166,2)</f>
        <v>0</v>
      </c>
      <c r="BL166" s="18" t="s">
        <v>526</v>
      </c>
      <c r="BM166" s="265" t="s">
        <v>4378</v>
      </c>
    </row>
    <row r="167" s="2" customFormat="1" ht="24.15" customHeight="1">
      <c r="A167" s="41"/>
      <c r="B167" s="42"/>
      <c r="C167" s="253" t="s">
        <v>263</v>
      </c>
      <c r="D167" s="253" t="s">
        <v>214</v>
      </c>
      <c r="E167" s="254" t="s">
        <v>1490</v>
      </c>
      <c r="F167" s="255" t="s">
        <v>1491</v>
      </c>
      <c r="G167" s="256" t="s">
        <v>505</v>
      </c>
      <c r="H167" s="257">
        <v>7.8460000000000001</v>
      </c>
      <c r="I167" s="258"/>
      <c r="J167" s="259">
        <f>ROUND(I167*H167,2)</f>
        <v>0</v>
      </c>
      <c r="K167" s="260"/>
      <c r="L167" s="44"/>
      <c r="M167" s="261" t="s">
        <v>1</v>
      </c>
      <c r="N167" s="262" t="s">
        <v>46</v>
      </c>
      <c r="O167" s="94"/>
      <c r="P167" s="263">
        <f>O167*H167</f>
        <v>0</v>
      </c>
      <c r="Q167" s="263">
        <v>0</v>
      </c>
      <c r="R167" s="263">
        <f>Q167*H167</f>
        <v>0</v>
      </c>
      <c r="S167" s="263">
        <v>0</v>
      </c>
      <c r="T167" s="264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65" t="s">
        <v>526</v>
      </c>
      <c r="AT167" s="265" t="s">
        <v>214</v>
      </c>
      <c r="AU167" s="265" t="s">
        <v>96</v>
      </c>
      <c r="AY167" s="18" t="s">
        <v>211</v>
      </c>
      <c r="BE167" s="155">
        <f>IF(N167="základní",J167,0)</f>
        <v>0</v>
      </c>
      <c r="BF167" s="155">
        <f>IF(N167="snížená",J167,0)</f>
        <v>0</v>
      </c>
      <c r="BG167" s="155">
        <f>IF(N167="zákl. přenesená",J167,0)</f>
        <v>0</v>
      </c>
      <c r="BH167" s="155">
        <f>IF(N167="sníž. přenesená",J167,0)</f>
        <v>0</v>
      </c>
      <c r="BI167" s="155">
        <f>IF(N167="nulová",J167,0)</f>
        <v>0</v>
      </c>
      <c r="BJ167" s="18" t="s">
        <v>87</v>
      </c>
      <c r="BK167" s="155">
        <f>ROUND(I167*H167,2)</f>
        <v>0</v>
      </c>
      <c r="BL167" s="18" t="s">
        <v>526</v>
      </c>
      <c r="BM167" s="265" t="s">
        <v>4379</v>
      </c>
    </row>
    <row r="168" s="12" customFormat="1" ht="20.88" customHeight="1">
      <c r="A168" s="12"/>
      <c r="B168" s="237"/>
      <c r="C168" s="238"/>
      <c r="D168" s="239" t="s">
        <v>80</v>
      </c>
      <c r="E168" s="251" t="s">
        <v>1493</v>
      </c>
      <c r="F168" s="251" t="s">
        <v>1494</v>
      </c>
      <c r="G168" s="238"/>
      <c r="H168" s="238"/>
      <c r="I168" s="241"/>
      <c r="J168" s="252">
        <f>BK168</f>
        <v>0</v>
      </c>
      <c r="K168" s="238"/>
      <c r="L168" s="243"/>
      <c r="M168" s="244"/>
      <c r="N168" s="245"/>
      <c r="O168" s="245"/>
      <c r="P168" s="246">
        <f>SUM(P169:P199)</f>
        <v>0</v>
      </c>
      <c r="Q168" s="245"/>
      <c r="R168" s="246">
        <f>SUM(R169:R199)</f>
        <v>12.729479849999999</v>
      </c>
      <c r="S168" s="245"/>
      <c r="T168" s="247">
        <f>SUM(T169:T199)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48" t="s">
        <v>89</v>
      </c>
      <c r="AT168" s="249" t="s">
        <v>80</v>
      </c>
      <c r="AU168" s="249" t="s">
        <v>89</v>
      </c>
      <c r="AY168" s="248" t="s">
        <v>211</v>
      </c>
      <c r="BK168" s="250">
        <f>SUM(BK169:BK199)</f>
        <v>0</v>
      </c>
    </row>
    <row r="169" s="2" customFormat="1" ht="24.15" customHeight="1">
      <c r="A169" s="41"/>
      <c r="B169" s="42"/>
      <c r="C169" s="253" t="s">
        <v>490</v>
      </c>
      <c r="D169" s="253" t="s">
        <v>214</v>
      </c>
      <c r="E169" s="254" t="s">
        <v>4380</v>
      </c>
      <c r="F169" s="255" t="s">
        <v>4381</v>
      </c>
      <c r="G169" s="256" t="s">
        <v>269</v>
      </c>
      <c r="H169" s="257">
        <v>283.00200000000001</v>
      </c>
      <c r="I169" s="258"/>
      <c r="J169" s="259">
        <f>ROUND(I169*H169,2)</f>
        <v>0</v>
      </c>
      <c r="K169" s="260"/>
      <c r="L169" s="44"/>
      <c r="M169" s="261" t="s">
        <v>1</v>
      </c>
      <c r="N169" s="262" t="s">
        <v>46</v>
      </c>
      <c r="O169" s="94"/>
      <c r="P169" s="263">
        <f>O169*H169</f>
        <v>0</v>
      </c>
      <c r="Q169" s="263">
        <v>0.00042000000000000002</v>
      </c>
      <c r="R169" s="263">
        <f>Q169*H169</f>
        <v>0.11886084000000001</v>
      </c>
      <c r="S169" s="263">
        <v>0</v>
      </c>
      <c r="T169" s="264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65" t="s">
        <v>526</v>
      </c>
      <c r="AT169" s="265" t="s">
        <v>214</v>
      </c>
      <c r="AU169" s="265" t="s">
        <v>96</v>
      </c>
      <c r="AY169" s="18" t="s">
        <v>211</v>
      </c>
      <c r="BE169" s="155">
        <f>IF(N169="základní",J169,0)</f>
        <v>0</v>
      </c>
      <c r="BF169" s="155">
        <f>IF(N169="snížená",J169,0)</f>
        <v>0</v>
      </c>
      <c r="BG169" s="155">
        <f>IF(N169="zákl. přenesená",J169,0)</f>
        <v>0</v>
      </c>
      <c r="BH169" s="155">
        <f>IF(N169="sníž. přenesená",J169,0)</f>
        <v>0</v>
      </c>
      <c r="BI169" s="155">
        <f>IF(N169="nulová",J169,0)</f>
        <v>0</v>
      </c>
      <c r="BJ169" s="18" t="s">
        <v>87</v>
      </c>
      <c r="BK169" s="155">
        <f>ROUND(I169*H169,2)</f>
        <v>0</v>
      </c>
      <c r="BL169" s="18" t="s">
        <v>526</v>
      </c>
      <c r="BM169" s="265" t="s">
        <v>4382</v>
      </c>
    </row>
    <row r="170" s="13" customFormat="1">
      <c r="A170" s="13"/>
      <c r="B170" s="266"/>
      <c r="C170" s="267"/>
      <c r="D170" s="268" t="s">
        <v>236</v>
      </c>
      <c r="E170" s="269" t="s">
        <v>1</v>
      </c>
      <c r="F170" s="270" t="s">
        <v>4383</v>
      </c>
      <c r="G170" s="267"/>
      <c r="H170" s="269" t="s">
        <v>1</v>
      </c>
      <c r="I170" s="271"/>
      <c r="J170" s="267"/>
      <c r="K170" s="267"/>
      <c r="L170" s="272"/>
      <c r="M170" s="273"/>
      <c r="N170" s="274"/>
      <c r="O170" s="274"/>
      <c r="P170" s="274"/>
      <c r="Q170" s="274"/>
      <c r="R170" s="274"/>
      <c r="S170" s="274"/>
      <c r="T170" s="275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76" t="s">
        <v>236</v>
      </c>
      <c r="AU170" s="276" t="s">
        <v>96</v>
      </c>
      <c r="AV170" s="13" t="s">
        <v>87</v>
      </c>
      <c r="AW170" s="13" t="s">
        <v>34</v>
      </c>
      <c r="AX170" s="13" t="s">
        <v>81</v>
      </c>
      <c r="AY170" s="276" t="s">
        <v>211</v>
      </c>
    </row>
    <row r="171" s="14" customFormat="1">
      <c r="A171" s="14"/>
      <c r="B171" s="277"/>
      <c r="C171" s="278"/>
      <c r="D171" s="268" t="s">
        <v>236</v>
      </c>
      <c r="E171" s="279" t="s">
        <v>1</v>
      </c>
      <c r="F171" s="280" t="s">
        <v>4362</v>
      </c>
      <c r="G171" s="278"/>
      <c r="H171" s="281">
        <v>283.00200000000001</v>
      </c>
      <c r="I171" s="282"/>
      <c r="J171" s="278"/>
      <c r="K171" s="278"/>
      <c r="L171" s="283"/>
      <c r="M171" s="284"/>
      <c r="N171" s="285"/>
      <c r="O171" s="285"/>
      <c r="P171" s="285"/>
      <c r="Q171" s="285"/>
      <c r="R171" s="285"/>
      <c r="S171" s="285"/>
      <c r="T171" s="286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87" t="s">
        <v>236</v>
      </c>
      <c r="AU171" s="287" t="s">
        <v>96</v>
      </c>
      <c r="AV171" s="14" t="s">
        <v>89</v>
      </c>
      <c r="AW171" s="14" t="s">
        <v>34</v>
      </c>
      <c r="AX171" s="14" t="s">
        <v>87</v>
      </c>
      <c r="AY171" s="287" t="s">
        <v>211</v>
      </c>
    </row>
    <row r="172" s="2" customFormat="1" ht="16.5" customHeight="1">
      <c r="A172" s="41"/>
      <c r="B172" s="42"/>
      <c r="C172" s="317" t="s">
        <v>498</v>
      </c>
      <c r="D172" s="317" t="s">
        <v>587</v>
      </c>
      <c r="E172" s="318" t="s">
        <v>4384</v>
      </c>
      <c r="F172" s="319" t="s">
        <v>4385</v>
      </c>
      <c r="G172" s="320" t="s">
        <v>269</v>
      </c>
      <c r="H172" s="321">
        <v>297.15199999999999</v>
      </c>
      <c r="I172" s="322"/>
      <c r="J172" s="323">
        <f>ROUND(I172*H172,2)</f>
        <v>0</v>
      </c>
      <c r="K172" s="324"/>
      <c r="L172" s="325"/>
      <c r="M172" s="326" t="s">
        <v>1</v>
      </c>
      <c r="N172" s="327" t="s">
        <v>46</v>
      </c>
      <c r="O172" s="94"/>
      <c r="P172" s="263">
        <f>O172*H172</f>
        <v>0</v>
      </c>
      <c r="Q172" s="263">
        <v>0.010500000000000001</v>
      </c>
      <c r="R172" s="263">
        <f>Q172*H172</f>
        <v>3.1200960000000002</v>
      </c>
      <c r="S172" s="263">
        <v>0</v>
      </c>
      <c r="T172" s="264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65" t="s">
        <v>632</v>
      </c>
      <c r="AT172" s="265" t="s">
        <v>587</v>
      </c>
      <c r="AU172" s="265" t="s">
        <v>96</v>
      </c>
      <c r="AY172" s="18" t="s">
        <v>211</v>
      </c>
      <c r="BE172" s="155">
        <f>IF(N172="základní",J172,0)</f>
        <v>0</v>
      </c>
      <c r="BF172" s="155">
        <f>IF(N172="snížená",J172,0)</f>
        <v>0</v>
      </c>
      <c r="BG172" s="155">
        <f>IF(N172="zákl. přenesená",J172,0)</f>
        <v>0</v>
      </c>
      <c r="BH172" s="155">
        <f>IF(N172="sníž. přenesená",J172,0)</f>
        <v>0</v>
      </c>
      <c r="BI172" s="155">
        <f>IF(N172="nulová",J172,0)</f>
        <v>0</v>
      </c>
      <c r="BJ172" s="18" t="s">
        <v>87</v>
      </c>
      <c r="BK172" s="155">
        <f>ROUND(I172*H172,2)</f>
        <v>0</v>
      </c>
      <c r="BL172" s="18" t="s">
        <v>526</v>
      </c>
      <c r="BM172" s="265" t="s">
        <v>4386</v>
      </c>
    </row>
    <row r="173" s="14" customFormat="1">
      <c r="A173" s="14"/>
      <c r="B173" s="277"/>
      <c r="C173" s="278"/>
      <c r="D173" s="268" t="s">
        <v>236</v>
      </c>
      <c r="E173" s="278"/>
      <c r="F173" s="280" t="s">
        <v>4387</v>
      </c>
      <c r="G173" s="278"/>
      <c r="H173" s="281">
        <v>297.15199999999999</v>
      </c>
      <c r="I173" s="282"/>
      <c r="J173" s="278"/>
      <c r="K173" s="278"/>
      <c r="L173" s="283"/>
      <c r="M173" s="284"/>
      <c r="N173" s="285"/>
      <c r="O173" s="285"/>
      <c r="P173" s="285"/>
      <c r="Q173" s="285"/>
      <c r="R173" s="285"/>
      <c r="S173" s="285"/>
      <c r="T173" s="286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87" t="s">
        <v>236</v>
      </c>
      <c r="AU173" s="287" t="s">
        <v>96</v>
      </c>
      <c r="AV173" s="14" t="s">
        <v>89</v>
      </c>
      <c r="AW173" s="14" t="s">
        <v>4</v>
      </c>
      <c r="AX173" s="14" t="s">
        <v>87</v>
      </c>
      <c r="AY173" s="287" t="s">
        <v>211</v>
      </c>
    </row>
    <row r="174" s="2" customFormat="1" ht="33" customHeight="1">
      <c r="A174" s="41"/>
      <c r="B174" s="42"/>
      <c r="C174" s="253" t="s">
        <v>502</v>
      </c>
      <c r="D174" s="253" t="s">
        <v>214</v>
      </c>
      <c r="E174" s="254" t="s">
        <v>4388</v>
      </c>
      <c r="F174" s="255" t="s">
        <v>4389</v>
      </c>
      <c r="G174" s="256" t="s">
        <v>269</v>
      </c>
      <c r="H174" s="257">
        <v>264.44099999999997</v>
      </c>
      <c r="I174" s="258"/>
      <c r="J174" s="259">
        <f>ROUND(I174*H174,2)</f>
        <v>0</v>
      </c>
      <c r="K174" s="260"/>
      <c r="L174" s="44"/>
      <c r="M174" s="261" t="s">
        <v>1</v>
      </c>
      <c r="N174" s="262" t="s">
        <v>46</v>
      </c>
      <c r="O174" s="94"/>
      <c r="P174" s="263">
        <f>O174*H174</f>
        <v>0</v>
      </c>
      <c r="Q174" s="263">
        <v>0.021180000000000001</v>
      </c>
      <c r="R174" s="263">
        <f>Q174*H174</f>
        <v>5.6008603799999994</v>
      </c>
      <c r="S174" s="263">
        <v>0</v>
      </c>
      <c r="T174" s="264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65" t="s">
        <v>526</v>
      </c>
      <c r="AT174" s="265" t="s">
        <v>214</v>
      </c>
      <c r="AU174" s="265" t="s">
        <v>96</v>
      </c>
      <c r="AY174" s="18" t="s">
        <v>211</v>
      </c>
      <c r="BE174" s="155">
        <f>IF(N174="základní",J174,0)</f>
        <v>0</v>
      </c>
      <c r="BF174" s="155">
        <f>IF(N174="snížená",J174,0)</f>
        <v>0</v>
      </c>
      <c r="BG174" s="155">
        <f>IF(N174="zákl. přenesená",J174,0)</f>
        <v>0</v>
      </c>
      <c r="BH174" s="155">
        <f>IF(N174="sníž. přenesená",J174,0)</f>
        <v>0</v>
      </c>
      <c r="BI174" s="155">
        <f>IF(N174="nulová",J174,0)</f>
        <v>0</v>
      </c>
      <c r="BJ174" s="18" t="s">
        <v>87</v>
      </c>
      <c r="BK174" s="155">
        <f>ROUND(I174*H174,2)</f>
        <v>0</v>
      </c>
      <c r="BL174" s="18" t="s">
        <v>526</v>
      </c>
      <c r="BM174" s="265" t="s">
        <v>4390</v>
      </c>
    </row>
    <row r="175" s="13" customFormat="1">
      <c r="A175" s="13"/>
      <c r="B175" s="266"/>
      <c r="C175" s="267"/>
      <c r="D175" s="268" t="s">
        <v>236</v>
      </c>
      <c r="E175" s="269" t="s">
        <v>1</v>
      </c>
      <c r="F175" s="270" t="s">
        <v>4391</v>
      </c>
      <c r="G175" s="267"/>
      <c r="H175" s="269" t="s">
        <v>1</v>
      </c>
      <c r="I175" s="271"/>
      <c r="J175" s="267"/>
      <c r="K175" s="267"/>
      <c r="L175" s="272"/>
      <c r="M175" s="273"/>
      <c r="N175" s="274"/>
      <c r="O175" s="274"/>
      <c r="P175" s="274"/>
      <c r="Q175" s="274"/>
      <c r="R175" s="274"/>
      <c r="S175" s="274"/>
      <c r="T175" s="275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76" t="s">
        <v>236</v>
      </c>
      <c r="AU175" s="276" t="s">
        <v>96</v>
      </c>
      <c r="AV175" s="13" t="s">
        <v>87</v>
      </c>
      <c r="AW175" s="13" t="s">
        <v>34</v>
      </c>
      <c r="AX175" s="13" t="s">
        <v>81</v>
      </c>
      <c r="AY175" s="276" t="s">
        <v>211</v>
      </c>
    </row>
    <row r="176" s="13" customFormat="1">
      <c r="A176" s="13"/>
      <c r="B176" s="266"/>
      <c r="C176" s="267"/>
      <c r="D176" s="268" t="s">
        <v>236</v>
      </c>
      <c r="E176" s="269" t="s">
        <v>1</v>
      </c>
      <c r="F176" s="270" t="s">
        <v>4392</v>
      </c>
      <c r="G176" s="267"/>
      <c r="H176" s="269" t="s">
        <v>1</v>
      </c>
      <c r="I176" s="271"/>
      <c r="J176" s="267"/>
      <c r="K176" s="267"/>
      <c r="L176" s="272"/>
      <c r="M176" s="273"/>
      <c r="N176" s="274"/>
      <c r="O176" s="274"/>
      <c r="P176" s="274"/>
      <c r="Q176" s="274"/>
      <c r="R176" s="274"/>
      <c r="S176" s="274"/>
      <c r="T176" s="275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76" t="s">
        <v>236</v>
      </c>
      <c r="AU176" s="276" t="s">
        <v>96</v>
      </c>
      <c r="AV176" s="13" t="s">
        <v>87</v>
      </c>
      <c r="AW176" s="13" t="s">
        <v>34</v>
      </c>
      <c r="AX176" s="13" t="s">
        <v>81</v>
      </c>
      <c r="AY176" s="276" t="s">
        <v>211</v>
      </c>
    </row>
    <row r="177" s="13" customFormat="1">
      <c r="A177" s="13"/>
      <c r="B177" s="266"/>
      <c r="C177" s="267"/>
      <c r="D177" s="268" t="s">
        <v>236</v>
      </c>
      <c r="E177" s="269" t="s">
        <v>1</v>
      </c>
      <c r="F177" s="270" t="s">
        <v>4393</v>
      </c>
      <c r="G177" s="267"/>
      <c r="H177" s="269" t="s">
        <v>1</v>
      </c>
      <c r="I177" s="271"/>
      <c r="J177" s="267"/>
      <c r="K177" s="267"/>
      <c r="L177" s="272"/>
      <c r="M177" s="273"/>
      <c r="N177" s="274"/>
      <c r="O177" s="274"/>
      <c r="P177" s="274"/>
      <c r="Q177" s="274"/>
      <c r="R177" s="274"/>
      <c r="S177" s="274"/>
      <c r="T177" s="275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76" t="s">
        <v>236</v>
      </c>
      <c r="AU177" s="276" t="s">
        <v>96</v>
      </c>
      <c r="AV177" s="13" t="s">
        <v>87</v>
      </c>
      <c r="AW177" s="13" t="s">
        <v>34</v>
      </c>
      <c r="AX177" s="13" t="s">
        <v>81</v>
      </c>
      <c r="AY177" s="276" t="s">
        <v>211</v>
      </c>
    </row>
    <row r="178" s="14" customFormat="1">
      <c r="A178" s="14"/>
      <c r="B178" s="277"/>
      <c r="C178" s="278"/>
      <c r="D178" s="268" t="s">
        <v>236</v>
      </c>
      <c r="E178" s="279" t="s">
        <v>1</v>
      </c>
      <c r="F178" s="280" t="s">
        <v>348</v>
      </c>
      <c r="G178" s="278"/>
      <c r="H178" s="281">
        <v>264.44099999999997</v>
      </c>
      <c r="I178" s="282"/>
      <c r="J178" s="278"/>
      <c r="K178" s="278"/>
      <c r="L178" s="283"/>
      <c r="M178" s="284"/>
      <c r="N178" s="285"/>
      <c r="O178" s="285"/>
      <c r="P178" s="285"/>
      <c r="Q178" s="285"/>
      <c r="R178" s="285"/>
      <c r="S178" s="285"/>
      <c r="T178" s="286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87" t="s">
        <v>236</v>
      </c>
      <c r="AU178" s="287" t="s">
        <v>96</v>
      </c>
      <c r="AV178" s="14" t="s">
        <v>89</v>
      </c>
      <c r="AW178" s="14" t="s">
        <v>34</v>
      </c>
      <c r="AX178" s="14" t="s">
        <v>87</v>
      </c>
      <c r="AY178" s="287" t="s">
        <v>211</v>
      </c>
    </row>
    <row r="179" s="2" customFormat="1" ht="24.15" customHeight="1">
      <c r="A179" s="41"/>
      <c r="B179" s="42"/>
      <c r="C179" s="253" t="s">
        <v>8</v>
      </c>
      <c r="D179" s="253" t="s">
        <v>214</v>
      </c>
      <c r="E179" s="254" t="s">
        <v>4394</v>
      </c>
      <c r="F179" s="255" t="s">
        <v>4395</v>
      </c>
      <c r="G179" s="256" t="s">
        <v>269</v>
      </c>
      <c r="H179" s="257">
        <v>18.561</v>
      </c>
      <c r="I179" s="258"/>
      <c r="J179" s="259">
        <f>ROUND(I179*H179,2)</f>
        <v>0</v>
      </c>
      <c r="K179" s="260"/>
      <c r="L179" s="44"/>
      <c r="M179" s="261" t="s">
        <v>1</v>
      </c>
      <c r="N179" s="262" t="s">
        <v>46</v>
      </c>
      <c r="O179" s="94"/>
      <c r="P179" s="263">
        <f>O179*H179</f>
        <v>0</v>
      </c>
      <c r="Q179" s="263">
        <v>0.017829999999999999</v>
      </c>
      <c r="R179" s="263">
        <f>Q179*H179</f>
        <v>0.33094262999999996</v>
      </c>
      <c r="S179" s="263">
        <v>0</v>
      </c>
      <c r="T179" s="264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65" t="s">
        <v>526</v>
      </c>
      <c r="AT179" s="265" t="s">
        <v>214</v>
      </c>
      <c r="AU179" s="265" t="s">
        <v>96</v>
      </c>
      <c r="AY179" s="18" t="s">
        <v>211</v>
      </c>
      <c r="BE179" s="155">
        <f>IF(N179="základní",J179,0)</f>
        <v>0</v>
      </c>
      <c r="BF179" s="155">
        <f>IF(N179="snížená",J179,0)</f>
        <v>0</v>
      </c>
      <c r="BG179" s="155">
        <f>IF(N179="zákl. přenesená",J179,0)</f>
        <v>0</v>
      </c>
      <c r="BH179" s="155">
        <f>IF(N179="sníž. přenesená",J179,0)</f>
        <v>0</v>
      </c>
      <c r="BI179" s="155">
        <f>IF(N179="nulová",J179,0)</f>
        <v>0</v>
      </c>
      <c r="BJ179" s="18" t="s">
        <v>87</v>
      </c>
      <c r="BK179" s="155">
        <f>ROUND(I179*H179,2)</f>
        <v>0</v>
      </c>
      <c r="BL179" s="18" t="s">
        <v>526</v>
      </c>
      <c r="BM179" s="265" t="s">
        <v>4396</v>
      </c>
    </row>
    <row r="180" s="13" customFormat="1">
      <c r="A180" s="13"/>
      <c r="B180" s="266"/>
      <c r="C180" s="267"/>
      <c r="D180" s="268" t="s">
        <v>236</v>
      </c>
      <c r="E180" s="269" t="s">
        <v>1</v>
      </c>
      <c r="F180" s="270" t="s">
        <v>4397</v>
      </c>
      <c r="G180" s="267"/>
      <c r="H180" s="269" t="s">
        <v>1</v>
      </c>
      <c r="I180" s="271"/>
      <c r="J180" s="267"/>
      <c r="K180" s="267"/>
      <c r="L180" s="272"/>
      <c r="M180" s="273"/>
      <c r="N180" s="274"/>
      <c r="O180" s="274"/>
      <c r="P180" s="274"/>
      <c r="Q180" s="274"/>
      <c r="R180" s="274"/>
      <c r="S180" s="274"/>
      <c r="T180" s="275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76" t="s">
        <v>236</v>
      </c>
      <c r="AU180" s="276" t="s">
        <v>96</v>
      </c>
      <c r="AV180" s="13" t="s">
        <v>87</v>
      </c>
      <c r="AW180" s="13" t="s">
        <v>34</v>
      </c>
      <c r="AX180" s="13" t="s">
        <v>81</v>
      </c>
      <c r="AY180" s="276" t="s">
        <v>211</v>
      </c>
    </row>
    <row r="181" s="14" customFormat="1">
      <c r="A181" s="14"/>
      <c r="B181" s="277"/>
      <c r="C181" s="278"/>
      <c r="D181" s="268" t="s">
        <v>236</v>
      </c>
      <c r="E181" s="279" t="s">
        <v>1</v>
      </c>
      <c r="F181" s="280" t="s">
        <v>4398</v>
      </c>
      <c r="G181" s="278"/>
      <c r="H181" s="281">
        <v>16.280999999999999</v>
      </c>
      <c r="I181" s="282"/>
      <c r="J181" s="278"/>
      <c r="K181" s="278"/>
      <c r="L181" s="283"/>
      <c r="M181" s="284"/>
      <c r="N181" s="285"/>
      <c r="O181" s="285"/>
      <c r="P181" s="285"/>
      <c r="Q181" s="285"/>
      <c r="R181" s="285"/>
      <c r="S181" s="285"/>
      <c r="T181" s="286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87" t="s">
        <v>236</v>
      </c>
      <c r="AU181" s="287" t="s">
        <v>96</v>
      </c>
      <c r="AV181" s="14" t="s">
        <v>89</v>
      </c>
      <c r="AW181" s="14" t="s">
        <v>34</v>
      </c>
      <c r="AX181" s="14" t="s">
        <v>81</v>
      </c>
      <c r="AY181" s="287" t="s">
        <v>211</v>
      </c>
    </row>
    <row r="182" s="14" customFormat="1">
      <c r="A182" s="14"/>
      <c r="B182" s="277"/>
      <c r="C182" s="278"/>
      <c r="D182" s="268" t="s">
        <v>236</v>
      </c>
      <c r="E182" s="279" t="s">
        <v>1</v>
      </c>
      <c r="F182" s="280" t="s">
        <v>4399</v>
      </c>
      <c r="G182" s="278"/>
      <c r="H182" s="281">
        <v>2.2799999999999998</v>
      </c>
      <c r="I182" s="282"/>
      <c r="J182" s="278"/>
      <c r="K182" s="278"/>
      <c r="L182" s="283"/>
      <c r="M182" s="284"/>
      <c r="N182" s="285"/>
      <c r="O182" s="285"/>
      <c r="P182" s="285"/>
      <c r="Q182" s="285"/>
      <c r="R182" s="285"/>
      <c r="S182" s="285"/>
      <c r="T182" s="286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87" t="s">
        <v>236</v>
      </c>
      <c r="AU182" s="287" t="s">
        <v>96</v>
      </c>
      <c r="AV182" s="14" t="s">
        <v>89</v>
      </c>
      <c r="AW182" s="14" t="s">
        <v>34</v>
      </c>
      <c r="AX182" s="14" t="s">
        <v>81</v>
      </c>
      <c r="AY182" s="287" t="s">
        <v>211</v>
      </c>
    </row>
    <row r="183" s="15" customFormat="1">
      <c r="A183" s="15"/>
      <c r="B183" s="295"/>
      <c r="C183" s="296"/>
      <c r="D183" s="268" t="s">
        <v>236</v>
      </c>
      <c r="E183" s="297" t="s">
        <v>4330</v>
      </c>
      <c r="F183" s="298" t="s">
        <v>435</v>
      </c>
      <c r="G183" s="296"/>
      <c r="H183" s="299">
        <v>18.561</v>
      </c>
      <c r="I183" s="300"/>
      <c r="J183" s="296"/>
      <c r="K183" s="296"/>
      <c r="L183" s="301"/>
      <c r="M183" s="302"/>
      <c r="N183" s="303"/>
      <c r="O183" s="303"/>
      <c r="P183" s="303"/>
      <c r="Q183" s="303"/>
      <c r="R183" s="303"/>
      <c r="S183" s="303"/>
      <c r="T183" s="304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T183" s="305" t="s">
        <v>236</v>
      </c>
      <c r="AU183" s="305" t="s">
        <v>96</v>
      </c>
      <c r="AV183" s="15" t="s">
        <v>100</v>
      </c>
      <c r="AW183" s="15" t="s">
        <v>34</v>
      </c>
      <c r="AX183" s="15" t="s">
        <v>87</v>
      </c>
      <c r="AY183" s="305" t="s">
        <v>211</v>
      </c>
    </row>
    <row r="184" s="2" customFormat="1" ht="33" customHeight="1">
      <c r="A184" s="41"/>
      <c r="B184" s="42"/>
      <c r="C184" s="253" t="s">
        <v>526</v>
      </c>
      <c r="D184" s="253" t="s">
        <v>214</v>
      </c>
      <c r="E184" s="254" t="s">
        <v>4400</v>
      </c>
      <c r="F184" s="255" t="s">
        <v>4401</v>
      </c>
      <c r="G184" s="256" t="s">
        <v>307</v>
      </c>
      <c r="H184" s="257">
        <v>673.96400000000006</v>
      </c>
      <c r="I184" s="258"/>
      <c r="J184" s="259">
        <f>ROUND(I184*H184,2)</f>
        <v>0</v>
      </c>
      <c r="K184" s="260"/>
      <c r="L184" s="44"/>
      <c r="M184" s="261" t="s">
        <v>1</v>
      </c>
      <c r="N184" s="262" t="s">
        <v>46</v>
      </c>
      <c r="O184" s="94"/>
      <c r="P184" s="263">
        <f>O184*H184</f>
        <v>0</v>
      </c>
      <c r="Q184" s="263">
        <v>0</v>
      </c>
      <c r="R184" s="263">
        <f>Q184*H184</f>
        <v>0</v>
      </c>
      <c r="S184" s="263">
        <v>0</v>
      </c>
      <c r="T184" s="264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65" t="s">
        <v>100</v>
      </c>
      <c r="AT184" s="265" t="s">
        <v>214</v>
      </c>
      <c r="AU184" s="265" t="s">
        <v>96</v>
      </c>
      <c r="AY184" s="18" t="s">
        <v>211</v>
      </c>
      <c r="BE184" s="155">
        <f>IF(N184="základní",J184,0)</f>
        <v>0</v>
      </c>
      <c r="BF184" s="155">
        <f>IF(N184="snížená",J184,0)</f>
        <v>0</v>
      </c>
      <c r="BG184" s="155">
        <f>IF(N184="zákl. přenesená",J184,0)</f>
        <v>0</v>
      </c>
      <c r="BH184" s="155">
        <f>IF(N184="sníž. přenesená",J184,0)</f>
        <v>0</v>
      </c>
      <c r="BI184" s="155">
        <f>IF(N184="nulová",J184,0)</f>
        <v>0</v>
      </c>
      <c r="BJ184" s="18" t="s">
        <v>87</v>
      </c>
      <c r="BK184" s="155">
        <f>ROUND(I184*H184,2)</f>
        <v>0</v>
      </c>
      <c r="BL184" s="18" t="s">
        <v>100</v>
      </c>
      <c r="BM184" s="265" t="s">
        <v>4402</v>
      </c>
    </row>
    <row r="185" s="13" customFormat="1">
      <c r="A185" s="13"/>
      <c r="B185" s="266"/>
      <c r="C185" s="267"/>
      <c r="D185" s="268" t="s">
        <v>236</v>
      </c>
      <c r="E185" s="269" t="s">
        <v>1</v>
      </c>
      <c r="F185" s="270" t="s">
        <v>4403</v>
      </c>
      <c r="G185" s="267"/>
      <c r="H185" s="269" t="s">
        <v>1</v>
      </c>
      <c r="I185" s="271"/>
      <c r="J185" s="267"/>
      <c r="K185" s="267"/>
      <c r="L185" s="272"/>
      <c r="M185" s="273"/>
      <c r="N185" s="274"/>
      <c r="O185" s="274"/>
      <c r="P185" s="274"/>
      <c r="Q185" s="274"/>
      <c r="R185" s="274"/>
      <c r="S185" s="274"/>
      <c r="T185" s="275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76" t="s">
        <v>236</v>
      </c>
      <c r="AU185" s="276" t="s">
        <v>96</v>
      </c>
      <c r="AV185" s="13" t="s">
        <v>87</v>
      </c>
      <c r="AW185" s="13" t="s">
        <v>34</v>
      </c>
      <c r="AX185" s="13" t="s">
        <v>81</v>
      </c>
      <c r="AY185" s="276" t="s">
        <v>211</v>
      </c>
    </row>
    <row r="186" s="14" customFormat="1">
      <c r="A186" s="14"/>
      <c r="B186" s="277"/>
      <c r="C186" s="278"/>
      <c r="D186" s="268" t="s">
        <v>236</v>
      </c>
      <c r="E186" s="279" t="s">
        <v>1</v>
      </c>
      <c r="F186" s="280" t="s">
        <v>4404</v>
      </c>
      <c r="G186" s="278"/>
      <c r="H186" s="281">
        <v>143.976</v>
      </c>
      <c r="I186" s="282"/>
      <c r="J186" s="278"/>
      <c r="K186" s="278"/>
      <c r="L186" s="283"/>
      <c r="M186" s="284"/>
      <c r="N186" s="285"/>
      <c r="O186" s="285"/>
      <c r="P186" s="285"/>
      <c r="Q186" s="285"/>
      <c r="R186" s="285"/>
      <c r="S186" s="285"/>
      <c r="T186" s="286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87" t="s">
        <v>236</v>
      </c>
      <c r="AU186" s="287" t="s">
        <v>96</v>
      </c>
      <c r="AV186" s="14" t="s">
        <v>89</v>
      </c>
      <c r="AW186" s="14" t="s">
        <v>34</v>
      </c>
      <c r="AX186" s="14" t="s">
        <v>81</v>
      </c>
      <c r="AY186" s="287" t="s">
        <v>211</v>
      </c>
    </row>
    <row r="187" s="14" customFormat="1">
      <c r="A187" s="14"/>
      <c r="B187" s="277"/>
      <c r="C187" s="278"/>
      <c r="D187" s="268" t="s">
        <v>236</v>
      </c>
      <c r="E187" s="279" t="s">
        <v>1</v>
      </c>
      <c r="F187" s="280" t="s">
        <v>4405</v>
      </c>
      <c r="G187" s="278"/>
      <c r="H187" s="281">
        <v>294.80799999999999</v>
      </c>
      <c r="I187" s="282"/>
      <c r="J187" s="278"/>
      <c r="K187" s="278"/>
      <c r="L187" s="283"/>
      <c r="M187" s="284"/>
      <c r="N187" s="285"/>
      <c r="O187" s="285"/>
      <c r="P187" s="285"/>
      <c r="Q187" s="285"/>
      <c r="R187" s="285"/>
      <c r="S187" s="285"/>
      <c r="T187" s="286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87" t="s">
        <v>236</v>
      </c>
      <c r="AU187" s="287" t="s">
        <v>96</v>
      </c>
      <c r="AV187" s="14" t="s">
        <v>89</v>
      </c>
      <c r="AW187" s="14" t="s">
        <v>34</v>
      </c>
      <c r="AX187" s="14" t="s">
        <v>81</v>
      </c>
      <c r="AY187" s="287" t="s">
        <v>211</v>
      </c>
    </row>
    <row r="188" s="14" customFormat="1">
      <c r="A188" s="14"/>
      <c r="B188" s="277"/>
      <c r="C188" s="278"/>
      <c r="D188" s="268" t="s">
        <v>236</v>
      </c>
      <c r="E188" s="279" t="s">
        <v>1</v>
      </c>
      <c r="F188" s="280" t="s">
        <v>4406</v>
      </c>
      <c r="G188" s="278"/>
      <c r="H188" s="281">
        <v>28.800000000000001</v>
      </c>
      <c r="I188" s="282"/>
      <c r="J188" s="278"/>
      <c r="K188" s="278"/>
      <c r="L188" s="283"/>
      <c r="M188" s="284"/>
      <c r="N188" s="285"/>
      <c r="O188" s="285"/>
      <c r="P188" s="285"/>
      <c r="Q188" s="285"/>
      <c r="R188" s="285"/>
      <c r="S188" s="285"/>
      <c r="T188" s="286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87" t="s">
        <v>236</v>
      </c>
      <c r="AU188" s="287" t="s">
        <v>96</v>
      </c>
      <c r="AV188" s="14" t="s">
        <v>89</v>
      </c>
      <c r="AW188" s="14" t="s">
        <v>34</v>
      </c>
      <c r="AX188" s="14" t="s">
        <v>81</v>
      </c>
      <c r="AY188" s="287" t="s">
        <v>211</v>
      </c>
    </row>
    <row r="189" s="14" customFormat="1">
      <c r="A189" s="14"/>
      <c r="B189" s="277"/>
      <c r="C189" s="278"/>
      <c r="D189" s="268" t="s">
        <v>236</v>
      </c>
      <c r="E189" s="279" t="s">
        <v>1</v>
      </c>
      <c r="F189" s="280" t="s">
        <v>4407</v>
      </c>
      <c r="G189" s="278"/>
      <c r="H189" s="281">
        <v>10.4</v>
      </c>
      <c r="I189" s="282"/>
      <c r="J189" s="278"/>
      <c r="K189" s="278"/>
      <c r="L189" s="283"/>
      <c r="M189" s="284"/>
      <c r="N189" s="285"/>
      <c r="O189" s="285"/>
      <c r="P189" s="285"/>
      <c r="Q189" s="285"/>
      <c r="R189" s="285"/>
      <c r="S189" s="285"/>
      <c r="T189" s="286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87" t="s">
        <v>236</v>
      </c>
      <c r="AU189" s="287" t="s">
        <v>96</v>
      </c>
      <c r="AV189" s="14" t="s">
        <v>89</v>
      </c>
      <c r="AW189" s="14" t="s">
        <v>34</v>
      </c>
      <c r="AX189" s="14" t="s">
        <v>81</v>
      </c>
      <c r="AY189" s="287" t="s">
        <v>211</v>
      </c>
    </row>
    <row r="190" s="14" customFormat="1">
      <c r="A190" s="14"/>
      <c r="B190" s="277"/>
      <c r="C190" s="278"/>
      <c r="D190" s="268" t="s">
        <v>236</v>
      </c>
      <c r="E190" s="279" t="s">
        <v>1</v>
      </c>
      <c r="F190" s="280" t="s">
        <v>4408</v>
      </c>
      <c r="G190" s="278"/>
      <c r="H190" s="281">
        <v>16.5</v>
      </c>
      <c r="I190" s="282"/>
      <c r="J190" s="278"/>
      <c r="K190" s="278"/>
      <c r="L190" s="283"/>
      <c r="M190" s="284"/>
      <c r="N190" s="285"/>
      <c r="O190" s="285"/>
      <c r="P190" s="285"/>
      <c r="Q190" s="285"/>
      <c r="R190" s="285"/>
      <c r="S190" s="285"/>
      <c r="T190" s="286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87" t="s">
        <v>236</v>
      </c>
      <c r="AU190" s="287" t="s">
        <v>96</v>
      </c>
      <c r="AV190" s="14" t="s">
        <v>89</v>
      </c>
      <c r="AW190" s="14" t="s">
        <v>34</v>
      </c>
      <c r="AX190" s="14" t="s">
        <v>81</v>
      </c>
      <c r="AY190" s="287" t="s">
        <v>211</v>
      </c>
    </row>
    <row r="191" s="14" customFormat="1">
      <c r="A191" s="14"/>
      <c r="B191" s="277"/>
      <c r="C191" s="278"/>
      <c r="D191" s="268" t="s">
        <v>236</v>
      </c>
      <c r="E191" s="279" t="s">
        <v>1</v>
      </c>
      <c r="F191" s="280" t="s">
        <v>4409</v>
      </c>
      <c r="G191" s="278"/>
      <c r="H191" s="281">
        <v>97.640000000000001</v>
      </c>
      <c r="I191" s="282"/>
      <c r="J191" s="278"/>
      <c r="K191" s="278"/>
      <c r="L191" s="283"/>
      <c r="M191" s="284"/>
      <c r="N191" s="285"/>
      <c r="O191" s="285"/>
      <c r="P191" s="285"/>
      <c r="Q191" s="285"/>
      <c r="R191" s="285"/>
      <c r="S191" s="285"/>
      <c r="T191" s="286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87" t="s">
        <v>236</v>
      </c>
      <c r="AU191" s="287" t="s">
        <v>96</v>
      </c>
      <c r="AV191" s="14" t="s">
        <v>89</v>
      </c>
      <c r="AW191" s="14" t="s">
        <v>34</v>
      </c>
      <c r="AX191" s="14" t="s">
        <v>81</v>
      </c>
      <c r="AY191" s="287" t="s">
        <v>211</v>
      </c>
    </row>
    <row r="192" s="14" customFormat="1">
      <c r="A192" s="14"/>
      <c r="B192" s="277"/>
      <c r="C192" s="278"/>
      <c r="D192" s="268" t="s">
        <v>236</v>
      </c>
      <c r="E192" s="279" t="s">
        <v>1</v>
      </c>
      <c r="F192" s="280" t="s">
        <v>4410</v>
      </c>
      <c r="G192" s="278"/>
      <c r="H192" s="281">
        <v>48.840000000000003</v>
      </c>
      <c r="I192" s="282"/>
      <c r="J192" s="278"/>
      <c r="K192" s="278"/>
      <c r="L192" s="283"/>
      <c r="M192" s="284"/>
      <c r="N192" s="285"/>
      <c r="O192" s="285"/>
      <c r="P192" s="285"/>
      <c r="Q192" s="285"/>
      <c r="R192" s="285"/>
      <c r="S192" s="285"/>
      <c r="T192" s="286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87" t="s">
        <v>236</v>
      </c>
      <c r="AU192" s="287" t="s">
        <v>96</v>
      </c>
      <c r="AV192" s="14" t="s">
        <v>89</v>
      </c>
      <c r="AW192" s="14" t="s">
        <v>34</v>
      </c>
      <c r="AX192" s="14" t="s">
        <v>81</v>
      </c>
      <c r="AY192" s="287" t="s">
        <v>211</v>
      </c>
    </row>
    <row r="193" s="13" customFormat="1">
      <c r="A193" s="13"/>
      <c r="B193" s="266"/>
      <c r="C193" s="267"/>
      <c r="D193" s="268" t="s">
        <v>236</v>
      </c>
      <c r="E193" s="269" t="s">
        <v>1</v>
      </c>
      <c r="F193" s="270" t="s">
        <v>4411</v>
      </c>
      <c r="G193" s="267"/>
      <c r="H193" s="269" t="s">
        <v>1</v>
      </c>
      <c r="I193" s="271"/>
      <c r="J193" s="267"/>
      <c r="K193" s="267"/>
      <c r="L193" s="272"/>
      <c r="M193" s="273"/>
      <c r="N193" s="274"/>
      <c r="O193" s="274"/>
      <c r="P193" s="274"/>
      <c r="Q193" s="274"/>
      <c r="R193" s="274"/>
      <c r="S193" s="274"/>
      <c r="T193" s="275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76" t="s">
        <v>236</v>
      </c>
      <c r="AU193" s="276" t="s">
        <v>96</v>
      </c>
      <c r="AV193" s="13" t="s">
        <v>87</v>
      </c>
      <c r="AW193" s="13" t="s">
        <v>34</v>
      </c>
      <c r="AX193" s="13" t="s">
        <v>81</v>
      </c>
      <c r="AY193" s="276" t="s">
        <v>211</v>
      </c>
    </row>
    <row r="194" s="14" customFormat="1">
      <c r="A194" s="14"/>
      <c r="B194" s="277"/>
      <c r="C194" s="278"/>
      <c r="D194" s="268" t="s">
        <v>236</v>
      </c>
      <c r="E194" s="279" t="s">
        <v>1</v>
      </c>
      <c r="F194" s="280" t="s">
        <v>4412</v>
      </c>
      <c r="G194" s="278"/>
      <c r="H194" s="281">
        <v>33</v>
      </c>
      <c r="I194" s="282"/>
      <c r="J194" s="278"/>
      <c r="K194" s="278"/>
      <c r="L194" s="283"/>
      <c r="M194" s="284"/>
      <c r="N194" s="285"/>
      <c r="O194" s="285"/>
      <c r="P194" s="285"/>
      <c r="Q194" s="285"/>
      <c r="R194" s="285"/>
      <c r="S194" s="285"/>
      <c r="T194" s="286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87" t="s">
        <v>236</v>
      </c>
      <c r="AU194" s="287" t="s">
        <v>96</v>
      </c>
      <c r="AV194" s="14" t="s">
        <v>89</v>
      </c>
      <c r="AW194" s="14" t="s">
        <v>34</v>
      </c>
      <c r="AX194" s="14" t="s">
        <v>81</v>
      </c>
      <c r="AY194" s="287" t="s">
        <v>211</v>
      </c>
    </row>
    <row r="195" s="15" customFormat="1">
      <c r="A195" s="15"/>
      <c r="B195" s="295"/>
      <c r="C195" s="296"/>
      <c r="D195" s="268" t="s">
        <v>236</v>
      </c>
      <c r="E195" s="297" t="s">
        <v>4332</v>
      </c>
      <c r="F195" s="298" t="s">
        <v>435</v>
      </c>
      <c r="G195" s="296"/>
      <c r="H195" s="299">
        <v>673.96400000000006</v>
      </c>
      <c r="I195" s="300"/>
      <c r="J195" s="296"/>
      <c r="K195" s="296"/>
      <c r="L195" s="301"/>
      <c r="M195" s="302"/>
      <c r="N195" s="303"/>
      <c r="O195" s="303"/>
      <c r="P195" s="303"/>
      <c r="Q195" s="303"/>
      <c r="R195" s="303"/>
      <c r="S195" s="303"/>
      <c r="T195" s="304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T195" s="305" t="s">
        <v>236</v>
      </c>
      <c r="AU195" s="305" t="s">
        <v>96</v>
      </c>
      <c r="AV195" s="15" t="s">
        <v>100</v>
      </c>
      <c r="AW195" s="15" t="s">
        <v>34</v>
      </c>
      <c r="AX195" s="15" t="s">
        <v>87</v>
      </c>
      <c r="AY195" s="305" t="s">
        <v>211</v>
      </c>
    </row>
    <row r="196" s="2" customFormat="1" ht="24.15" customHeight="1">
      <c r="A196" s="41"/>
      <c r="B196" s="42"/>
      <c r="C196" s="317" t="s">
        <v>531</v>
      </c>
      <c r="D196" s="317" t="s">
        <v>587</v>
      </c>
      <c r="E196" s="318" t="s">
        <v>4413</v>
      </c>
      <c r="F196" s="319" t="s">
        <v>4414</v>
      </c>
      <c r="G196" s="320" t="s">
        <v>332</v>
      </c>
      <c r="H196" s="321">
        <v>8.0879999999999992</v>
      </c>
      <c r="I196" s="322"/>
      <c r="J196" s="323">
        <f>ROUND(I196*H196,2)</f>
        <v>0</v>
      </c>
      <c r="K196" s="324"/>
      <c r="L196" s="325"/>
      <c r="M196" s="326" t="s">
        <v>1</v>
      </c>
      <c r="N196" s="327" t="s">
        <v>46</v>
      </c>
      <c r="O196" s="94"/>
      <c r="P196" s="263">
        <f>O196*H196</f>
        <v>0</v>
      </c>
      <c r="Q196" s="263">
        <v>0.44</v>
      </c>
      <c r="R196" s="263">
        <f>Q196*H196</f>
        <v>3.5587199999999997</v>
      </c>
      <c r="S196" s="263">
        <v>0</v>
      </c>
      <c r="T196" s="264">
        <f>S196*H196</f>
        <v>0</v>
      </c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R196" s="265" t="s">
        <v>247</v>
      </c>
      <c r="AT196" s="265" t="s">
        <v>587</v>
      </c>
      <c r="AU196" s="265" t="s">
        <v>96</v>
      </c>
      <c r="AY196" s="18" t="s">
        <v>211</v>
      </c>
      <c r="BE196" s="155">
        <f>IF(N196="základní",J196,0)</f>
        <v>0</v>
      </c>
      <c r="BF196" s="155">
        <f>IF(N196="snížená",J196,0)</f>
        <v>0</v>
      </c>
      <c r="BG196" s="155">
        <f>IF(N196="zákl. přenesená",J196,0)</f>
        <v>0</v>
      </c>
      <c r="BH196" s="155">
        <f>IF(N196="sníž. přenesená",J196,0)</f>
        <v>0</v>
      </c>
      <c r="BI196" s="155">
        <f>IF(N196="nulová",J196,0)</f>
        <v>0</v>
      </c>
      <c r="BJ196" s="18" t="s">
        <v>87</v>
      </c>
      <c r="BK196" s="155">
        <f>ROUND(I196*H196,2)</f>
        <v>0</v>
      </c>
      <c r="BL196" s="18" t="s">
        <v>100</v>
      </c>
      <c r="BM196" s="265" t="s">
        <v>4415</v>
      </c>
    </row>
    <row r="197" s="2" customFormat="1" ht="24.15" customHeight="1">
      <c r="A197" s="41"/>
      <c r="B197" s="42"/>
      <c r="C197" s="253" t="s">
        <v>535</v>
      </c>
      <c r="D197" s="253" t="s">
        <v>214</v>
      </c>
      <c r="E197" s="254" t="s">
        <v>1734</v>
      </c>
      <c r="F197" s="255" t="s">
        <v>4416</v>
      </c>
      <c r="G197" s="256" t="s">
        <v>505</v>
      </c>
      <c r="H197" s="257">
        <v>9.1709999999999994</v>
      </c>
      <c r="I197" s="258"/>
      <c r="J197" s="259">
        <f>ROUND(I197*H197,2)</f>
        <v>0</v>
      </c>
      <c r="K197" s="260"/>
      <c r="L197" s="44"/>
      <c r="M197" s="261" t="s">
        <v>1</v>
      </c>
      <c r="N197" s="262" t="s">
        <v>46</v>
      </c>
      <c r="O197" s="94"/>
      <c r="P197" s="263">
        <f>O197*H197</f>
        <v>0</v>
      </c>
      <c r="Q197" s="263">
        <v>0</v>
      </c>
      <c r="R197" s="263">
        <f>Q197*H197</f>
        <v>0</v>
      </c>
      <c r="S197" s="263">
        <v>0</v>
      </c>
      <c r="T197" s="264">
        <f>S197*H197</f>
        <v>0</v>
      </c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R197" s="265" t="s">
        <v>526</v>
      </c>
      <c r="AT197" s="265" t="s">
        <v>214</v>
      </c>
      <c r="AU197" s="265" t="s">
        <v>96</v>
      </c>
      <c r="AY197" s="18" t="s">
        <v>211</v>
      </c>
      <c r="BE197" s="155">
        <f>IF(N197="základní",J197,0)</f>
        <v>0</v>
      </c>
      <c r="BF197" s="155">
        <f>IF(N197="snížená",J197,0)</f>
        <v>0</v>
      </c>
      <c r="BG197" s="155">
        <f>IF(N197="zákl. přenesená",J197,0)</f>
        <v>0</v>
      </c>
      <c r="BH197" s="155">
        <f>IF(N197="sníž. přenesená",J197,0)</f>
        <v>0</v>
      </c>
      <c r="BI197" s="155">
        <f>IF(N197="nulová",J197,0)</f>
        <v>0</v>
      </c>
      <c r="BJ197" s="18" t="s">
        <v>87</v>
      </c>
      <c r="BK197" s="155">
        <f>ROUND(I197*H197,2)</f>
        <v>0</v>
      </c>
      <c r="BL197" s="18" t="s">
        <v>526</v>
      </c>
      <c r="BM197" s="265" t="s">
        <v>4417</v>
      </c>
    </row>
    <row r="198" s="2" customFormat="1" ht="24.15" customHeight="1">
      <c r="A198" s="41"/>
      <c r="B198" s="42"/>
      <c r="C198" s="253" t="s">
        <v>545</v>
      </c>
      <c r="D198" s="253" t="s">
        <v>214</v>
      </c>
      <c r="E198" s="254" t="s">
        <v>1738</v>
      </c>
      <c r="F198" s="255" t="s">
        <v>1739</v>
      </c>
      <c r="G198" s="256" t="s">
        <v>505</v>
      </c>
      <c r="H198" s="257">
        <v>18.341999999999999</v>
      </c>
      <c r="I198" s="258"/>
      <c r="J198" s="259">
        <f>ROUND(I198*H198,2)</f>
        <v>0</v>
      </c>
      <c r="K198" s="260"/>
      <c r="L198" s="44"/>
      <c r="M198" s="261" t="s">
        <v>1</v>
      </c>
      <c r="N198" s="262" t="s">
        <v>46</v>
      </c>
      <c r="O198" s="94"/>
      <c r="P198" s="263">
        <f>O198*H198</f>
        <v>0</v>
      </c>
      <c r="Q198" s="263">
        <v>0</v>
      </c>
      <c r="R198" s="263">
        <f>Q198*H198</f>
        <v>0</v>
      </c>
      <c r="S198" s="263">
        <v>0</v>
      </c>
      <c r="T198" s="264">
        <f>S198*H198</f>
        <v>0</v>
      </c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R198" s="265" t="s">
        <v>526</v>
      </c>
      <c r="AT198" s="265" t="s">
        <v>214</v>
      </c>
      <c r="AU198" s="265" t="s">
        <v>96</v>
      </c>
      <c r="AY198" s="18" t="s">
        <v>211</v>
      </c>
      <c r="BE198" s="155">
        <f>IF(N198="základní",J198,0)</f>
        <v>0</v>
      </c>
      <c r="BF198" s="155">
        <f>IF(N198="snížená",J198,0)</f>
        <v>0</v>
      </c>
      <c r="BG198" s="155">
        <f>IF(N198="zákl. přenesená",J198,0)</f>
        <v>0</v>
      </c>
      <c r="BH198" s="155">
        <f>IF(N198="sníž. přenesená",J198,0)</f>
        <v>0</v>
      </c>
      <c r="BI198" s="155">
        <f>IF(N198="nulová",J198,0)</f>
        <v>0</v>
      </c>
      <c r="BJ198" s="18" t="s">
        <v>87</v>
      </c>
      <c r="BK198" s="155">
        <f>ROUND(I198*H198,2)</f>
        <v>0</v>
      </c>
      <c r="BL198" s="18" t="s">
        <v>526</v>
      </c>
      <c r="BM198" s="265" t="s">
        <v>4418</v>
      </c>
    </row>
    <row r="199" s="14" customFormat="1">
      <c r="A199" s="14"/>
      <c r="B199" s="277"/>
      <c r="C199" s="278"/>
      <c r="D199" s="268" t="s">
        <v>236</v>
      </c>
      <c r="E199" s="278"/>
      <c r="F199" s="280" t="s">
        <v>4419</v>
      </c>
      <c r="G199" s="278"/>
      <c r="H199" s="281">
        <v>18.341999999999999</v>
      </c>
      <c r="I199" s="282"/>
      <c r="J199" s="278"/>
      <c r="K199" s="278"/>
      <c r="L199" s="283"/>
      <c r="M199" s="328"/>
      <c r="N199" s="329"/>
      <c r="O199" s="329"/>
      <c r="P199" s="329"/>
      <c r="Q199" s="329"/>
      <c r="R199" s="329"/>
      <c r="S199" s="329"/>
      <c r="T199" s="330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87" t="s">
        <v>236</v>
      </c>
      <c r="AU199" s="287" t="s">
        <v>96</v>
      </c>
      <c r="AV199" s="14" t="s">
        <v>89</v>
      </c>
      <c r="AW199" s="14" t="s">
        <v>4</v>
      </c>
      <c r="AX199" s="14" t="s">
        <v>87</v>
      </c>
      <c r="AY199" s="287" t="s">
        <v>211</v>
      </c>
    </row>
    <row r="200" s="2" customFormat="1" ht="6.96" customHeight="1">
      <c r="A200" s="41"/>
      <c r="B200" s="69"/>
      <c r="C200" s="70"/>
      <c r="D200" s="70"/>
      <c r="E200" s="70"/>
      <c r="F200" s="70"/>
      <c r="G200" s="70"/>
      <c r="H200" s="70"/>
      <c r="I200" s="70"/>
      <c r="J200" s="70"/>
      <c r="K200" s="70"/>
      <c r="L200" s="44"/>
      <c r="M200" s="41"/>
      <c r="O200" s="41"/>
      <c r="P200" s="41"/>
      <c r="Q200" s="41"/>
      <c r="R200" s="41"/>
      <c r="S200" s="41"/>
      <c r="T200" s="41"/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</row>
  </sheetData>
  <sheetProtection sheet="1" autoFilter="0" formatColumns="0" formatRows="0" objects="1" scenarios="1" spinCount="100000" saltValue="pGYdTJbGAmaCj9Z1A38zjEJelpO3mLp3aq7U0KAVhvQynnqYpFMjqmwP/7InT+7+Ds22IU5QMmVYKCQh3Royhw==" hashValue="ultkIbI1Ah6/2hVY2WF3j/vreTp6glKD4wR9zAqAFk1/8gVT1NawT7f1YmMj2BoJt46ziS6z/PKdrT087O3pyw==" algorithmName="SHA-512" password="CC35"/>
  <autoFilter ref="C137:K199"/>
  <mergeCells count="20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D108:F108"/>
    <mergeCell ref="D109:F109"/>
    <mergeCell ref="D110:F110"/>
    <mergeCell ref="D111:F111"/>
    <mergeCell ref="D112:F112"/>
    <mergeCell ref="E124:H124"/>
    <mergeCell ref="E128:H128"/>
    <mergeCell ref="E126:H126"/>
    <mergeCell ref="E130:H13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151</v>
      </c>
      <c r="AZ2" s="293" t="s">
        <v>4420</v>
      </c>
      <c r="BA2" s="293" t="s">
        <v>4421</v>
      </c>
      <c r="BB2" s="293" t="s">
        <v>307</v>
      </c>
      <c r="BC2" s="293" t="s">
        <v>986</v>
      </c>
      <c r="BD2" s="293" t="s">
        <v>89</v>
      </c>
    </row>
    <row r="3" s="1" customFormat="1" ht="6.96" customHeight="1">
      <c r="B3" s="162"/>
      <c r="C3" s="163"/>
      <c r="D3" s="163"/>
      <c r="E3" s="163"/>
      <c r="F3" s="163"/>
      <c r="G3" s="163"/>
      <c r="H3" s="163"/>
      <c r="I3" s="163"/>
      <c r="J3" s="163"/>
      <c r="K3" s="163"/>
      <c r="L3" s="21"/>
      <c r="AT3" s="18" t="s">
        <v>89</v>
      </c>
      <c r="AZ3" s="293" t="s">
        <v>4422</v>
      </c>
      <c r="BA3" s="293" t="s">
        <v>4423</v>
      </c>
      <c r="BB3" s="293" t="s">
        <v>269</v>
      </c>
      <c r="BC3" s="293" t="s">
        <v>4424</v>
      </c>
      <c r="BD3" s="293" t="s">
        <v>89</v>
      </c>
    </row>
    <row r="4" s="1" customFormat="1" ht="24.96" customHeight="1">
      <c r="B4" s="21"/>
      <c r="D4" s="164" t="s">
        <v>170</v>
      </c>
      <c r="L4" s="21"/>
      <c r="M4" s="165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66" t="s">
        <v>16</v>
      </c>
      <c r="L6" s="21"/>
    </row>
    <row r="7" s="1" customFormat="1" ht="16.5" customHeight="1">
      <c r="B7" s="21"/>
      <c r="E7" s="167" t="str">
        <f>'Rekapitulace stavby'!K6</f>
        <v>Komunitní centrum Jahodnice - rozdělení do etap .I.etapa</v>
      </c>
      <c r="F7" s="166"/>
      <c r="G7" s="166"/>
      <c r="H7" s="166"/>
      <c r="L7" s="21"/>
    </row>
    <row r="8">
      <c r="B8" s="21"/>
      <c r="D8" s="166" t="s">
        <v>171</v>
      </c>
      <c r="L8" s="21"/>
    </row>
    <row r="9" s="1" customFormat="1" ht="23.25" customHeight="1">
      <c r="B9" s="21"/>
      <c r="E9" s="167" t="s">
        <v>172</v>
      </c>
      <c r="F9" s="1"/>
      <c r="G9" s="1"/>
      <c r="H9" s="1"/>
      <c r="L9" s="21"/>
    </row>
    <row r="10" s="1" customFormat="1" ht="12" customHeight="1">
      <c r="B10" s="21"/>
      <c r="D10" s="166" t="s">
        <v>173</v>
      </c>
      <c r="L10" s="21"/>
    </row>
    <row r="11" s="2" customFormat="1" ht="16.5" customHeight="1">
      <c r="A11" s="41"/>
      <c r="B11" s="44"/>
      <c r="C11" s="41"/>
      <c r="D11" s="41"/>
      <c r="E11" s="168" t="s">
        <v>174</v>
      </c>
      <c r="F11" s="41"/>
      <c r="G11" s="41"/>
      <c r="H11" s="41"/>
      <c r="I11" s="41"/>
      <c r="J11" s="41"/>
      <c r="K11" s="41"/>
      <c r="L11" s="66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4"/>
      <c r="C12" s="41"/>
      <c r="D12" s="166" t="s">
        <v>4335</v>
      </c>
      <c r="E12" s="41"/>
      <c r="F12" s="41"/>
      <c r="G12" s="41"/>
      <c r="H12" s="41"/>
      <c r="I12" s="41"/>
      <c r="J12" s="41"/>
      <c r="K12" s="41"/>
      <c r="L12" s="66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6.5" customHeight="1">
      <c r="A13" s="41"/>
      <c r="B13" s="44"/>
      <c r="C13" s="41"/>
      <c r="D13" s="41"/>
      <c r="E13" s="169" t="s">
        <v>4425</v>
      </c>
      <c r="F13" s="41"/>
      <c r="G13" s="41"/>
      <c r="H13" s="41"/>
      <c r="I13" s="41"/>
      <c r="J13" s="41"/>
      <c r="K13" s="41"/>
      <c r="L13" s="66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>
      <c r="A14" s="41"/>
      <c r="B14" s="44"/>
      <c r="C14" s="41"/>
      <c r="D14" s="41"/>
      <c r="E14" s="41"/>
      <c r="F14" s="41"/>
      <c r="G14" s="41"/>
      <c r="H14" s="41"/>
      <c r="I14" s="41"/>
      <c r="J14" s="41"/>
      <c r="K14" s="41"/>
      <c r="L14" s="66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2" customHeight="1">
      <c r="A15" s="41"/>
      <c r="B15" s="44"/>
      <c r="C15" s="41"/>
      <c r="D15" s="166" t="s">
        <v>18</v>
      </c>
      <c r="E15" s="41"/>
      <c r="F15" s="144" t="s">
        <v>1</v>
      </c>
      <c r="G15" s="41"/>
      <c r="H15" s="41"/>
      <c r="I15" s="166" t="s">
        <v>19</v>
      </c>
      <c r="J15" s="144" t="s">
        <v>1</v>
      </c>
      <c r="K15" s="41"/>
      <c r="L15" s="66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4"/>
      <c r="C16" s="41"/>
      <c r="D16" s="166" t="s">
        <v>20</v>
      </c>
      <c r="E16" s="41"/>
      <c r="F16" s="144" t="s">
        <v>21</v>
      </c>
      <c r="G16" s="41"/>
      <c r="H16" s="41"/>
      <c r="I16" s="166" t="s">
        <v>22</v>
      </c>
      <c r="J16" s="170" t="str">
        <f>'Rekapitulace stavby'!AN8</f>
        <v>14. 7. 2021</v>
      </c>
      <c r="K16" s="41"/>
      <c r="L16" s="66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0.8" customHeight="1">
      <c r="A17" s="41"/>
      <c r="B17" s="44"/>
      <c r="C17" s="41"/>
      <c r="D17" s="41"/>
      <c r="E17" s="41"/>
      <c r="F17" s="41"/>
      <c r="G17" s="41"/>
      <c r="H17" s="41"/>
      <c r="I17" s="41"/>
      <c r="J17" s="41"/>
      <c r="K17" s="41"/>
      <c r="L17" s="66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2" customHeight="1">
      <c r="A18" s="41"/>
      <c r="B18" s="44"/>
      <c r="C18" s="41"/>
      <c r="D18" s="166" t="s">
        <v>24</v>
      </c>
      <c r="E18" s="41"/>
      <c r="F18" s="41"/>
      <c r="G18" s="41"/>
      <c r="H18" s="41"/>
      <c r="I18" s="166" t="s">
        <v>25</v>
      </c>
      <c r="J18" s="144" t="s">
        <v>26</v>
      </c>
      <c r="K18" s="41"/>
      <c r="L18" s="66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8" customHeight="1">
      <c r="A19" s="41"/>
      <c r="B19" s="44"/>
      <c r="C19" s="41"/>
      <c r="D19" s="41"/>
      <c r="E19" s="144" t="s">
        <v>27</v>
      </c>
      <c r="F19" s="41"/>
      <c r="G19" s="41"/>
      <c r="H19" s="41"/>
      <c r="I19" s="166" t="s">
        <v>28</v>
      </c>
      <c r="J19" s="144" t="s">
        <v>1</v>
      </c>
      <c r="K19" s="41"/>
      <c r="L19" s="66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6.96" customHeight="1">
      <c r="A20" s="41"/>
      <c r="B20" s="44"/>
      <c r="C20" s="41"/>
      <c r="D20" s="41"/>
      <c r="E20" s="41"/>
      <c r="F20" s="41"/>
      <c r="G20" s="41"/>
      <c r="H20" s="41"/>
      <c r="I20" s="41"/>
      <c r="J20" s="41"/>
      <c r="K20" s="41"/>
      <c r="L20" s="66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2" customHeight="1">
      <c r="A21" s="41"/>
      <c r="B21" s="44"/>
      <c r="C21" s="41"/>
      <c r="D21" s="166" t="s">
        <v>29</v>
      </c>
      <c r="E21" s="41"/>
      <c r="F21" s="41"/>
      <c r="G21" s="41"/>
      <c r="H21" s="41"/>
      <c r="I21" s="166" t="s">
        <v>25</v>
      </c>
      <c r="J21" s="34" t="str">
        <f>'Rekapitulace stavby'!AN13</f>
        <v>Vyplň údaj</v>
      </c>
      <c r="K21" s="41"/>
      <c r="L21" s="66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8" customHeight="1">
      <c r="A22" s="41"/>
      <c r="B22" s="44"/>
      <c r="C22" s="41"/>
      <c r="D22" s="41"/>
      <c r="E22" s="34" t="str">
        <f>'Rekapitulace stavby'!E14</f>
        <v>Vyplň údaj</v>
      </c>
      <c r="F22" s="144"/>
      <c r="G22" s="144"/>
      <c r="H22" s="144"/>
      <c r="I22" s="166" t="s">
        <v>28</v>
      </c>
      <c r="J22" s="34" t="str">
        <f>'Rekapitulace stavby'!AN14</f>
        <v>Vyplň údaj</v>
      </c>
      <c r="K22" s="41"/>
      <c r="L22" s="66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6.96" customHeight="1">
      <c r="A23" s="41"/>
      <c r="B23" s="44"/>
      <c r="C23" s="41"/>
      <c r="D23" s="41"/>
      <c r="E23" s="41"/>
      <c r="F23" s="41"/>
      <c r="G23" s="41"/>
      <c r="H23" s="41"/>
      <c r="I23" s="41"/>
      <c r="J23" s="41"/>
      <c r="K23" s="41"/>
      <c r="L23" s="66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2" customHeight="1">
      <c r="A24" s="41"/>
      <c r="B24" s="44"/>
      <c r="C24" s="41"/>
      <c r="D24" s="166" t="s">
        <v>31</v>
      </c>
      <c r="E24" s="41"/>
      <c r="F24" s="41"/>
      <c r="G24" s="41"/>
      <c r="H24" s="41"/>
      <c r="I24" s="166" t="s">
        <v>25</v>
      </c>
      <c r="J24" s="144" t="s">
        <v>32</v>
      </c>
      <c r="K24" s="41"/>
      <c r="L24" s="66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8" customHeight="1">
      <c r="A25" s="41"/>
      <c r="B25" s="44"/>
      <c r="C25" s="41"/>
      <c r="D25" s="41"/>
      <c r="E25" s="144" t="s">
        <v>33</v>
      </c>
      <c r="F25" s="41"/>
      <c r="G25" s="41"/>
      <c r="H25" s="41"/>
      <c r="I25" s="166" t="s">
        <v>28</v>
      </c>
      <c r="J25" s="144" t="s">
        <v>1</v>
      </c>
      <c r="K25" s="41"/>
      <c r="L25" s="66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6.96" customHeight="1">
      <c r="A26" s="41"/>
      <c r="B26" s="44"/>
      <c r="C26" s="41"/>
      <c r="D26" s="41"/>
      <c r="E26" s="41"/>
      <c r="F26" s="41"/>
      <c r="G26" s="41"/>
      <c r="H26" s="41"/>
      <c r="I26" s="41"/>
      <c r="J26" s="41"/>
      <c r="K26" s="41"/>
      <c r="L26" s="66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12" customHeight="1">
      <c r="A27" s="41"/>
      <c r="B27" s="44"/>
      <c r="C27" s="41"/>
      <c r="D27" s="166" t="s">
        <v>35</v>
      </c>
      <c r="E27" s="41"/>
      <c r="F27" s="41"/>
      <c r="G27" s="41"/>
      <c r="H27" s="41"/>
      <c r="I27" s="166" t="s">
        <v>25</v>
      </c>
      <c r="J27" s="144" t="s">
        <v>36</v>
      </c>
      <c r="K27" s="41"/>
      <c r="L27" s="66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8" customHeight="1">
      <c r="A28" s="41"/>
      <c r="B28" s="44"/>
      <c r="C28" s="41"/>
      <c r="D28" s="41"/>
      <c r="E28" s="144" t="s">
        <v>37</v>
      </c>
      <c r="F28" s="41"/>
      <c r="G28" s="41"/>
      <c r="H28" s="41"/>
      <c r="I28" s="166" t="s">
        <v>28</v>
      </c>
      <c r="J28" s="144" t="s">
        <v>1</v>
      </c>
      <c r="K28" s="41"/>
      <c r="L28" s="66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4"/>
      <c r="C29" s="41"/>
      <c r="D29" s="41"/>
      <c r="E29" s="41"/>
      <c r="F29" s="41"/>
      <c r="G29" s="41"/>
      <c r="H29" s="41"/>
      <c r="I29" s="41"/>
      <c r="J29" s="41"/>
      <c r="K29" s="41"/>
      <c r="L29" s="66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12" customHeight="1">
      <c r="A30" s="41"/>
      <c r="B30" s="44"/>
      <c r="C30" s="41"/>
      <c r="D30" s="166" t="s">
        <v>38</v>
      </c>
      <c r="E30" s="41"/>
      <c r="F30" s="41"/>
      <c r="G30" s="41"/>
      <c r="H30" s="41"/>
      <c r="I30" s="41"/>
      <c r="J30" s="41"/>
      <c r="K30" s="41"/>
      <c r="L30" s="66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8" customFormat="1" ht="16.5" customHeight="1">
      <c r="A31" s="171"/>
      <c r="B31" s="172"/>
      <c r="C31" s="171"/>
      <c r="D31" s="171"/>
      <c r="E31" s="173" t="s">
        <v>1</v>
      </c>
      <c r="F31" s="173"/>
      <c r="G31" s="173"/>
      <c r="H31" s="173"/>
      <c r="I31" s="171"/>
      <c r="J31" s="171"/>
      <c r="K31" s="171"/>
      <c r="L31" s="174"/>
      <c r="S31" s="171"/>
      <c r="T31" s="171"/>
      <c r="U31" s="171"/>
      <c r="V31" s="171"/>
      <c r="W31" s="171"/>
      <c r="X31" s="171"/>
      <c r="Y31" s="171"/>
      <c r="Z31" s="171"/>
      <c r="AA31" s="171"/>
      <c r="AB31" s="171"/>
      <c r="AC31" s="171"/>
      <c r="AD31" s="171"/>
      <c r="AE31" s="171"/>
    </row>
    <row r="32" s="2" customFormat="1" ht="6.96" customHeight="1">
      <c r="A32" s="41"/>
      <c r="B32" s="44"/>
      <c r="C32" s="41"/>
      <c r="D32" s="41"/>
      <c r="E32" s="41"/>
      <c r="F32" s="41"/>
      <c r="G32" s="41"/>
      <c r="H32" s="41"/>
      <c r="I32" s="41"/>
      <c r="J32" s="41"/>
      <c r="K32" s="41"/>
      <c r="L32" s="66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4"/>
      <c r="C33" s="41"/>
      <c r="D33" s="175"/>
      <c r="E33" s="175"/>
      <c r="F33" s="175"/>
      <c r="G33" s="175"/>
      <c r="H33" s="175"/>
      <c r="I33" s="175"/>
      <c r="J33" s="175"/>
      <c r="K33" s="175"/>
      <c r="L33" s="66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4"/>
      <c r="C34" s="41"/>
      <c r="D34" s="144" t="s">
        <v>178</v>
      </c>
      <c r="E34" s="41"/>
      <c r="F34" s="41"/>
      <c r="G34" s="41"/>
      <c r="H34" s="41"/>
      <c r="I34" s="41"/>
      <c r="J34" s="176">
        <f>J100</f>
        <v>0</v>
      </c>
      <c r="K34" s="41"/>
      <c r="L34" s="66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4"/>
      <c r="C35" s="41"/>
      <c r="D35" s="177" t="s">
        <v>164</v>
      </c>
      <c r="E35" s="41"/>
      <c r="F35" s="41"/>
      <c r="G35" s="41"/>
      <c r="H35" s="41"/>
      <c r="I35" s="41"/>
      <c r="J35" s="176">
        <f>J107</f>
        <v>0</v>
      </c>
      <c r="K35" s="41"/>
      <c r="L35" s="66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25.44" customHeight="1">
      <c r="A36" s="41"/>
      <c r="B36" s="44"/>
      <c r="C36" s="41"/>
      <c r="D36" s="178" t="s">
        <v>41</v>
      </c>
      <c r="E36" s="41"/>
      <c r="F36" s="41"/>
      <c r="G36" s="41"/>
      <c r="H36" s="41"/>
      <c r="I36" s="41"/>
      <c r="J36" s="179">
        <f>ROUND(J34 + J35, 2)</f>
        <v>0</v>
      </c>
      <c r="K36" s="41"/>
      <c r="L36" s="66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s="2" customFormat="1" ht="6.96" customHeight="1">
      <c r="A37" s="41"/>
      <c r="B37" s="44"/>
      <c r="C37" s="41"/>
      <c r="D37" s="175"/>
      <c r="E37" s="175"/>
      <c r="F37" s="175"/>
      <c r="G37" s="175"/>
      <c r="H37" s="175"/>
      <c r="I37" s="175"/>
      <c r="J37" s="175"/>
      <c r="K37" s="175"/>
      <c r="L37" s="66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14.4" customHeight="1">
      <c r="A38" s="41"/>
      <c r="B38" s="44"/>
      <c r="C38" s="41"/>
      <c r="D38" s="41"/>
      <c r="E38" s="41"/>
      <c r="F38" s="180" t="s">
        <v>43</v>
      </c>
      <c r="G38" s="41"/>
      <c r="H38" s="41"/>
      <c r="I38" s="180" t="s">
        <v>42</v>
      </c>
      <c r="J38" s="180" t="s">
        <v>44</v>
      </c>
      <c r="K38" s="41"/>
      <c r="L38" s="66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14.4" customHeight="1">
      <c r="A39" s="41"/>
      <c r="B39" s="44"/>
      <c r="C39" s="41"/>
      <c r="D39" s="168" t="s">
        <v>45</v>
      </c>
      <c r="E39" s="166" t="s">
        <v>46</v>
      </c>
      <c r="F39" s="181">
        <f>ROUND((SUM(BE107:BE114) + SUM(BE138:BE186)),  2)</f>
        <v>0</v>
      </c>
      <c r="G39" s="41"/>
      <c r="H39" s="41"/>
      <c r="I39" s="182">
        <v>0.20999999999999999</v>
      </c>
      <c r="J39" s="181">
        <f>ROUND(((SUM(BE107:BE114) + SUM(BE138:BE186))*I39),  2)</f>
        <v>0</v>
      </c>
      <c r="K39" s="41"/>
      <c r="L39" s="66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44"/>
      <c r="C40" s="41"/>
      <c r="D40" s="41"/>
      <c r="E40" s="166" t="s">
        <v>47</v>
      </c>
      <c r="F40" s="181">
        <f>ROUND((SUM(BF107:BF114) + SUM(BF138:BF186)),  2)</f>
        <v>0</v>
      </c>
      <c r="G40" s="41"/>
      <c r="H40" s="41"/>
      <c r="I40" s="182">
        <v>0.14999999999999999</v>
      </c>
      <c r="J40" s="181">
        <f>ROUND(((SUM(BF107:BF114) + SUM(BF138:BF186))*I40),  2)</f>
        <v>0</v>
      </c>
      <c r="K40" s="41"/>
      <c r="L40" s="66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hidden="1" s="2" customFormat="1" ht="14.4" customHeight="1">
      <c r="A41" s="41"/>
      <c r="B41" s="44"/>
      <c r="C41" s="41"/>
      <c r="D41" s="41"/>
      <c r="E41" s="166" t="s">
        <v>48</v>
      </c>
      <c r="F41" s="181">
        <f>ROUND((SUM(BG107:BG114) + SUM(BG138:BG186)),  2)</f>
        <v>0</v>
      </c>
      <c r="G41" s="41"/>
      <c r="H41" s="41"/>
      <c r="I41" s="182">
        <v>0.20999999999999999</v>
      </c>
      <c r="J41" s="181">
        <f>0</f>
        <v>0</v>
      </c>
      <c r="K41" s="41"/>
      <c r="L41" s="66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hidden="1" s="2" customFormat="1" ht="14.4" customHeight="1">
      <c r="A42" s="41"/>
      <c r="B42" s="44"/>
      <c r="C42" s="41"/>
      <c r="D42" s="41"/>
      <c r="E42" s="166" t="s">
        <v>49</v>
      </c>
      <c r="F42" s="181">
        <f>ROUND((SUM(BH107:BH114) + SUM(BH138:BH186)),  2)</f>
        <v>0</v>
      </c>
      <c r="G42" s="41"/>
      <c r="H42" s="41"/>
      <c r="I42" s="182">
        <v>0.14999999999999999</v>
      </c>
      <c r="J42" s="181">
        <f>0</f>
        <v>0</v>
      </c>
      <c r="K42" s="41"/>
      <c r="L42" s="66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hidden="1" s="2" customFormat="1" ht="14.4" customHeight="1">
      <c r="A43" s="41"/>
      <c r="B43" s="44"/>
      <c r="C43" s="41"/>
      <c r="D43" s="41"/>
      <c r="E43" s="166" t="s">
        <v>50</v>
      </c>
      <c r="F43" s="181">
        <f>ROUND((SUM(BI107:BI114) + SUM(BI138:BI186)),  2)</f>
        <v>0</v>
      </c>
      <c r="G43" s="41"/>
      <c r="H43" s="41"/>
      <c r="I43" s="182">
        <v>0</v>
      </c>
      <c r="J43" s="181">
        <f>0</f>
        <v>0</v>
      </c>
      <c r="K43" s="41"/>
      <c r="L43" s="66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</row>
    <row r="44" s="2" customFormat="1" ht="6.96" customHeight="1">
      <c r="A44" s="41"/>
      <c r="B44" s="44"/>
      <c r="C44" s="41"/>
      <c r="D44" s="41"/>
      <c r="E44" s="41"/>
      <c r="F44" s="41"/>
      <c r="G44" s="41"/>
      <c r="H44" s="41"/>
      <c r="I44" s="41"/>
      <c r="J44" s="41"/>
      <c r="K44" s="41"/>
      <c r="L44" s="66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5.44" customHeight="1">
      <c r="A45" s="41"/>
      <c r="B45" s="44"/>
      <c r="C45" s="183"/>
      <c r="D45" s="184" t="s">
        <v>51</v>
      </c>
      <c r="E45" s="185"/>
      <c r="F45" s="185"/>
      <c r="G45" s="186" t="s">
        <v>52</v>
      </c>
      <c r="H45" s="187" t="s">
        <v>53</v>
      </c>
      <c r="I45" s="185"/>
      <c r="J45" s="188">
        <f>SUM(J36:J43)</f>
        <v>0</v>
      </c>
      <c r="K45" s="189"/>
      <c r="L45" s="66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14.4" customHeight="1">
      <c r="A46" s="41"/>
      <c r="B46" s="44"/>
      <c r="C46" s="41"/>
      <c r="D46" s="41"/>
      <c r="E46" s="41"/>
      <c r="F46" s="41"/>
      <c r="G46" s="41"/>
      <c r="H46" s="41"/>
      <c r="I46" s="41"/>
      <c r="J46" s="41"/>
      <c r="K46" s="41"/>
      <c r="L46" s="66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6"/>
      <c r="D50" s="190" t="s">
        <v>54</v>
      </c>
      <c r="E50" s="191"/>
      <c r="F50" s="191"/>
      <c r="G50" s="190" t="s">
        <v>55</v>
      </c>
      <c r="H50" s="191"/>
      <c r="I50" s="191"/>
      <c r="J50" s="191"/>
      <c r="K50" s="191"/>
      <c r="L50" s="66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1"/>
      <c r="B61" s="44"/>
      <c r="C61" s="41"/>
      <c r="D61" s="192" t="s">
        <v>56</v>
      </c>
      <c r="E61" s="193"/>
      <c r="F61" s="194" t="s">
        <v>57</v>
      </c>
      <c r="G61" s="192" t="s">
        <v>56</v>
      </c>
      <c r="H61" s="193"/>
      <c r="I61" s="193"/>
      <c r="J61" s="195" t="s">
        <v>57</v>
      </c>
      <c r="K61" s="193"/>
      <c r="L61" s="66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1"/>
      <c r="B65" s="44"/>
      <c r="C65" s="41"/>
      <c r="D65" s="190" t="s">
        <v>58</v>
      </c>
      <c r="E65" s="196"/>
      <c r="F65" s="196"/>
      <c r="G65" s="190" t="s">
        <v>59</v>
      </c>
      <c r="H65" s="196"/>
      <c r="I65" s="196"/>
      <c r="J65" s="196"/>
      <c r="K65" s="196"/>
      <c r="L65" s="66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1"/>
      <c r="B76" s="44"/>
      <c r="C76" s="41"/>
      <c r="D76" s="192" t="s">
        <v>56</v>
      </c>
      <c r="E76" s="193"/>
      <c r="F76" s="194" t="s">
        <v>57</v>
      </c>
      <c r="G76" s="192" t="s">
        <v>56</v>
      </c>
      <c r="H76" s="193"/>
      <c r="I76" s="193"/>
      <c r="J76" s="195" t="s">
        <v>57</v>
      </c>
      <c r="K76" s="193"/>
      <c r="L76" s="66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4.4" customHeight="1">
      <c r="A77" s="41"/>
      <c r="B77" s="197"/>
      <c r="C77" s="198"/>
      <c r="D77" s="198"/>
      <c r="E77" s="198"/>
      <c r="F77" s="198"/>
      <c r="G77" s="198"/>
      <c r="H77" s="198"/>
      <c r="I77" s="198"/>
      <c r="J77" s="198"/>
      <c r="K77" s="198"/>
      <c r="L77" s="66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81" s="2" customFormat="1" ht="6.96" customHeight="1">
      <c r="A81" s="41"/>
      <c r="B81" s="199"/>
      <c r="C81" s="200"/>
      <c r="D81" s="200"/>
      <c r="E81" s="200"/>
      <c r="F81" s="200"/>
      <c r="G81" s="200"/>
      <c r="H81" s="200"/>
      <c r="I81" s="200"/>
      <c r="J81" s="200"/>
      <c r="K81" s="200"/>
      <c r="L81" s="66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24.96" customHeight="1">
      <c r="A82" s="41"/>
      <c r="B82" s="42"/>
      <c r="C82" s="24" t="s">
        <v>179</v>
      </c>
      <c r="D82" s="43"/>
      <c r="E82" s="43"/>
      <c r="F82" s="43"/>
      <c r="G82" s="43"/>
      <c r="H82" s="43"/>
      <c r="I82" s="43"/>
      <c r="J82" s="43"/>
      <c r="K82" s="43"/>
      <c r="L82" s="66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66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3" t="s">
        <v>16</v>
      </c>
      <c r="D84" s="43"/>
      <c r="E84" s="43"/>
      <c r="F84" s="43"/>
      <c r="G84" s="43"/>
      <c r="H84" s="43"/>
      <c r="I84" s="43"/>
      <c r="J84" s="43"/>
      <c r="K84" s="43"/>
      <c r="L84" s="66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6.5" customHeight="1">
      <c r="A85" s="41"/>
      <c r="B85" s="42"/>
      <c r="C85" s="43"/>
      <c r="D85" s="43"/>
      <c r="E85" s="201" t="str">
        <f>E7</f>
        <v>Komunitní centrum Jahodnice - rozdělení do etap .I.etapa</v>
      </c>
      <c r="F85" s="33"/>
      <c r="G85" s="33"/>
      <c r="H85" s="33"/>
      <c r="I85" s="43"/>
      <c r="J85" s="43"/>
      <c r="K85" s="43"/>
      <c r="L85" s="66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1" customFormat="1" ht="12" customHeight="1">
      <c r="B86" s="22"/>
      <c r="C86" s="33" t="s">
        <v>171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23.25" customHeight="1">
      <c r="B87" s="22"/>
      <c r="C87" s="23"/>
      <c r="D87" s="23"/>
      <c r="E87" s="201" t="s">
        <v>172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173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41"/>
      <c r="B89" s="42"/>
      <c r="C89" s="43"/>
      <c r="D89" s="43"/>
      <c r="E89" s="202" t="s">
        <v>174</v>
      </c>
      <c r="F89" s="43"/>
      <c r="G89" s="43"/>
      <c r="H89" s="43"/>
      <c r="I89" s="43"/>
      <c r="J89" s="43"/>
      <c r="K89" s="43"/>
      <c r="L89" s="66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12" customHeight="1">
      <c r="A90" s="41"/>
      <c r="B90" s="42"/>
      <c r="C90" s="33" t="s">
        <v>4335</v>
      </c>
      <c r="D90" s="43"/>
      <c r="E90" s="43"/>
      <c r="F90" s="43"/>
      <c r="G90" s="43"/>
      <c r="H90" s="43"/>
      <c r="I90" s="43"/>
      <c r="J90" s="43"/>
      <c r="K90" s="43"/>
      <c r="L90" s="66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6.5" customHeight="1">
      <c r="A91" s="41"/>
      <c r="B91" s="42"/>
      <c r="C91" s="43"/>
      <c r="D91" s="43"/>
      <c r="E91" s="79" t="str">
        <f>E13</f>
        <v>223 - Stropy a podlahy půdy</v>
      </c>
      <c r="F91" s="43"/>
      <c r="G91" s="43"/>
      <c r="H91" s="43"/>
      <c r="I91" s="43"/>
      <c r="J91" s="43"/>
      <c r="K91" s="43"/>
      <c r="L91" s="66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6.96" customHeight="1">
      <c r="A92" s="41"/>
      <c r="B92" s="42"/>
      <c r="C92" s="43"/>
      <c r="D92" s="43"/>
      <c r="E92" s="43"/>
      <c r="F92" s="43"/>
      <c r="G92" s="43"/>
      <c r="H92" s="43"/>
      <c r="I92" s="43"/>
      <c r="J92" s="43"/>
      <c r="K92" s="43"/>
      <c r="L92" s="66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2" customHeight="1">
      <c r="A93" s="41"/>
      <c r="B93" s="42"/>
      <c r="C93" s="33" t="s">
        <v>20</v>
      </c>
      <c r="D93" s="43"/>
      <c r="E93" s="43"/>
      <c r="F93" s="28" t="str">
        <f>F16</f>
        <v>Baštýřská 67/2,19800 Praha 14</v>
      </c>
      <c r="G93" s="43"/>
      <c r="H93" s="43"/>
      <c r="I93" s="33" t="s">
        <v>22</v>
      </c>
      <c r="J93" s="82" t="str">
        <f>IF(J16="","",J16)</f>
        <v>14. 7. 2021</v>
      </c>
      <c r="K93" s="43"/>
      <c r="L93" s="66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6.96" customHeight="1">
      <c r="A94" s="41"/>
      <c r="B94" s="42"/>
      <c r="C94" s="43"/>
      <c r="D94" s="43"/>
      <c r="E94" s="43"/>
      <c r="F94" s="43"/>
      <c r="G94" s="43"/>
      <c r="H94" s="43"/>
      <c r="I94" s="43"/>
      <c r="J94" s="43"/>
      <c r="K94" s="43"/>
      <c r="L94" s="66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25.65" customHeight="1">
      <c r="A95" s="41"/>
      <c r="B95" s="42"/>
      <c r="C95" s="33" t="s">
        <v>24</v>
      </c>
      <c r="D95" s="43"/>
      <c r="E95" s="43"/>
      <c r="F95" s="28" t="str">
        <f>E19</f>
        <v>Městská část Praha 14,Br.Venclíků 1073,Praha 14</v>
      </c>
      <c r="G95" s="43"/>
      <c r="H95" s="43"/>
      <c r="I95" s="33" t="s">
        <v>31</v>
      </c>
      <c r="J95" s="37" t="str">
        <f>E25</f>
        <v>a3atelier s.r.o.,Praha 1</v>
      </c>
      <c r="K95" s="43"/>
      <c r="L95" s="66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15.15" customHeight="1">
      <c r="A96" s="41"/>
      <c r="B96" s="42"/>
      <c r="C96" s="33" t="s">
        <v>29</v>
      </c>
      <c r="D96" s="43"/>
      <c r="E96" s="43"/>
      <c r="F96" s="28" t="str">
        <f>IF(E22="","",E22)</f>
        <v>Vyplň údaj</v>
      </c>
      <c r="G96" s="43"/>
      <c r="H96" s="43"/>
      <c r="I96" s="33" t="s">
        <v>35</v>
      </c>
      <c r="J96" s="37" t="str">
        <f>E28</f>
        <v>Ing.Myšík Petr</v>
      </c>
      <c r="K96" s="43"/>
      <c r="L96" s="66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97" s="2" customFormat="1" ht="10.32" customHeight="1">
      <c r="A97" s="41"/>
      <c r="B97" s="42"/>
      <c r="C97" s="43"/>
      <c r="D97" s="43"/>
      <c r="E97" s="43"/>
      <c r="F97" s="43"/>
      <c r="G97" s="43"/>
      <c r="H97" s="43"/>
      <c r="I97" s="43"/>
      <c r="J97" s="43"/>
      <c r="K97" s="43"/>
      <c r="L97" s="66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</row>
    <row r="98" s="2" customFormat="1" ht="29.28" customHeight="1">
      <c r="A98" s="41"/>
      <c r="B98" s="42"/>
      <c r="C98" s="203" t="s">
        <v>180</v>
      </c>
      <c r="D98" s="160"/>
      <c r="E98" s="160"/>
      <c r="F98" s="160"/>
      <c r="G98" s="160"/>
      <c r="H98" s="160"/>
      <c r="I98" s="160"/>
      <c r="J98" s="204" t="s">
        <v>181</v>
      </c>
      <c r="K98" s="160"/>
      <c r="L98" s="66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</row>
    <row r="99" s="2" customFormat="1" ht="10.32" customHeight="1">
      <c r="A99" s="41"/>
      <c r="B99" s="42"/>
      <c r="C99" s="43"/>
      <c r="D99" s="43"/>
      <c r="E99" s="43"/>
      <c r="F99" s="43"/>
      <c r="G99" s="43"/>
      <c r="H99" s="43"/>
      <c r="I99" s="43"/>
      <c r="J99" s="43"/>
      <c r="K99" s="43"/>
      <c r="L99" s="66"/>
      <c r="S99" s="41"/>
      <c r="T99" s="41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</row>
    <row r="100" s="2" customFormat="1" ht="22.8" customHeight="1">
      <c r="A100" s="41"/>
      <c r="B100" s="42"/>
      <c r="C100" s="205" t="s">
        <v>182</v>
      </c>
      <c r="D100" s="43"/>
      <c r="E100" s="43"/>
      <c r="F100" s="43"/>
      <c r="G100" s="43"/>
      <c r="H100" s="43"/>
      <c r="I100" s="43"/>
      <c r="J100" s="113">
        <f>J138</f>
        <v>0</v>
      </c>
      <c r="K100" s="43"/>
      <c r="L100" s="66"/>
      <c r="S100" s="41"/>
      <c r="T100" s="41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U100" s="18" t="s">
        <v>183</v>
      </c>
    </row>
    <row r="101" s="9" customFormat="1" ht="24.96" customHeight="1">
      <c r="A101" s="9"/>
      <c r="B101" s="206"/>
      <c r="C101" s="207"/>
      <c r="D101" s="208" t="s">
        <v>410</v>
      </c>
      <c r="E101" s="209"/>
      <c r="F101" s="209"/>
      <c r="G101" s="209"/>
      <c r="H101" s="209"/>
      <c r="I101" s="209"/>
      <c r="J101" s="210">
        <f>J139</f>
        <v>0</v>
      </c>
      <c r="K101" s="207"/>
      <c r="L101" s="211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212"/>
      <c r="C102" s="135"/>
      <c r="D102" s="213" t="s">
        <v>413</v>
      </c>
      <c r="E102" s="214"/>
      <c r="F102" s="214"/>
      <c r="G102" s="214"/>
      <c r="H102" s="214"/>
      <c r="I102" s="214"/>
      <c r="J102" s="215">
        <f>J140</f>
        <v>0</v>
      </c>
      <c r="K102" s="135"/>
      <c r="L102" s="216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212"/>
      <c r="C103" s="135"/>
      <c r="D103" s="213" t="s">
        <v>417</v>
      </c>
      <c r="E103" s="214"/>
      <c r="F103" s="214"/>
      <c r="G103" s="214"/>
      <c r="H103" s="214"/>
      <c r="I103" s="214"/>
      <c r="J103" s="215">
        <f>J161</f>
        <v>0</v>
      </c>
      <c r="K103" s="135"/>
      <c r="L103" s="216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212"/>
      <c r="C104" s="135"/>
      <c r="D104" s="213" t="s">
        <v>418</v>
      </c>
      <c r="E104" s="214"/>
      <c r="F104" s="214"/>
      <c r="G104" s="214"/>
      <c r="H104" s="214"/>
      <c r="I104" s="214"/>
      <c r="J104" s="215">
        <f>J175</f>
        <v>0</v>
      </c>
      <c r="K104" s="135"/>
      <c r="L104" s="216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2" customFormat="1" ht="21.84" customHeight="1">
      <c r="A105" s="41"/>
      <c r="B105" s="42"/>
      <c r="C105" s="43"/>
      <c r="D105" s="43"/>
      <c r="E105" s="43"/>
      <c r="F105" s="43"/>
      <c r="G105" s="43"/>
      <c r="H105" s="43"/>
      <c r="I105" s="43"/>
      <c r="J105" s="43"/>
      <c r="K105" s="43"/>
      <c r="L105" s="66"/>
      <c r="S105" s="41"/>
      <c r="T105" s="41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</row>
    <row r="106" s="2" customFormat="1" ht="6.96" customHeight="1">
      <c r="A106" s="41"/>
      <c r="B106" s="42"/>
      <c r="C106" s="43"/>
      <c r="D106" s="43"/>
      <c r="E106" s="43"/>
      <c r="F106" s="43"/>
      <c r="G106" s="43"/>
      <c r="H106" s="43"/>
      <c r="I106" s="43"/>
      <c r="J106" s="43"/>
      <c r="K106" s="43"/>
      <c r="L106" s="66"/>
      <c r="S106" s="41"/>
      <c r="T106" s="41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</row>
    <row r="107" s="2" customFormat="1" ht="29.28" customHeight="1">
      <c r="A107" s="41"/>
      <c r="B107" s="42"/>
      <c r="C107" s="205" t="s">
        <v>189</v>
      </c>
      <c r="D107" s="43"/>
      <c r="E107" s="43"/>
      <c r="F107" s="43"/>
      <c r="G107" s="43"/>
      <c r="H107" s="43"/>
      <c r="I107" s="43"/>
      <c r="J107" s="217">
        <f>ROUND(J108 + J109 + J110 + J111 + J112 + J113,2)</f>
        <v>0</v>
      </c>
      <c r="K107" s="43"/>
      <c r="L107" s="66"/>
      <c r="N107" s="218" t="s">
        <v>45</v>
      </c>
      <c r="S107" s="41"/>
      <c r="T107" s="41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</row>
    <row r="108" s="2" customFormat="1" ht="18" customHeight="1">
      <c r="A108" s="41"/>
      <c r="B108" s="42"/>
      <c r="C108" s="43"/>
      <c r="D108" s="156" t="s">
        <v>190</v>
      </c>
      <c r="E108" s="151"/>
      <c r="F108" s="151"/>
      <c r="G108" s="43"/>
      <c r="H108" s="43"/>
      <c r="I108" s="43"/>
      <c r="J108" s="152">
        <v>0</v>
      </c>
      <c r="K108" s="43"/>
      <c r="L108" s="219"/>
      <c r="M108" s="220"/>
      <c r="N108" s="221" t="s">
        <v>46</v>
      </c>
      <c r="O108" s="220"/>
      <c r="P108" s="220"/>
      <c r="Q108" s="220"/>
      <c r="R108" s="220"/>
      <c r="S108" s="222"/>
      <c r="T108" s="222"/>
      <c r="U108" s="222"/>
      <c r="V108" s="222"/>
      <c r="W108" s="222"/>
      <c r="X108" s="222"/>
      <c r="Y108" s="222"/>
      <c r="Z108" s="222"/>
      <c r="AA108" s="222"/>
      <c r="AB108" s="222"/>
      <c r="AC108" s="222"/>
      <c r="AD108" s="222"/>
      <c r="AE108" s="222"/>
      <c r="AF108" s="220"/>
      <c r="AG108" s="220"/>
      <c r="AH108" s="220"/>
      <c r="AI108" s="220"/>
      <c r="AJ108" s="220"/>
      <c r="AK108" s="220"/>
      <c r="AL108" s="220"/>
      <c r="AM108" s="220"/>
      <c r="AN108" s="220"/>
      <c r="AO108" s="220"/>
      <c r="AP108" s="220"/>
      <c r="AQ108" s="220"/>
      <c r="AR108" s="220"/>
      <c r="AS108" s="220"/>
      <c r="AT108" s="220"/>
      <c r="AU108" s="220"/>
      <c r="AV108" s="220"/>
      <c r="AW108" s="220"/>
      <c r="AX108" s="220"/>
      <c r="AY108" s="223" t="s">
        <v>104</v>
      </c>
      <c r="AZ108" s="220"/>
      <c r="BA108" s="220"/>
      <c r="BB108" s="220"/>
      <c r="BC108" s="220"/>
      <c r="BD108" s="220"/>
      <c r="BE108" s="224">
        <f>IF(N108="základní",J108,0)</f>
        <v>0</v>
      </c>
      <c r="BF108" s="224">
        <f>IF(N108="snížená",J108,0)</f>
        <v>0</v>
      </c>
      <c r="BG108" s="224">
        <f>IF(N108="zákl. přenesená",J108,0)</f>
        <v>0</v>
      </c>
      <c r="BH108" s="224">
        <f>IF(N108="sníž. přenesená",J108,0)</f>
        <v>0</v>
      </c>
      <c r="BI108" s="224">
        <f>IF(N108="nulová",J108,0)</f>
        <v>0</v>
      </c>
      <c r="BJ108" s="223" t="s">
        <v>87</v>
      </c>
      <c r="BK108" s="220"/>
      <c r="BL108" s="220"/>
      <c r="BM108" s="220"/>
    </row>
    <row r="109" s="2" customFormat="1" ht="18" customHeight="1">
      <c r="A109" s="41"/>
      <c r="B109" s="42"/>
      <c r="C109" s="43"/>
      <c r="D109" s="156" t="s">
        <v>191</v>
      </c>
      <c r="E109" s="151"/>
      <c r="F109" s="151"/>
      <c r="G109" s="43"/>
      <c r="H109" s="43"/>
      <c r="I109" s="43"/>
      <c r="J109" s="152">
        <v>0</v>
      </c>
      <c r="K109" s="43"/>
      <c r="L109" s="219"/>
      <c r="M109" s="220"/>
      <c r="N109" s="221" t="s">
        <v>46</v>
      </c>
      <c r="O109" s="220"/>
      <c r="P109" s="220"/>
      <c r="Q109" s="220"/>
      <c r="R109" s="220"/>
      <c r="S109" s="222"/>
      <c r="T109" s="222"/>
      <c r="U109" s="222"/>
      <c r="V109" s="222"/>
      <c r="W109" s="222"/>
      <c r="X109" s="222"/>
      <c r="Y109" s="222"/>
      <c r="Z109" s="222"/>
      <c r="AA109" s="222"/>
      <c r="AB109" s="222"/>
      <c r="AC109" s="222"/>
      <c r="AD109" s="222"/>
      <c r="AE109" s="222"/>
      <c r="AF109" s="220"/>
      <c r="AG109" s="220"/>
      <c r="AH109" s="220"/>
      <c r="AI109" s="220"/>
      <c r="AJ109" s="220"/>
      <c r="AK109" s="220"/>
      <c r="AL109" s="220"/>
      <c r="AM109" s="220"/>
      <c r="AN109" s="220"/>
      <c r="AO109" s="220"/>
      <c r="AP109" s="220"/>
      <c r="AQ109" s="220"/>
      <c r="AR109" s="220"/>
      <c r="AS109" s="220"/>
      <c r="AT109" s="220"/>
      <c r="AU109" s="220"/>
      <c r="AV109" s="220"/>
      <c r="AW109" s="220"/>
      <c r="AX109" s="220"/>
      <c r="AY109" s="223" t="s">
        <v>104</v>
      </c>
      <c r="AZ109" s="220"/>
      <c r="BA109" s="220"/>
      <c r="BB109" s="220"/>
      <c r="BC109" s="220"/>
      <c r="BD109" s="220"/>
      <c r="BE109" s="224">
        <f>IF(N109="základní",J109,0)</f>
        <v>0</v>
      </c>
      <c r="BF109" s="224">
        <f>IF(N109="snížená",J109,0)</f>
        <v>0</v>
      </c>
      <c r="BG109" s="224">
        <f>IF(N109="zákl. přenesená",J109,0)</f>
        <v>0</v>
      </c>
      <c r="BH109" s="224">
        <f>IF(N109="sníž. přenesená",J109,0)</f>
        <v>0</v>
      </c>
      <c r="BI109" s="224">
        <f>IF(N109="nulová",J109,0)</f>
        <v>0</v>
      </c>
      <c r="BJ109" s="223" t="s">
        <v>87</v>
      </c>
      <c r="BK109" s="220"/>
      <c r="BL109" s="220"/>
      <c r="BM109" s="220"/>
    </row>
    <row r="110" s="2" customFormat="1" ht="18" customHeight="1">
      <c r="A110" s="41"/>
      <c r="B110" s="42"/>
      <c r="C110" s="43"/>
      <c r="D110" s="156" t="s">
        <v>192</v>
      </c>
      <c r="E110" s="151"/>
      <c r="F110" s="151"/>
      <c r="G110" s="43"/>
      <c r="H110" s="43"/>
      <c r="I110" s="43"/>
      <c r="J110" s="152">
        <v>0</v>
      </c>
      <c r="K110" s="43"/>
      <c r="L110" s="219"/>
      <c r="M110" s="220"/>
      <c r="N110" s="221" t="s">
        <v>46</v>
      </c>
      <c r="O110" s="220"/>
      <c r="P110" s="220"/>
      <c r="Q110" s="220"/>
      <c r="R110" s="220"/>
      <c r="S110" s="222"/>
      <c r="T110" s="222"/>
      <c r="U110" s="222"/>
      <c r="V110" s="222"/>
      <c r="W110" s="222"/>
      <c r="X110" s="222"/>
      <c r="Y110" s="222"/>
      <c r="Z110" s="222"/>
      <c r="AA110" s="222"/>
      <c r="AB110" s="222"/>
      <c r="AC110" s="222"/>
      <c r="AD110" s="222"/>
      <c r="AE110" s="222"/>
      <c r="AF110" s="220"/>
      <c r="AG110" s="220"/>
      <c r="AH110" s="220"/>
      <c r="AI110" s="220"/>
      <c r="AJ110" s="220"/>
      <c r="AK110" s="220"/>
      <c r="AL110" s="220"/>
      <c r="AM110" s="220"/>
      <c r="AN110" s="220"/>
      <c r="AO110" s="220"/>
      <c r="AP110" s="220"/>
      <c r="AQ110" s="220"/>
      <c r="AR110" s="220"/>
      <c r="AS110" s="220"/>
      <c r="AT110" s="220"/>
      <c r="AU110" s="220"/>
      <c r="AV110" s="220"/>
      <c r="AW110" s="220"/>
      <c r="AX110" s="220"/>
      <c r="AY110" s="223" t="s">
        <v>104</v>
      </c>
      <c r="AZ110" s="220"/>
      <c r="BA110" s="220"/>
      <c r="BB110" s="220"/>
      <c r="BC110" s="220"/>
      <c r="BD110" s="220"/>
      <c r="BE110" s="224">
        <f>IF(N110="základní",J110,0)</f>
        <v>0</v>
      </c>
      <c r="BF110" s="224">
        <f>IF(N110="snížená",J110,0)</f>
        <v>0</v>
      </c>
      <c r="BG110" s="224">
        <f>IF(N110="zákl. přenesená",J110,0)</f>
        <v>0</v>
      </c>
      <c r="BH110" s="224">
        <f>IF(N110="sníž. přenesená",J110,0)</f>
        <v>0</v>
      </c>
      <c r="BI110" s="224">
        <f>IF(N110="nulová",J110,0)</f>
        <v>0</v>
      </c>
      <c r="BJ110" s="223" t="s">
        <v>87</v>
      </c>
      <c r="BK110" s="220"/>
      <c r="BL110" s="220"/>
      <c r="BM110" s="220"/>
    </row>
    <row r="111" s="2" customFormat="1" ht="18" customHeight="1">
      <c r="A111" s="41"/>
      <c r="B111" s="42"/>
      <c r="C111" s="43"/>
      <c r="D111" s="156" t="s">
        <v>193</v>
      </c>
      <c r="E111" s="151"/>
      <c r="F111" s="151"/>
      <c r="G111" s="43"/>
      <c r="H111" s="43"/>
      <c r="I111" s="43"/>
      <c r="J111" s="152">
        <v>0</v>
      </c>
      <c r="K111" s="43"/>
      <c r="L111" s="219"/>
      <c r="M111" s="220"/>
      <c r="N111" s="221" t="s">
        <v>46</v>
      </c>
      <c r="O111" s="220"/>
      <c r="P111" s="220"/>
      <c r="Q111" s="220"/>
      <c r="R111" s="220"/>
      <c r="S111" s="222"/>
      <c r="T111" s="222"/>
      <c r="U111" s="222"/>
      <c r="V111" s="222"/>
      <c r="W111" s="222"/>
      <c r="X111" s="222"/>
      <c r="Y111" s="222"/>
      <c r="Z111" s="222"/>
      <c r="AA111" s="222"/>
      <c r="AB111" s="222"/>
      <c r="AC111" s="222"/>
      <c r="AD111" s="222"/>
      <c r="AE111" s="222"/>
      <c r="AF111" s="220"/>
      <c r="AG111" s="220"/>
      <c r="AH111" s="220"/>
      <c r="AI111" s="220"/>
      <c r="AJ111" s="220"/>
      <c r="AK111" s="220"/>
      <c r="AL111" s="220"/>
      <c r="AM111" s="220"/>
      <c r="AN111" s="220"/>
      <c r="AO111" s="220"/>
      <c r="AP111" s="220"/>
      <c r="AQ111" s="220"/>
      <c r="AR111" s="220"/>
      <c r="AS111" s="220"/>
      <c r="AT111" s="220"/>
      <c r="AU111" s="220"/>
      <c r="AV111" s="220"/>
      <c r="AW111" s="220"/>
      <c r="AX111" s="220"/>
      <c r="AY111" s="223" t="s">
        <v>104</v>
      </c>
      <c r="AZ111" s="220"/>
      <c r="BA111" s="220"/>
      <c r="BB111" s="220"/>
      <c r="BC111" s="220"/>
      <c r="BD111" s="220"/>
      <c r="BE111" s="224">
        <f>IF(N111="základní",J111,0)</f>
        <v>0</v>
      </c>
      <c r="BF111" s="224">
        <f>IF(N111="snížená",J111,0)</f>
        <v>0</v>
      </c>
      <c r="BG111" s="224">
        <f>IF(N111="zákl. přenesená",J111,0)</f>
        <v>0</v>
      </c>
      <c r="BH111" s="224">
        <f>IF(N111="sníž. přenesená",J111,0)</f>
        <v>0</v>
      </c>
      <c r="BI111" s="224">
        <f>IF(N111="nulová",J111,0)</f>
        <v>0</v>
      </c>
      <c r="BJ111" s="223" t="s">
        <v>87</v>
      </c>
      <c r="BK111" s="220"/>
      <c r="BL111" s="220"/>
      <c r="BM111" s="220"/>
    </row>
    <row r="112" s="2" customFormat="1" ht="18" customHeight="1">
      <c r="A112" s="41"/>
      <c r="B112" s="42"/>
      <c r="C112" s="43"/>
      <c r="D112" s="156" t="s">
        <v>194</v>
      </c>
      <c r="E112" s="151"/>
      <c r="F112" s="151"/>
      <c r="G112" s="43"/>
      <c r="H112" s="43"/>
      <c r="I112" s="43"/>
      <c r="J112" s="152">
        <v>0</v>
      </c>
      <c r="K112" s="43"/>
      <c r="L112" s="219"/>
      <c r="M112" s="220"/>
      <c r="N112" s="221" t="s">
        <v>46</v>
      </c>
      <c r="O112" s="220"/>
      <c r="P112" s="220"/>
      <c r="Q112" s="220"/>
      <c r="R112" s="220"/>
      <c r="S112" s="222"/>
      <c r="T112" s="222"/>
      <c r="U112" s="222"/>
      <c r="V112" s="222"/>
      <c r="W112" s="222"/>
      <c r="X112" s="222"/>
      <c r="Y112" s="222"/>
      <c r="Z112" s="222"/>
      <c r="AA112" s="222"/>
      <c r="AB112" s="222"/>
      <c r="AC112" s="222"/>
      <c r="AD112" s="222"/>
      <c r="AE112" s="222"/>
      <c r="AF112" s="220"/>
      <c r="AG112" s="220"/>
      <c r="AH112" s="220"/>
      <c r="AI112" s="220"/>
      <c r="AJ112" s="220"/>
      <c r="AK112" s="220"/>
      <c r="AL112" s="220"/>
      <c r="AM112" s="220"/>
      <c r="AN112" s="220"/>
      <c r="AO112" s="220"/>
      <c r="AP112" s="220"/>
      <c r="AQ112" s="220"/>
      <c r="AR112" s="220"/>
      <c r="AS112" s="220"/>
      <c r="AT112" s="220"/>
      <c r="AU112" s="220"/>
      <c r="AV112" s="220"/>
      <c r="AW112" s="220"/>
      <c r="AX112" s="220"/>
      <c r="AY112" s="223" t="s">
        <v>104</v>
      </c>
      <c r="AZ112" s="220"/>
      <c r="BA112" s="220"/>
      <c r="BB112" s="220"/>
      <c r="BC112" s="220"/>
      <c r="BD112" s="220"/>
      <c r="BE112" s="224">
        <f>IF(N112="základní",J112,0)</f>
        <v>0</v>
      </c>
      <c r="BF112" s="224">
        <f>IF(N112="snížená",J112,0)</f>
        <v>0</v>
      </c>
      <c r="BG112" s="224">
        <f>IF(N112="zákl. přenesená",J112,0)</f>
        <v>0</v>
      </c>
      <c r="BH112" s="224">
        <f>IF(N112="sníž. přenesená",J112,0)</f>
        <v>0</v>
      </c>
      <c r="BI112" s="224">
        <f>IF(N112="nulová",J112,0)</f>
        <v>0</v>
      </c>
      <c r="BJ112" s="223" t="s">
        <v>87</v>
      </c>
      <c r="BK112" s="220"/>
      <c r="BL112" s="220"/>
      <c r="BM112" s="220"/>
    </row>
    <row r="113" s="2" customFormat="1" ht="18" customHeight="1">
      <c r="A113" s="41"/>
      <c r="B113" s="42"/>
      <c r="C113" s="43"/>
      <c r="D113" s="151" t="s">
        <v>195</v>
      </c>
      <c r="E113" s="43"/>
      <c r="F113" s="43"/>
      <c r="G113" s="43"/>
      <c r="H113" s="43"/>
      <c r="I113" s="43"/>
      <c r="J113" s="152">
        <f>ROUND(J34*T113,2)</f>
        <v>0</v>
      </c>
      <c r="K113" s="43"/>
      <c r="L113" s="219"/>
      <c r="M113" s="220"/>
      <c r="N113" s="221" t="s">
        <v>46</v>
      </c>
      <c r="O113" s="220"/>
      <c r="P113" s="220"/>
      <c r="Q113" s="220"/>
      <c r="R113" s="220"/>
      <c r="S113" s="222"/>
      <c r="T113" s="222"/>
      <c r="U113" s="222"/>
      <c r="V113" s="222"/>
      <c r="W113" s="222"/>
      <c r="X113" s="222"/>
      <c r="Y113" s="222"/>
      <c r="Z113" s="222"/>
      <c r="AA113" s="222"/>
      <c r="AB113" s="222"/>
      <c r="AC113" s="222"/>
      <c r="AD113" s="222"/>
      <c r="AE113" s="222"/>
      <c r="AF113" s="220"/>
      <c r="AG113" s="220"/>
      <c r="AH113" s="220"/>
      <c r="AI113" s="220"/>
      <c r="AJ113" s="220"/>
      <c r="AK113" s="220"/>
      <c r="AL113" s="220"/>
      <c r="AM113" s="220"/>
      <c r="AN113" s="220"/>
      <c r="AO113" s="220"/>
      <c r="AP113" s="220"/>
      <c r="AQ113" s="220"/>
      <c r="AR113" s="220"/>
      <c r="AS113" s="220"/>
      <c r="AT113" s="220"/>
      <c r="AU113" s="220"/>
      <c r="AV113" s="220"/>
      <c r="AW113" s="220"/>
      <c r="AX113" s="220"/>
      <c r="AY113" s="223" t="s">
        <v>196</v>
      </c>
      <c r="AZ113" s="220"/>
      <c r="BA113" s="220"/>
      <c r="BB113" s="220"/>
      <c r="BC113" s="220"/>
      <c r="BD113" s="220"/>
      <c r="BE113" s="224">
        <f>IF(N113="základní",J113,0)</f>
        <v>0</v>
      </c>
      <c r="BF113" s="224">
        <f>IF(N113="snížená",J113,0)</f>
        <v>0</v>
      </c>
      <c r="BG113" s="224">
        <f>IF(N113="zákl. přenesená",J113,0)</f>
        <v>0</v>
      </c>
      <c r="BH113" s="224">
        <f>IF(N113="sníž. přenesená",J113,0)</f>
        <v>0</v>
      </c>
      <c r="BI113" s="224">
        <f>IF(N113="nulová",J113,0)</f>
        <v>0</v>
      </c>
      <c r="BJ113" s="223" t="s">
        <v>87</v>
      </c>
      <c r="BK113" s="220"/>
      <c r="BL113" s="220"/>
      <c r="BM113" s="220"/>
    </row>
    <row r="114" s="2" customFormat="1">
      <c r="A114" s="41"/>
      <c r="B114" s="42"/>
      <c r="C114" s="43"/>
      <c r="D114" s="43"/>
      <c r="E114" s="43"/>
      <c r="F114" s="43"/>
      <c r="G114" s="43"/>
      <c r="H114" s="43"/>
      <c r="I114" s="43"/>
      <c r="J114" s="43"/>
      <c r="K114" s="43"/>
      <c r="L114" s="66"/>
      <c r="S114" s="41"/>
      <c r="T114" s="41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</row>
    <row r="115" s="2" customFormat="1" ht="29.28" customHeight="1">
      <c r="A115" s="41"/>
      <c r="B115" s="42"/>
      <c r="C115" s="159" t="s">
        <v>169</v>
      </c>
      <c r="D115" s="160"/>
      <c r="E115" s="160"/>
      <c r="F115" s="160"/>
      <c r="G115" s="160"/>
      <c r="H115" s="160"/>
      <c r="I115" s="160"/>
      <c r="J115" s="161">
        <f>ROUND(J100+J107,2)</f>
        <v>0</v>
      </c>
      <c r="K115" s="160"/>
      <c r="L115" s="66"/>
      <c r="S115" s="41"/>
      <c r="T115" s="41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</row>
    <row r="116" s="2" customFormat="1" ht="6.96" customHeight="1">
      <c r="A116" s="41"/>
      <c r="B116" s="69"/>
      <c r="C116" s="70"/>
      <c r="D116" s="70"/>
      <c r="E116" s="70"/>
      <c r="F116" s="70"/>
      <c r="G116" s="70"/>
      <c r="H116" s="70"/>
      <c r="I116" s="70"/>
      <c r="J116" s="70"/>
      <c r="K116" s="70"/>
      <c r="L116" s="66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</row>
    <row r="120" s="2" customFormat="1" ht="6.96" customHeight="1">
      <c r="A120" s="41"/>
      <c r="B120" s="71"/>
      <c r="C120" s="72"/>
      <c r="D120" s="72"/>
      <c r="E120" s="72"/>
      <c r="F120" s="72"/>
      <c r="G120" s="72"/>
      <c r="H120" s="72"/>
      <c r="I120" s="72"/>
      <c r="J120" s="72"/>
      <c r="K120" s="72"/>
      <c r="L120" s="66"/>
      <c r="S120" s="41"/>
      <c r="T120" s="41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</row>
    <row r="121" s="2" customFormat="1" ht="24.96" customHeight="1">
      <c r="A121" s="41"/>
      <c r="B121" s="42"/>
      <c r="C121" s="24" t="s">
        <v>197</v>
      </c>
      <c r="D121" s="43"/>
      <c r="E121" s="43"/>
      <c r="F121" s="43"/>
      <c r="G121" s="43"/>
      <c r="H121" s="43"/>
      <c r="I121" s="43"/>
      <c r="J121" s="43"/>
      <c r="K121" s="43"/>
      <c r="L121" s="66"/>
      <c r="S121" s="41"/>
      <c r="T121" s="41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</row>
    <row r="122" s="2" customFormat="1" ht="6.96" customHeight="1">
      <c r="A122" s="41"/>
      <c r="B122" s="42"/>
      <c r="C122" s="43"/>
      <c r="D122" s="43"/>
      <c r="E122" s="43"/>
      <c r="F122" s="43"/>
      <c r="G122" s="43"/>
      <c r="H122" s="43"/>
      <c r="I122" s="43"/>
      <c r="J122" s="43"/>
      <c r="K122" s="43"/>
      <c r="L122" s="66"/>
      <c r="S122" s="41"/>
      <c r="T122" s="41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</row>
    <row r="123" s="2" customFormat="1" ht="12" customHeight="1">
      <c r="A123" s="41"/>
      <c r="B123" s="42"/>
      <c r="C123" s="33" t="s">
        <v>16</v>
      </c>
      <c r="D123" s="43"/>
      <c r="E123" s="43"/>
      <c r="F123" s="43"/>
      <c r="G123" s="43"/>
      <c r="H123" s="43"/>
      <c r="I123" s="43"/>
      <c r="J123" s="43"/>
      <c r="K123" s="43"/>
      <c r="L123" s="66"/>
      <c r="S123" s="41"/>
      <c r="T123" s="41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</row>
    <row r="124" s="2" customFormat="1" ht="16.5" customHeight="1">
      <c r="A124" s="41"/>
      <c r="B124" s="42"/>
      <c r="C124" s="43"/>
      <c r="D124" s="43"/>
      <c r="E124" s="201" t="str">
        <f>E7</f>
        <v>Komunitní centrum Jahodnice - rozdělení do etap .I.etapa</v>
      </c>
      <c r="F124" s="33"/>
      <c r="G124" s="33"/>
      <c r="H124" s="33"/>
      <c r="I124" s="43"/>
      <c r="J124" s="43"/>
      <c r="K124" s="43"/>
      <c r="L124" s="66"/>
      <c r="S124" s="41"/>
      <c r="T124" s="41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</row>
    <row r="125" s="1" customFormat="1" ht="12" customHeight="1">
      <c r="B125" s="22"/>
      <c r="C125" s="33" t="s">
        <v>171</v>
      </c>
      <c r="D125" s="23"/>
      <c r="E125" s="23"/>
      <c r="F125" s="23"/>
      <c r="G125" s="23"/>
      <c r="H125" s="23"/>
      <c r="I125" s="23"/>
      <c r="J125" s="23"/>
      <c r="K125" s="23"/>
      <c r="L125" s="21"/>
    </row>
    <row r="126" s="1" customFormat="1" ht="23.25" customHeight="1">
      <c r="B126" s="22"/>
      <c r="C126" s="23"/>
      <c r="D126" s="23"/>
      <c r="E126" s="201" t="s">
        <v>172</v>
      </c>
      <c r="F126" s="23"/>
      <c r="G126" s="23"/>
      <c r="H126" s="23"/>
      <c r="I126" s="23"/>
      <c r="J126" s="23"/>
      <c r="K126" s="23"/>
      <c r="L126" s="21"/>
    </row>
    <row r="127" s="1" customFormat="1" ht="12" customHeight="1">
      <c r="B127" s="22"/>
      <c r="C127" s="33" t="s">
        <v>173</v>
      </c>
      <c r="D127" s="23"/>
      <c r="E127" s="23"/>
      <c r="F127" s="23"/>
      <c r="G127" s="23"/>
      <c r="H127" s="23"/>
      <c r="I127" s="23"/>
      <c r="J127" s="23"/>
      <c r="K127" s="23"/>
      <c r="L127" s="21"/>
    </row>
    <row r="128" s="2" customFormat="1" ht="16.5" customHeight="1">
      <c r="A128" s="41"/>
      <c r="B128" s="42"/>
      <c r="C128" s="43"/>
      <c r="D128" s="43"/>
      <c r="E128" s="202" t="s">
        <v>174</v>
      </c>
      <c r="F128" s="43"/>
      <c r="G128" s="43"/>
      <c r="H128" s="43"/>
      <c r="I128" s="43"/>
      <c r="J128" s="43"/>
      <c r="K128" s="43"/>
      <c r="L128" s="66"/>
      <c r="S128" s="41"/>
      <c r="T128" s="41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</row>
    <row r="129" s="2" customFormat="1" ht="12" customHeight="1">
      <c r="A129" s="41"/>
      <c r="B129" s="42"/>
      <c r="C129" s="33" t="s">
        <v>4335</v>
      </c>
      <c r="D129" s="43"/>
      <c r="E129" s="43"/>
      <c r="F129" s="43"/>
      <c r="G129" s="43"/>
      <c r="H129" s="43"/>
      <c r="I129" s="43"/>
      <c r="J129" s="43"/>
      <c r="K129" s="43"/>
      <c r="L129" s="66"/>
      <c r="S129" s="41"/>
      <c r="T129" s="41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</row>
    <row r="130" s="2" customFormat="1" ht="16.5" customHeight="1">
      <c r="A130" s="41"/>
      <c r="B130" s="42"/>
      <c r="C130" s="43"/>
      <c r="D130" s="43"/>
      <c r="E130" s="79" t="str">
        <f>E13</f>
        <v>223 - Stropy a podlahy půdy</v>
      </c>
      <c r="F130" s="43"/>
      <c r="G130" s="43"/>
      <c r="H130" s="43"/>
      <c r="I130" s="43"/>
      <c r="J130" s="43"/>
      <c r="K130" s="43"/>
      <c r="L130" s="66"/>
      <c r="S130" s="41"/>
      <c r="T130" s="41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</row>
    <row r="131" s="2" customFormat="1" ht="6.96" customHeight="1">
      <c r="A131" s="41"/>
      <c r="B131" s="42"/>
      <c r="C131" s="43"/>
      <c r="D131" s="43"/>
      <c r="E131" s="43"/>
      <c r="F131" s="43"/>
      <c r="G131" s="43"/>
      <c r="H131" s="43"/>
      <c r="I131" s="43"/>
      <c r="J131" s="43"/>
      <c r="K131" s="43"/>
      <c r="L131" s="66"/>
      <c r="S131" s="41"/>
      <c r="T131" s="41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</row>
    <row r="132" s="2" customFormat="1" ht="12" customHeight="1">
      <c r="A132" s="41"/>
      <c r="B132" s="42"/>
      <c r="C132" s="33" t="s">
        <v>20</v>
      </c>
      <c r="D132" s="43"/>
      <c r="E132" s="43"/>
      <c r="F132" s="28" t="str">
        <f>F16</f>
        <v>Baštýřská 67/2,19800 Praha 14</v>
      </c>
      <c r="G132" s="43"/>
      <c r="H132" s="43"/>
      <c r="I132" s="33" t="s">
        <v>22</v>
      </c>
      <c r="J132" s="82" t="str">
        <f>IF(J16="","",J16)</f>
        <v>14. 7. 2021</v>
      </c>
      <c r="K132" s="43"/>
      <c r="L132" s="66"/>
      <c r="S132" s="41"/>
      <c r="T132" s="41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</row>
    <row r="133" s="2" customFormat="1" ht="6.96" customHeight="1">
      <c r="A133" s="41"/>
      <c r="B133" s="42"/>
      <c r="C133" s="43"/>
      <c r="D133" s="43"/>
      <c r="E133" s="43"/>
      <c r="F133" s="43"/>
      <c r="G133" s="43"/>
      <c r="H133" s="43"/>
      <c r="I133" s="43"/>
      <c r="J133" s="43"/>
      <c r="K133" s="43"/>
      <c r="L133" s="66"/>
      <c r="S133" s="41"/>
      <c r="T133" s="41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</row>
    <row r="134" s="2" customFormat="1" ht="25.65" customHeight="1">
      <c r="A134" s="41"/>
      <c r="B134" s="42"/>
      <c r="C134" s="33" t="s">
        <v>24</v>
      </c>
      <c r="D134" s="43"/>
      <c r="E134" s="43"/>
      <c r="F134" s="28" t="str">
        <f>E19</f>
        <v>Městská část Praha 14,Br.Venclíků 1073,Praha 14</v>
      </c>
      <c r="G134" s="43"/>
      <c r="H134" s="43"/>
      <c r="I134" s="33" t="s">
        <v>31</v>
      </c>
      <c r="J134" s="37" t="str">
        <f>E25</f>
        <v>a3atelier s.r.o.,Praha 1</v>
      </c>
      <c r="K134" s="43"/>
      <c r="L134" s="66"/>
      <c r="S134" s="41"/>
      <c r="T134" s="41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</row>
    <row r="135" s="2" customFormat="1" ht="15.15" customHeight="1">
      <c r="A135" s="41"/>
      <c r="B135" s="42"/>
      <c r="C135" s="33" t="s">
        <v>29</v>
      </c>
      <c r="D135" s="43"/>
      <c r="E135" s="43"/>
      <c r="F135" s="28" t="str">
        <f>IF(E22="","",E22)</f>
        <v>Vyplň údaj</v>
      </c>
      <c r="G135" s="43"/>
      <c r="H135" s="43"/>
      <c r="I135" s="33" t="s">
        <v>35</v>
      </c>
      <c r="J135" s="37" t="str">
        <f>E28</f>
        <v>Ing.Myšík Petr</v>
      </c>
      <c r="K135" s="43"/>
      <c r="L135" s="66"/>
      <c r="S135" s="41"/>
      <c r="T135" s="41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</row>
    <row r="136" s="2" customFormat="1" ht="10.32" customHeight="1">
      <c r="A136" s="41"/>
      <c r="B136" s="42"/>
      <c r="C136" s="43"/>
      <c r="D136" s="43"/>
      <c r="E136" s="43"/>
      <c r="F136" s="43"/>
      <c r="G136" s="43"/>
      <c r="H136" s="43"/>
      <c r="I136" s="43"/>
      <c r="J136" s="43"/>
      <c r="K136" s="43"/>
      <c r="L136" s="66"/>
      <c r="S136" s="41"/>
      <c r="T136" s="41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</row>
    <row r="137" s="11" customFormat="1" ht="29.28" customHeight="1">
      <c r="A137" s="225"/>
      <c r="B137" s="226"/>
      <c r="C137" s="227" t="s">
        <v>198</v>
      </c>
      <c r="D137" s="228" t="s">
        <v>66</v>
      </c>
      <c r="E137" s="228" t="s">
        <v>62</v>
      </c>
      <c r="F137" s="228" t="s">
        <v>63</v>
      </c>
      <c r="G137" s="228" t="s">
        <v>199</v>
      </c>
      <c r="H137" s="228" t="s">
        <v>200</v>
      </c>
      <c r="I137" s="228" t="s">
        <v>201</v>
      </c>
      <c r="J137" s="229" t="s">
        <v>181</v>
      </c>
      <c r="K137" s="230" t="s">
        <v>202</v>
      </c>
      <c r="L137" s="231"/>
      <c r="M137" s="103" t="s">
        <v>1</v>
      </c>
      <c r="N137" s="104" t="s">
        <v>45</v>
      </c>
      <c r="O137" s="104" t="s">
        <v>203</v>
      </c>
      <c r="P137" s="104" t="s">
        <v>204</v>
      </c>
      <c r="Q137" s="104" t="s">
        <v>205</v>
      </c>
      <c r="R137" s="104" t="s">
        <v>206</v>
      </c>
      <c r="S137" s="104" t="s">
        <v>207</v>
      </c>
      <c r="T137" s="105" t="s">
        <v>208</v>
      </c>
      <c r="U137" s="225"/>
      <c r="V137" s="225"/>
      <c r="W137" s="225"/>
      <c r="X137" s="225"/>
      <c r="Y137" s="225"/>
      <c r="Z137" s="225"/>
      <c r="AA137" s="225"/>
      <c r="AB137" s="225"/>
      <c r="AC137" s="225"/>
      <c r="AD137" s="225"/>
      <c r="AE137" s="225"/>
    </row>
    <row r="138" s="2" customFormat="1" ht="22.8" customHeight="1">
      <c r="A138" s="41"/>
      <c r="B138" s="42"/>
      <c r="C138" s="110" t="s">
        <v>209</v>
      </c>
      <c r="D138" s="43"/>
      <c r="E138" s="43"/>
      <c r="F138" s="43"/>
      <c r="G138" s="43"/>
      <c r="H138" s="43"/>
      <c r="I138" s="43"/>
      <c r="J138" s="232">
        <f>BK138</f>
        <v>0</v>
      </c>
      <c r="K138" s="43"/>
      <c r="L138" s="44"/>
      <c r="M138" s="106"/>
      <c r="N138" s="233"/>
      <c r="O138" s="107"/>
      <c r="P138" s="234">
        <f>P139</f>
        <v>0</v>
      </c>
      <c r="Q138" s="107"/>
      <c r="R138" s="234">
        <f>R139</f>
        <v>3.7800232200000004</v>
      </c>
      <c r="S138" s="107"/>
      <c r="T138" s="235">
        <f>T139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T138" s="18" t="s">
        <v>80</v>
      </c>
      <c r="AU138" s="18" t="s">
        <v>183</v>
      </c>
      <c r="BK138" s="236">
        <f>BK139</f>
        <v>0</v>
      </c>
    </row>
    <row r="139" s="12" customFormat="1" ht="25.92" customHeight="1">
      <c r="A139" s="12"/>
      <c r="B139" s="237"/>
      <c r="C139" s="238"/>
      <c r="D139" s="239" t="s">
        <v>80</v>
      </c>
      <c r="E139" s="240" t="s">
        <v>1077</v>
      </c>
      <c r="F139" s="240" t="s">
        <v>1078</v>
      </c>
      <c r="G139" s="238"/>
      <c r="H139" s="238"/>
      <c r="I139" s="241"/>
      <c r="J139" s="242">
        <f>BK139</f>
        <v>0</v>
      </c>
      <c r="K139" s="238"/>
      <c r="L139" s="243"/>
      <c r="M139" s="244"/>
      <c r="N139" s="245"/>
      <c r="O139" s="245"/>
      <c r="P139" s="246">
        <f>P140+P161+P175</f>
        <v>0</v>
      </c>
      <c r="Q139" s="245"/>
      <c r="R139" s="246">
        <f>R140+R161+R175</f>
        <v>3.7800232200000004</v>
      </c>
      <c r="S139" s="245"/>
      <c r="T139" s="247">
        <f>T140+T161+T175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48" t="s">
        <v>89</v>
      </c>
      <c r="AT139" s="249" t="s">
        <v>80</v>
      </c>
      <c r="AU139" s="249" t="s">
        <v>81</v>
      </c>
      <c r="AY139" s="248" t="s">
        <v>211</v>
      </c>
      <c r="BK139" s="250">
        <f>BK140+BK161+BK175</f>
        <v>0</v>
      </c>
    </row>
    <row r="140" s="12" customFormat="1" ht="22.8" customHeight="1">
      <c r="A140" s="12"/>
      <c r="B140" s="237"/>
      <c r="C140" s="238"/>
      <c r="D140" s="239" t="s">
        <v>80</v>
      </c>
      <c r="E140" s="251" t="s">
        <v>1291</v>
      </c>
      <c r="F140" s="251" t="s">
        <v>1292</v>
      </c>
      <c r="G140" s="238"/>
      <c r="H140" s="238"/>
      <c r="I140" s="241"/>
      <c r="J140" s="252">
        <f>BK140</f>
        <v>0</v>
      </c>
      <c r="K140" s="238"/>
      <c r="L140" s="243"/>
      <c r="M140" s="244"/>
      <c r="N140" s="245"/>
      <c r="O140" s="245"/>
      <c r="P140" s="246">
        <f>SUM(P141:P160)</f>
        <v>0</v>
      </c>
      <c r="Q140" s="245"/>
      <c r="R140" s="246">
        <f>SUM(R141:R160)</f>
        <v>0.55541064000000007</v>
      </c>
      <c r="S140" s="245"/>
      <c r="T140" s="247">
        <f>SUM(T141:T160)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48" t="s">
        <v>89</v>
      </c>
      <c r="AT140" s="249" t="s">
        <v>80</v>
      </c>
      <c r="AU140" s="249" t="s">
        <v>87</v>
      </c>
      <c r="AY140" s="248" t="s">
        <v>211</v>
      </c>
      <c r="BK140" s="250">
        <f>SUM(BK141:BK160)</f>
        <v>0</v>
      </c>
    </row>
    <row r="141" s="2" customFormat="1" ht="24.15" customHeight="1">
      <c r="A141" s="41"/>
      <c r="B141" s="42"/>
      <c r="C141" s="253" t="s">
        <v>87</v>
      </c>
      <c r="D141" s="253" t="s">
        <v>214</v>
      </c>
      <c r="E141" s="254" t="s">
        <v>4426</v>
      </c>
      <c r="F141" s="255" t="s">
        <v>4427</v>
      </c>
      <c r="G141" s="256" t="s">
        <v>269</v>
      </c>
      <c r="H141" s="257">
        <v>60</v>
      </c>
      <c r="I141" s="258"/>
      <c r="J141" s="259">
        <f>ROUND(I141*H141,2)</f>
        <v>0</v>
      </c>
      <c r="K141" s="260"/>
      <c r="L141" s="44"/>
      <c r="M141" s="261" t="s">
        <v>1</v>
      </c>
      <c r="N141" s="262" t="s">
        <v>46</v>
      </c>
      <c r="O141" s="94"/>
      <c r="P141" s="263">
        <f>O141*H141</f>
        <v>0</v>
      </c>
      <c r="Q141" s="263">
        <v>0</v>
      </c>
      <c r="R141" s="263">
        <f>Q141*H141</f>
        <v>0</v>
      </c>
      <c r="S141" s="263">
        <v>0</v>
      </c>
      <c r="T141" s="264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65" t="s">
        <v>526</v>
      </c>
      <c r="AT141" s="265" t="s">
        <v>214</v>
      </c>
      <c r="AU141" s="265" t="s">
        <v>89</v>
      </c>
      <c r="AY141" s="18" t="s">
        <v>211</v>
      </c>
      <c r="BE141" s="155">
        <f>IF(N141="základní",J141,0)</f>
        <v>0</v>
      </c>
      <c r="BF141" s="155">
        <f>IF(N141="snížená",J141,0)</f>
        <v>0</v>
      </c>
      <c r="BG141" s="155">
        <f>IF(N141="zákl. přenesená",J141,0)</f>
        <v>0</v>
      </c>
      <c r="BH141" s="155">
        <f>IF(N141="sníž. přenesená",J141,0)</f>
        <v>0</v>
      </c>
      <c r="BI141" s="155">
        <f>IF(N141="nulová",J141,0)</f>
        <v>0</v>
      </c>
      <c r="BJ141" s="18" t="s">
        <v>87</v>
      </c>
      <c r="BK141" s="155">
        <f>ROUND(I141*H141,2)</f>
        <v>0</v>
      </c>
      <c r="BL141" s="18" t="s">
        <v>526</v>
      </c>
      <c r="BM141" s="265" t="s">
        <v>4428</v>
      </c>
    </row>
    <row r="142" s="13" customFormat="1">
      <c r="A142" s="13"/>
      <c r="B142" s="266"/>
      <c r="C142" s="267"/>
      <c r="D142" s="268" t="s">
        <v>236</v>
      </c>
      <c r="E142" s="269" t="s">
        <v>1</v>
      </c>
      <c r="F142" s="270" t="s">
        <v>4429</v>
      </c>
      <c r="G142" s="267"/>
      <c r="H142" s="269" t="s">
        <v>1</v>
      </c>
      <c r="I142" s="271"/>
      <c r="J142" s="267"/>
      <c r="K142" s="267"/>
      <c r="L142" s="272"/>
      <c r="M142" s="273"/>
      <c r="N142" s="274"/>
      <c r="O142" s="274"/>
      <c r="P142" s="274"/>
      <c r="Q142" s="274"/>
      <c r="R142" s="274"/>
      <c r="S142" s="274"/>
      <c r="T142" s="275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76" t="s">
        <v>236</v>
      </c>
      <c r="AU142" s="276" t="s">
        <v>89</v>
      </c>
      <c r="AV142" s="13" t="s">
        <v>87</v>
      </c>
      <c r="AW142" s="13" t="s">
        <v>34</v>
      </c>
      <c r="AX142" s="13" t="s">
        <v>81</v>
      </c>
      <c r="AY142" s="276" t="s">
        <v>211</v>
      </c>
    </row>
    <row r="143" s="14" customFormat="1">
      <c r="A143" s="14"/>
      <c r="B143" s="277"/>
      <c r="C143" s="278"/>
      <c r="D143" s="268" t="s">
        <v>236</v>
      </c>
      <c r="E143" s="279" t="s">
        <v>1</v>
      </c>
      <c r="F143" s="280" t="s">
        <v>819</v>
      </c>
      <c r="G143" s="278"/>
      <c r="H143" s="281">
        <v>60</v>
      </c>
      <c r="I143" s="282"/>
      <c r="J143" s="278"/>
      <c r="K143" s="278"/>
      <c r="L143" s="283"/>
      <c r="M143" s="284"/>
      <c r="N143" s="285"/>
      <c r="O143" s="285"/>
      <c r="P143" s="285"/>
      <c r="Q143" s="285"/>
      <c r="R143" s="285"/>
      <c r="S143" s="285"/>
      <c r="T143" s="286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87" t="s">
        <v>236</v>
      </c>
      <c r="AU143" s="287" t="s">
        <v>89</v>
      </c>
      <c r="AV143" s="14" t="s">
        <v>89</v>
      </c>
      <c r="AW143" s="14" t="s">
        <v>34</v>
      </c>
      <c r="AX143" s="14" t="s">
        <v>87</v>
      </c>
      <c r="AY143" s="287" t="s">
        <v>211</v>
      </c>
    </row>
    <row r="144" s="2" customFormat="1" ht="16.5" customHeight="1">
      <c r="A144" s="41"/>
      <c r="B144" s="42"/>
      <c r="C144" s="317" t="s">
        <v>89</v>
      </c>
      <c r="D144" s="317" t="s">
        <v>587</v>
      </c>
      <c r="E144" s="318" t="s">
        <v>4430</v>
      </c>
      <c r="F144" s="319" t="s">
        <v>4431</v>
      </c>
      <c r="G144" s="320" t="s">
        <v>269</v>
      </c>
      <c r="H144" s="321">
        <v>61.200000000000003</v>
      </c>
      <c r="I144" s="322"/>
      <c r="J144" s="323">
        <f>ROUND(I144*H144,2)</f>
        <v>0</v>
      </c>
      <c r="K144" s="324"/>
      <c r="L144" s="325"/>
      <c r="M144" s="326" t="s">
        <v>1</v>
      </c>
      <c r="N144" s="327" t="s">
        <v>46</v>
      </c>
      <c r="O144" s="94"/>
      <c r="P144" s="263">
        <f>O144*H144</f>
        <v>0</v>
      </c>
      <c r="Q144" s="263">
        <v>0.0030000000000000001</v>
      </c>
      <c r="R144" s="263">
        <f>Q144*H144</f>
        <v>0.18360000000000001</v>
      </c>
      <c r="S144" s="263">
        <v>0</v>
      </c>
      <c r="T144" s="264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65" t="s">
        <v>632</v>
      </c>
      <c r="AT144" s="265" t="s">
        <v>587</v>
      </c>
      <c r="AU144" s="265" t="s">
        <v>89</v>
      </c>
      <c r="AY144" s="18" t="s">
        <v>211</v>
      </c>
      <c r="BE144" s="155">
        <f>IF(N144="základní",J144,0)</f>
        <v>0</v>
      </c>
      <c r="BF144" s="155">
        <f>IF(N144="snížená",J144,0)</f>
        <v>0</v>
      </c>
      <c r="BG144" s="155">
        <f>IF(N144="zákl. přenesená",J144,0)</f>
        <v>0</v>
      </c>
      <c r="BH144" s="155">
        <f>IF(N144="sníž. přenesená",J144,0)</f>
        <v>0</v>
      </c>
      <c r="BI144" s="155">
        <f>IF(N144="nulová",J144,0)</f>
        <v>0</v>
      </c>
      <c r="BJ144" s="18" t="s">
        <v>87</v>
      </c>
      <c r="BK144" s="155">
        <f>ROUND(I144*H144,2)</f>
        <v>0</v>
      </c>
      <c r="BL144" s="18" t="s">
        <v>526</v>
      </c>
      <c r="BM144" s="265" t="s">
        <v>4432</v>
      </c>
    </row>
    <row r="145" s="14" customFormat="1">
      <c r="A145" s="14"/>
      <c r="B145" s="277"/>
      <c r="C145" s="278"/>
      <c r="D145" s="268" t="s">
        <v>236</v>
      </c>
      <c r="E145" s="278"/>
      <c r="F145" s="280" t="s">
        <v>4433</v>
      </c>
      <c r="G145" s="278"/>
      <c r="H145" s="281">
        <v>61.200000000000003</v>
      </c>
      <c r="I145" s="282"/>
      <c r="J145" s="278"/>
      <c r="K145" s="278"/>
      <c r="L145" s="283"/>
      <c r="M145" s="284"/>
      <c r="N145" s="285"/>
      <c r="O145" s="285"/>
      <c r="P145" s="285"/>
      <c r="Q145" s="285"/>
      <c r="R145" s="285"/>
      <c r="S145" s="285"/>
      <c r="T145" s="286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87" t="s">
        <v>236</v>
      </c>
      <c r="AU145" s="287" t="s">
        <v>89</v>
      </c>
      <c r="AV145" s="14" t="s">
        <v>89</v>
      </c>
      <c r="AW145" s="14" t="s">
        <v>4</v>
      </c>
      <c r="AX145" s="14" t="s">
        <v>87</v>
      </c>
      <c r="AY145" s="287" t="s">
        <v>211</v>
      </c>
    </row>
    <row r="146" s="2" customFormat="1" ht="24.15" customHeight="1">
      <c r="A146" s="41"/>
      <c r="B146" s="42"/>
      <c r="C146" s="253" t="s">
        <v>96</v>
      </c>
      <c r="D146" s="253" t="s">
        <v>214</v>
      </c>
      <c r="E146" s="254" t="s">
        <v>1294</v>
      </c>
      <c r="F146" s="255" t="s">
        <v>1295</v>
      </c>
      <c r="G146" s="256" t="s">
        <v>269</v>
      </c>
      <c r="H146" s="257">
        <v>79.433000000000007</v>
      </c>
      <c r="I146" s="258"/>
      <c r="J146" s="259">
        <f>ROUND(I146*H146,2)</f>
        <v>0</v>
      </c>
      <c r="K146" s="260"/>
      <c r="L146" s="44"/>
      <c r="M146" s="261" t="s">
        <v>1</v>
      </c>
      <c r="N146" s="262" t="s">
        <v>46</v>
      </c>
      <c r="O146" s="94"/>
      <c r="P146" s="263">
        <f>O146*H146</f>
        <v>0</v>
      </c>
      <c r="Q146" s="263">
        <v>0</v>
      </c>
      <c r="R146" s="263">
        <f>Q146*H146</f>
        <v>0</v>
      </c>
      <c r="S146" s="263">
        <v>0</v>
      </c>
      <c r="T146" s="264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65" t="s">
        <v>526</v>
      </c>
      <c r="AT146" s="265" t="s">
        <v>214</v>
      </c>
      <c r="AU146" s="265" t="s">
        <v>89</v>
      </c>
      <c r="AY146" s="18" t="s">
        <v>211</v>
      </c>
      <c r="BE146" s="155">
        <f>IF(N146="základní",J146,0)</f>
        <v>0</v>
      </c>
      <c r="BF146" s="155">
        <f>IF(N146="snížená",J146,0)</f>
        <v>0</v>
      </c>
      <c r="BG146" s="155">
        <f>IF(N146="zákl. přenesená",J146,0)</f>
        <v>0</v>
      </c>
      <c r="BH146" s="155">
        <f>IF(N146="sníž. přenesená",J146,0)</f>
        <v>0</v>
      </c>
      <c r="BI146" s="155">
        <f>IF(N146="nulová",J146,0)</f>
        <v>0</v>
      </c>
      <c r="BJ146" s="18" t="s">
        <v>87</v>
      </c>
      <c r="BK146" s="155">
        <f>ROUND(I146*H146,2)</f>
        <v>0</v>
      </c>
      <c r="BL146" s="18" t="s">
        <v>526</v>
      </c>
      <c r="BM146" s="265" t="s">
        <v>4434</v>
      </c>
    </row>
    <row r="147" s="13" customFormat="1">
      <c r="A147" s="13"/>
      <c r="B147" s="266"/>
      <c r="C147" s="267"/>
      <c r="D147" s="268" t="s">
        <v>236</v>
      </c>
      <c r="E147" s="269" t="s">
        <v>1</v>
      </c>
      <c r="F147" s="270" t="s">
        <v>4435</v>
      </c>
      <c r="G147" s="267"/>
      <c r="H147" s="269" t="s">
        <v>1</v>
      </c>
      <c r="I147" s="271"/>
      <c r="J147" s="267"/>
      <c r="K147" s="267"/>
      <c r="L147" s="272"/>
      <c r="M147" s="273"/>
      <c r="N147" s="274"/>
      <c r="O147" s="274"/>
      <c r="P147" s="274"/>
      <c r="Q147" s="274"/>
      <c r="R147" s="274"/>
      <c r="S147" s="274"/>
      <c r="T147" s="275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76" t="s">
        <v>236</v>
      </c>
      <c r="AU147" s="276" t="s">
        <v>89</v>
      </c>
      <c r="AV147" s="13" t="s">
        <v>87</v>
      </c>
      <c r="AW147" s="13" t="s">
        <v>34</v>
      </c>
      <c r="AX147" s="13" t="s">
        <v>81</v>
      </c>
      <c r="AY147" s="276" t="s">
        <v>211</v>
      </c>
    </row>
    <row r="148" s="14" customFormat="1">
      <c r="A148" s="14"/>
      <c r="B148" s="277"/>
      <c r="C148" s="278"/>
      <c r="D148" s="268" t="s">
        <v>236</v>
      </c>
      <c r="E148" s="279" t="s">
        <v>1</v>
      </c>
      <c r="F148" s="280" t="s">
        <v>4436</v>
      </c>
      <c r="G148" s="278"/>
      <c r="H148" s="281">
        <v>34.177999999999997</v>
      </c>
      <c r="I148" s="282"/>
      <c r="J148" s="278"/>
      <c r="K148" s="278"/>
      <c r="L148" s="283"/>
      <c r="M148" s="284"/>
      <c r="N148" s="285"/>
      <c r="O148" s="285"/>
      <c r="P148" s="285"/>
      <c r="Q148" s="285"/>
      <c r="R148" s="285"/>
      <c r="S148" s="285"/>
      <c r="T148" s="286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87" t="s">
        <v>236</v>
      </c>
      <c r="AU148" s="287" t="s">
        <v>89</v>
      </c>
      <c r="AV148" s="14" t="s">
        <v>89</v>
      </c>
      <c r="AW148" s="14" t="s">
        <v>34</v>
      </c>
      <c r="AX148" s="14" t="s">
        <v>81</v>
      </c>
      <c r="AY148" s="287" t="s">
        <v>211</v>
      </c>
    </row>
    <row r="149" s="14" customFormat="1">
      <c r="A149" s="14"/>
      <c r="B149" s="277"/>
      <c r="C149" s="278"/>
      <c r="D149" s="268" t="s">
        <v>236</v>
      </c>
      <c r="E149" s="279" t="s">
        <v>1</v>
      </c>
      <c r="F149" s="280" t="s">
        <v>4437</v>
      </c>
      <c r="G149" s="278"/>
      <c r="H149" s="281">
        <v>45.255000000000003</v>
      </c>
      <c r="I149" s="282"/>
      <c r="J149" s="278"/>
      <c r="K149" s="278"/>
      <c r="L149" s="283"/>
      <c r="M149" s="284"/>
      <c r="N149" s="285"/>
      <c r="O149" s="285"/>
      <c r="P149" s="285"/>
      <c r="Q149" s="285"/>
      <c r="R149" s="285"/>
      <c r="S149" s="285"/>
      <c r="T149" s="286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87" t="s">
        <v>236</v>
      </c>
      <c r="AU149" s="287" t="s">
        <v>89</v>
      </c>
      <c r="AV149" s="14" t="s">
        <v>89</v>
      </c>
      <c r="AW149" s="14" t="s">
        <v>34</v>
      </c>
      <c r="AX149" s="14" t="s">
        <v>81</v>
      </c>
      <c r="AY149" s="287" t="s">
        <v>211</v>
      </c>
    </row>
    <row r="150" s="15" customFormat="1">
      <c r="A150" s="15"/>
      <c r="B150" s="295"/>
      <c r="C150" s="296"/>
      <c r="D150" s="268" t="s">
        <v>236</v>
      </c>
      <c r="E150" s="297" t="s">
        <v>1</v>
      </c>
      <c r="F150" s="298" t="s">
        <v>435</v>
      </c>
      <c r="G150" s="296"/>
      <c r="H150" s="299">
        <v>79.433000000000007</v>
      </c>
      <c r="I150" s="300"/>
      <c r="J150" s="296"/>
      <c r="K150" s="296"/>
      <c r="L150" s="301"/>
      <c r="M150" s="302"/>
      <c r="N150" s="303"/>
      <c r="O150" s="303"/>
      <c r="P150" s="303"/>
      <c r="Q150" s="303"/>
      <c r="R150" s="303"/>
      <c r="S150" s="303"/>
      <c r="T150" s="304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305" t="s">
        <v>236</v>
      </c>
      <c r="AU150" s="305" t="s">
        <v>89</v>
      </c>
      <c r="AV150" s="15" t="s">
        <v>100</v>
      </c>
      <c r="AW150" s="15" t="s">
        <v>34</v>
      </c>
      <c r="AX150" s="15" t="s">
        <v>87</v>
      </c>
      <c r="AY150" s="305" t="s">
        <v>211</v>
      </c>
    </row>
    <row r="151" s="2" customFormat="1" ht="21.75" customHeight="1">
      <c r="A151" s="41"/>
      <c r="B151" s="42"/>
      <c r="C151" s="317" t="s">
        <v>100</v>
      </c>
      <c r="D151" s="317" t="s">
        <v>587</v>
      </c>
      <c r="E151" s="318" t="s">
        <v>4438</v>
      </c>
      <c r="F151" s="319" t="s">
        <v>4439</v>
      </c>
      <c r="G151" s="320" t="s">
        <v>269</v>
      </c>
      <c r="H151" s="321">
        <v>81.022000000000006</v>
      </c>
      <c r="I151" s="322"/>
      <c r="J151" s="323">
        <f>ROUND(I151*H151,2)</f>
        <v>0</v>
      </c>
      <c r="K151" s="324"/>
      <c r="L151" s="325"/>
      <c r="M151" s="326" t="s">
        <v>1</v>
      </c>
      <c r="N151" s="327" t="s">
        <v>46</v>
      </c>
      <c r="O151" s="94"/>
      <c r="P151" s="263">
        <f>O151*H151</f>
        <v>0</v>
      </c>
      <c r="Q151" s="263">
        <v>0.0043699999999999998</v>
      </c>
      <c r="R151" s="263">
        <f>Q151*H151</f>
        <v>0.35406614000000003</v>
      </c>
      <c r="S151" s="263">
        <v>0</v>
      </c>
      <c r="T151" s="264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65" t="s">
        <v>632</v>
      </c>
      <c r="AT151" s="265" t="s">
        <v>587</v>
      </c>
      <c r="AU151" s="265" t="s">
        <v>89</v>
      </c>
      <c r="AY151" s="18" t="s">
        <v>211</v>
      </c>
      <c r="BE151" s="155">
        <f>IF(N151="základní",J151,0)</f>
        <v>0</v>
      </c>
      <c r="BF151" s="155">
        <f>IF(N151="snížená",J151,0)</f>
        <v>0</v>
      </c>
      <c r="BG151" s="155">
        <f>IF(N151="zákl. přenesená",J151,0)</f>
        <v>0</v>
      </c>
      <c r="BH151" s="155">
        <f>IF(N151="sníž. přenesená",J151,0)</f>
        <v>0</v>
      </c>
      <c r="BI151" s="155">
        <f>IF(N151="nulová",J151,0)</f>
        <v>0</v>
      </c>
      <c r="BJ151" s="18" t="s">
        <v>87</v>
      </c>
      <c r="BK151" s="155">
        <f>ROUND(I151*H151,2)</f>
        <v>0</v>
      </c>
      <c r="BL151" s="18" t="s">
        <v>526</v>
      </c>
      <c r="BM151" s="265" t="s">
        <v>4440</v>
      </c>
    </row>
    <row r="152" s="14" customFormat="1">
      <c r="A152" s="14"/>
      <c r="B152" s="277"/>
      <c r="C152" s="278"/>
      <c r="D152" s="268" t="s">
        <v>236</v>
      </c>
      <c r="E152" s="278"/>
      <c r="F152" s="280" t="s">
        <v>4441</v>
      </c>
      <c r="G152" s="278"/>
      <c r="H152" s="281">
        <v>81.022000000000006</v>
      </c>
      <c r="I152" s="282"/>
      <c r="J152" s="278"/>
      <c r="K152" s="278"/>
      <c r="L152" s="283"/>
      <c r="M152" s="284"/>
      <c r="N152" s="285"/>
      <c r="O152" s="285"/>
      <c r="P152" s="285"/>
      <c r="Q152" s="285"/>
      <c r="R152" s="285"/>
      <c r="S152" s="285"/>
      <c r="T152" s="286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87" t="s">
        <v>236</v>
      </c>
      <c r="AU152" s="287" t="s">
        <v>89</v>
      </c>
      <c r="AV152" s="14" t="s">
        <v>89</v>
      </c>
      <c r="AW152" s="14" t="s">
        <v>4</v>
      </c>
      <c r="AX152" s="14" t="s">
        <v>87</v>
      </c>
      <c r="AY152" s="287" t="s">
        <v>211</v>
      </c>
    </row>
    <row r="153" s="2" customFormat="1" ht="24.15" customHeight="1">
      <c r="A153" s="41"/>
      <c r="B153" s="42"/>
      <c r="C153" s="253" t="s">
        <v>105</v>
      </c>
      <c r="D153" s="253" t="s">
        <v>214</v>
      </c>
      <c r="E153" s="254" t="s">
        <v>4442</v>
      </c>
      <c r="F153" s="255" t="s">
        <v>4443</v>
      </c>
      <c r="G153" s="256" t="s">
        <v>269</v>
      </c>
      <c r="H153" s="257">
        <v>30.449999999999999</v>
      </c>
      <c r="I153" s="258"/>
      <c r="J153" s="259">
        <f>ROUND(I153*H153,2)</f>
        <v>0</v>
      </c>
      <c r="K153" s="260"/>
      <c r="L153" s="44"/>
      <c r="M153" s="261" t="s">
        <v>1</v>
      </c>
      <c r="N153" s="262" t="s">
        <v>46</v>
      </c>
      <c r="O153" s="94"/>
      <c r="P153" s="263">
        <f>O153*H153</f>
        <v>0</v>
      </c>
      <c r="Q153" s="263">
        <v>0</v>
      </c>
      <c r="R153" s="263">
        <f>Q153*H153</f>
        <v>0</v>
      </c>
      <c r="S153" s="263">
        <v>0</v>
      </c>
      <c r="T153" s="264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65" t="s">
        <v>526</v>
      </c>
      <c r="AT153" s="265" t="s">
        <v>214</v>
      </c>
      <c r="AU153" s="265" t="s">
        <v>89</v>
      </c>
      <c r="AY153" s="18" t="s">
        <v>211</v>
      </c>
      <c r="BE153" s="155">
        <f>IF(N153="základní",J153,0)</f>
        <v>0</v>
      </c>
      <c r="BF153" s="155">
        <f>IF(N153="snížená",J153,0)</f>
        <v>0</v>
      </c>
      <c r="BG153" s="155">
        <f>IF(N153="zákl. přenesená",J153,0)</f>
        <v>0</v>
      </c>
      <c r="BH153" s="155">
        <f>IF(N153="sníž. přenesená",J153,0)</f>
        <v>0</v>
      </c>
      <c r="BI153" s="155">
        <f>IF(N153="nulová",J153,0)</f>
        <v>0</v>
      </c>
      <c r="BJ153" s="18" t="s">
        <v>87</v>
      </c>
      <c r="BK153" s="155">
        <f>ROUND(I153*H153,2)</f>
        <v>0</v>
      </c>
      <c r="BL153" s="18" t="s">
        <v>526</v>
      </c>
      <c r="BM153" s="265" t="s">
        <v>4444</v>
      </c>
    </row>
    <row r="154" s="13" customFormat="1">
      <c r="A154" s="13"/>
      <c r="B154" s="266"/>
      <c r="C154" s="267"/>
      <c r="D154" s="268" t="s">
        <v>236</v>
      </c>
      <c r="E154" s="269" t="s">
        <v>1</v>
      </c>
      <c r="F154" s="270" t="s">
        <v>4445</v>
      </c>
      <c r="G154" s="267"/>
      <c r="H154" s="269" t="s">
        <v>1</v>
      </c>
      <c r="I154" s="271"/>
      <c r="J154" s="267"/>
      <c r="K154" s="267"/>
      <c r="L154" s="272"/>
      <c r="M154" s="273"/>
      <c r="N154" s="274"/>
      <c r="O154" s="274"/>
      <c r="P154" s="274"/>
      <c r="Q154" s="274"/>
      <c r="R154" s="274"/>
      <c r="S154" s="274"/>
      <c r="T154" s="275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76" t="s">
        <v>236</v>
      </c>
      <c r="AU154" s="276" t="s">
        <v>89</v>
      </c>
      <c r="AV154" s="13" t="s">
        <v>87</v>
      </c>
      <c r="AW154" s="13" t="s">
        <v>34</v>
      </c>
      <c r="AX154" s="13" t="s">
        <v>81</v>
      </c>
      <c r="AY154" s="276" t="s">
        <v>211</v>
      </c>
    </row>
    <row r="155" s="14" customFormat="1">
      <c r="A155" s="14"/>
      <c r="B155" s="277"/>
      <c r="C155" s="278"/>
      <c r="D155" s="268" t="s">
        <v>236</v>
      </c>
      <c r="E155" s="279" t="s">
        <v>1</v>
      </c>
      <c r="F155" s="280" t="s">
        <v>4446</v>
      </c>
      <c r="G155" s="278"/>
      <c r="H155" s="281">
        <v>30.449999999999999</v>
      </c>
      <c r="I155" s="282"/>
      <c r="J155" s="278"/>
      <c r="K155" s="278"/>
      <c r="L155" s="283"/>
      <c r="M155" s="284"/>
      <c r="N155" s="285"/>
      <c r="O155" s="285"/>
      <c r="P155" s="285"/>
      <c r="Q155" s="285"/>
      <c r="R155" s="285"/>
      <c r="S155" s="285"/>
      <c r="T155" s="286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87" t="s">
        <v>236</v>
      </c>
      <c r="AU155" s="287" t="s">
        <v>89</v>
      </c>
      <c r="AV155" s="14" t="s">
        <v>89</v>
      </c>
      <c r="AW155" s="14" t="s">
        <v>34</v>
      </c>
      <c r="AX155" s="14" t="s">
        <v>87</v>
      </c>
      <c r="AY155" s="287" t="s">
        <v>211</v>
      </c>
    </row>
    <row r="156" s="2" customFormat="1" ht="24.15" customHeight="1">
      <c r="A156" s="41"/>
      <c r="B156" s="42"/>
      <c r="C156" s="317" t="s">
        <v>232</v>
      </c>
      <c r="D156" s="317" t="s">
        <v>587</v>
      </c>
      <c r="E156" s="318" t="s">
        <v>4447</v>
      </c>
      <c r="F156" s="319" t="s">
        <v>4448</v>
      </c>
      <c r="G156" s="320" t="s">
        <v>269</v>
      </c>
      <c r="H156" s="321">
        <v>35.488999999999997</v>
      </c>
      <c r="I156" s="322"/>
      <c r="J156" s="323">
        <f>ROUND(I156*H156,2)</f>
        <v>0</v>
      </c>
      <c r="K156" s="324"/>
      <c r="L156" s="325"/>
      <c r="M156" s="326" t="s">
        <v>1</v>
      </c>
      <c r="N156" s="327" t="s">
        <v>46</v>
      </c>
      <c r="O156" s="94"/>
      <c r="P156" s="263">
        <f>O156*H156</f>
        <v>0</v>
      </c>
      <c r="Q156" s="263">
        <v>0.00050000000000000001</v>
      </c>
      <c r="R156" s="263">
        <f>Q156*H156</f>
        <v>0.0177445</v>
      </c>
      <c r="S156" s="263">
        <v>0</v>
      </c>
      <c r="T156" s="264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65" t="s">
        <v>632</v>
      </c>
      <c r="AT156" s="265" t="s">
        <v>587</v>
      </c>
      <c r="AU156" s="265" t="s">
        <v>89</v>
      </c>
      <c r="AY156" s="18" t="s">
        <v>211</v>
      </c>
      <c r="BE156" s="155">
        <f>IF(N156="základní",J156,0)</f>
        <v>0</v>
      </c>
      <c r="BF156" s="155">
        <f>IF(N156="snížená",J156,0)</f>
        <v>0</v>
      </c>
      <c r="BG156" s="155">
        <f>IF(N156="zákl. přenesená",J156,0)</f>
        <v>0</v>
      </c>
      <c r="BH156" s="155">
        <f>IF(N156="sníž. přenesená",J156,0)</f>
        <v>0</v>
      </c>
      <c r="BI156" s="155">
        <f>IF(N156="nulová",J156,0)</f>
        <v>0</v>
      </c>
      <c r="BJ156" s="18" t="s">
        <v>87</v>
      </c>
      <c r="BK156" s="155">
        <f>ROUND(I156*H156,2)</f>
        <v>0</v>
      </c>
      <c r="BL156" s="18" t="s">
        <v>526</v>
      </c>
      <c r="BM156" s="265" t="s">
        <v>4449</v>
      </c>
    </row>
    <row r="157" s="14" customFormat="1">
      <c r="A157" s="14"/>
      <c r="B157" s="277"/>
      <c r="C157" s="278"/>
      <c r="D157" s="268" t="s">
        <v>236</v>
      </c>
      <c r="E157" s="278"/>
      <c r="F157" s="280" t="s">
        <v>4450</v>
      </c>
      <c r="G157" s="278"/>
      <c r="H157" s="281">
        <v>35.488999999999997</v>
      </c>
      <c r="I157" s="282"/>
      <c r="J157" s="278"/>
      <c r="K157" s="278"/>
      <c r="L157" s="283"/>
      <c r="M157" s="284"/>
      <c r="N157" s="285"/>
      <c r="O157" s="285"/>
      <c r="P157" s="285"/>
      <c r="Q157" s="285"/>
      <c r="R157" s="285"/>
      <c r="S157" s="285"/>
      <c r="T157" s="286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87" t="s">
        <v>236</v>
      </c>
      <c r="AU157" s="287" t="s">
        <v>89</v>
      </c>
      <c r="AV157" s="14" t="s">
        <v>89</v>
      </c>
      <c r="AW157" s="14" t="s">
        <v>4</v>
      </c>
      <c r="AX157" s="14" t="s">
        <v>87</v>
      </c>
      <c r="AY157" s="287" t="s">
        <v>211</v>
      </c>
    </row>
    <row r="158" s="2" customFormat="1" ht="24.15" customHeight="1">
      <c r="A158" s="41"/>
      <c r="B158" s="42"/>
      <c r="C158" s="253" t="s">
        <v>243</v>
      </c>
      <c r="D158" s="253" t="s">
        <v>214</v>
      </c>
      <c r="E158" s="254" t="s">
        <v>1382</v>
      </c>
      <c r="F158" s="255" t="s">
        <v>4351</v>
      </c>
      <c r="G158" s="256" t="s">
        <v>505</v>
      </c>
      <c r="H158" s="257">
        <v>0.55500000000000005</v>
      </c>
      <c r="I158" s="258"/>
      <c r="J158" s="259">
        <f>ROUND(I158*H158,2)</f>
        <v>0</v>
      </c>
      <c r="K158" s="260"/>
      <c r="L158" s="44"/>
      <c r="M158" s="261" t="s">
        <v>1</v>
      </c>
      <c r="N158" s="262" t="s">
        <v>46</v>
      </c>
      <c r="O158" s="94"/>
      <c r="P158" s="263">
        <f>O158*H158</f>
        <v>0</v>
      </c>
      <c r="Q158" s="263">
        <v>0</v>
      </c>
      <c r="R158" s="263">
        <f>Q158*H158</f>
        <v>0</v>
      </c>
      <c r="S158" s="263">
        <v>0</v>
      </c>
      <c r="T158" s="264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65" t="s">
        <v>526</v>
      </c>
      <c r="AT158" s="265" t="s">
        <v>214</v>
      </c>
      <c r="AU158" s="265" t="s">
        <v>89</v>
      </c>
      <c r="AY158" s="18" t="s">
        <v>211</v>
      </c>
      <c r="BE158" s="155">
        <f>IF(N158="základní",J158,0)</f>
        <v>0</v>
      </c>
      <c r="BF158" s="155">
        <f>IF(N158="snížená",J158,0)</f>
        <v>0</v>
      </c>
      <c r="BG158" s="155">
        <f>IF(N158="zákl. přenesená",J158,0)</f>
        <v>0</v>
      </c>
      <c r="BH158" s="155">
        <f>IF(N158="sníž. přenesená",J158,0)</f>
        <v>0</v>
      </c>
      <c r="BI158" s="155">
        <f>IF(N158="nulová",J158,0)</f>
        <v>0</v>
      </c>
      <c r="BJ158" s="18" t="s">
        <v>87</v>
      </c>
      <c r="BK158" s="155">
        <f>ROUND(I158*H158,2)</f>
        <v>0</v>
      </c>
      <c r="BL158" s="18" t="s">
        <v>526</v>
      </c>
      <c r="BM158" s="265" t="s">
        <v>4451</v>
      </c>
    </row>
    <row r="159" s="2" customFormat="1" ht="24.15" customHeight="1">
      <c r="A159" s="41"/>
      <c r="B159" s="42"/>
      <c r="C159" s="253" t="s">
        <v>247</v>
      </c>
      <c r="D159" s="253" t="s">
        <v>214</v>
      </c>
      <c r="E159" s="254" t="s">
        <v>1386</v>
      </c>
      <c r="F159" s="255" t="s">
        <v>1387</v>
      </c>
      <c r="G159" s="256" t="s">
        <v>505</v>
      </c>
      <c r="H159" s="257">
        <v>1.665</v>
      </c>
      <c r="I159" s="258"/>
      <c r="J159" s="259">
        <f>ROUND(I159*H159,2)</f>
        <v>0</v>
      </c>
      <c r="K159" s="260"/>
      <c r="L159" s="44"/>
      <c r="M159" s="261" t="s">
        <v>1</v>
      </c>
      <c r="N159" s="262" t="s">
        <v>46</v>
      </c>
      <c r="O159" s="94"/>
      <c r="P159" s="263">
        <f>O159*H159</f>
        <v>0</v>
      </c>
      <c r="Q159" s="263">
        <v>0</v>
      </c>
      <c r="R159" s="263">
        <f>Q159*H159</f>
        <v>0</v>
      </c>
      <c r="S159" s="263">
        <v>0</v>
      </c>
      <c r="T159" s="264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65" t="s">
        <v>526</v>
      </c>
      <c r="AT159" s="265" t="s">
        <v>214</v>
      </c>
      <c r="AU159" s="265" t="s">
        <v>89</v>
      </c>
      <c r="AY159" s="18" t="s">
        <v>211</v>
      </c>
      <c r="BE159" s="155">
        <f>IF(N159="základní",J159,0)</f>
        <v>0</v>
      </c>
      <c r="BF159" s="155">
        <f>IF(N159="snížená",J159,0)</f>
        <v>0</v>
      </c>
      <c r="BG159" s="155">
        <f>IF(N159="zákl. přenesená",J159,0)</f>
        <v>0</v>
      </c>
      <c r="BH159" s="155">
        <f>IF(N159="sníž. přenesená",J159,0)</f>
        <v>0</v>
      </c>
      <c r="BI159" s="155">
        <f>IF(N159="nulová",J159,0)</f>
        <v>0</v>
      </c>
      <c r="BJ159" s="18" t="s">
        <v>87</v>
      </c>
      <c r="BK159" s="155">
        <f>ROUND(I159*H159,2)</f>
        <v>0</v>
      </c>
      <c r="BL159" s="18" t="s">
        <v>526</v>
      </c>
      <c r="BM159" s="265" t="s">
        <v>4452</v>
      </c>
    </row>
    <row r="160" s="14" customFormat="1">
      <c r="A160" s="14"/>
      <c r="B160" s="277"/>
      <c r="C160" s="278"/>
      <c r="D160" s="268" t="s">
        <v>236</v>
      </c>
      <c r="E160" s="278"/>
      <c r="F160" s="280" t="s">
        <v>4453</v>
      </c>
      <c r="G160" s="278"/>
      <c r="H160" s="281">
        <v>1.665</v>
      </c>
      <c r="I160" s="282"/>
      <c r="J160" s="278"/>
      <c r="K160" s="278"/>
      <c r="L160" s="283"/>
      <c r="M160" s="284"/>
      <c r="N160" s="285"/>
      <c r="O160" s="285"/>
      <c r="P160" s="285"/>
      <c r="Q160" s="285"/>
      <c r="R160" s="285"/>
      <c r="S160" s="285"/>
      <c r="T160" s="286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87" t="s">
        <v>236</v>
      </c>
      <c r="AU160" s="287" t="s">
        <v>89</v>
      </c>
      <c r="AV160" s="14" t="s">
        <v>89</v>
      </c>
      <c r="AW160" s="14" t="s">
        <v>4</v>
      </c>
      <c r="AX160" s="14" t="s">
        <v>87</v>
      </c>
      <c r="AY160" s="287" t="s">
        <v>211</v>
      </c>
    </row>
    <row r="161" s="12" customFormat="1" ht="22.8" customHeight="1">
      <c r="A161" s="12"/>
      <c r="B161" s="237"/>
      <c r="C161" s="238"/>
      <c r="D161" s="239" t="s">
        <v>80</v>
      </c>
      <c r="E161" s="251" t="s">
        <v>1416</v>
      </c>
      <c r="F161" s="251" t="s">
        <v>1417</v>
      </c>
      <c r="G161" s="238"/>
      <c r="H161" s="238"/>
      <c r="I161" s="241"/>
      <c r="J161" s="252">
        <f>BK161</f>
        <v>0</v>
      </c>
      <c r="K161" s="238"/>
      <c r="L161" s="243"/>
      <c r="M161" s="244"/>
      <c r="N161" s="245"/>
      <c r="O161" s="245"/>
      <c r="P161" s="246">
        <f>SUM(P162:P174)</f>
        <v>0</v>
      </c>
      <c r="Q161" s="245"/>
      <c r="R161" s="246">
        <f>SUM(R162:R174)</f>
        <v>2.0937372000000001</v>
      </c>
      <c r="S161" s="245"/>
      <c r="T161" s="247">
        <f>SUM(T162:T174)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48" t="s">
        <v>89</v>
      </c>
      <c r="AT161" s="249" t="s">
        <v>80</v>
      </c>
      <c r="AU161" s="249" t="s">
        <v>87</v>
      </c>
      <c r="AY161" s="248" t="s">
        <v>211</v>
      </c>
      <c r="BK161" s="250">
        <f>SUM(BK162:BK174)</f>
        <v>0</v>
      </c>
    </row>
    <row r="162" s="2" customFormat="1" ht="24.15" customHeight="1">
      <c r="A162" s="41"/>
      <c r="B162" s="42"/>
      <c r="C162" s="253" t="s">
        <v>253</v>
      </c>
      <c r="D162" s="253" t="s">
        <v>214</v>
      </c>
      <c r="E162" s="254" t="s">
        <v>4454</v>
      </c>
      <c r="F162" s="255" t="s">
        <v>4455</v>
      </c>
      <c r="G162" s="256" t="s">
        <v>332</v>
      </c>
      <c r="H162" s="257">
        <v>1.26</v>
      </c>
      <c r="I162" s="258"/>
      <c r="J162" s="259">
        <f>ROUND(I162*H162,2)</f>
        <v>0</v>
      </c>
      <c r="K162" s="260"/>
      <c r="L162" s="44"/>
      <c r="M162" s="261" t="s">
        <v>1</v>
      </c>
      <c r="N162" s="262" t="s">
        <v>46</v>
      </c>
      <c r="O162" s="94"/>
      <c r="P162" s="263">
        <f>O162*H162</f>
        <v>0</v>
      </c>
      <c r="Q162" s="263">
        <v>0.00122</v>
      </c>
      <c r="R162" s="263">
        <f>Q162*H162</f>
        <v>0.0015371999999999999</v>
      </c>
      <c r="S162" s="263">
        <v>0</v>
      </c>
      <c r="T162" s="264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65" t="s">
        <v>526</v>
      </c>
      <c r="AT162" s="265" t="s">
        <v>214</v>
      </c>
      <c r="AU162" s="265" t="s">
        <v>89</v>
      </c>
      <c r="AY162" s="18" t="s">
        <v>211</v>
      </c>
      <c r="BE162" s="155">
        <f>IF(N162="základní",J162,0)</f>
        <v>0</v>
      </c>
      <c r="BF162" s="155">
        <f>IF(N162="snížená",J162,0)</f>
        <v>0</v>
      </c>
      <c r="BG162" s="155">
        <f>IF(N162="zákl. přenesená",J162,0)</f>
        <v>0</v>
      </c>
      <c r="BH162" s="155">
        <f>IF(N162="sníž. přenesená",J162,0)</f>
        <v>0</v>
      </c>
      <c r="BI162" s="155">
        <f>IF(N162="nulová",J162,0)</f>
        <v>0</v>
      </c>
      <c r="BJ162" s="18" t="s">
        <v>87</v>
      </c>
      <c r="BK162" s="155">
        <f>ROUND(I162*H162,2)</f>
        <v>0</v>
      </c>
      <c r="BL162" s="18" t="s">
        <v>526</v>
      </c>
      <c r="BM162" s="265" t="s">
        <v>4456</v>
      </c>
    </row>
    <row r="163" s="14" customFormat="1">
      <c r="A163" s="14"/>
      <c r="B163" s="277"/>
      <c r="C163" s="278"/>
      <c r="D163" s="268" t="s">
        <v>236</v>
      </c>
      <c r="E163" s="279" t="s">
        <v>1</v>
      </c>
      <c r="F163" s="280" t="s">
        <v>4457</v>
      </c>
      <c r="G163" s="278"/>
      <c r="H163" s="281">
        <v>1.26</v>
      </c>
      <c r="I163" s="282"/>
      <c r="J163" s="278"/>
      <c r="K163" s="278"/>
      <c r="L163" s="283"/>
      <c r="M163" s="284"/>
      <c r="N163" s="285"/>
      <c r="O163" s="285"/>
      <c r="P163" s="285"/>
      <c r="Q163" s="285"/>
      <c r="R163" s="285"/>
      <c r="S163" s="285"/>
      <c r="T163" s="286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87" t="s">
        <v>236</v>
      </c>
      <c r="AU163" s="287" t="s">
        <v>89</v>
      </c>
      <c r="AV163" s="14" t="s">
        <v>89</v>
      </c>
      <c r="AW163" s="14" t="s">
        <v>34</v>
      </c>
      <c r="AX163" s="14" t="s">
        <v>87</v>
      </c>
      <c r="AY163" s="287" t="s">
        <v>211</v>
      </c>
    </row>
    <row r="164" s="2" customFormat="1" ht="24.15" customHeight="1">
      <c r="A164" s="41"/>
      <c r="B164" s="42"/>
      <c r="C164" s="253" t="s">
        <v>257</v>
      </c>
      <c r="D164" s="253" t="s">
        <v>214</v>
      </c>
      <c r="E164" s="254" t="s">
        <v>4458</v>
      </c>
      <c r="F164" s="255" t="s">
        <v>4459</v>
      </c>
      <c r="G164" s="256" t="s">
        <v>269</v>
      </c>
      <c r="H164" s="257">
        <v>120</v>
      </c>
      <c r="I164" s="258"/>
      <c r="J164" s="259">
        <f>ROUND(I164*H164,2)</f>
        <v>0</v>
      </c>
      <c r="K164" s="260"/>
      <c r="L164" s="44"/>
      <c r="M164" s="261" t="s">
        <v>1</v>
      </c>
      <c r="N164" s="262" t="s">
        <v>46</v>
      </c>
      <c r="O164" s="94"/>
      <c r="P164" s="263">
        <f>O164*H164</f>
        <v>0</v>
      </c>
      <c r="Q164" s="263">
        <v>0.011310000000000001</v>
      </c>
      <c r="R164" s="263">
        <f>Q164*H164</f>
        <v>1.3572000000000002</v>
      </c>
      <c r="S164" s="263">
        <v>0</v>
      </c>
      <c r="T164" s="264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65" t="s">
        <v>526</v>
      </c>
      <c r="AT164" s="265" t="s">
        <v>214</v>
      </c>
      <c r="AU164" s="265" t="s">
        <v>89</v>
      </c>
      <c r="AY164" s="18" t="s">
        <v>211</v>
      </c>
      <c r="BE164" s="155">
        <f>IF(N164="základní",J164,0)</f>
        <v>0</v>
      </c>
      <c r="BF164" s="155">
        <f>IF(N164="snížená",J164,0)</f>
        <v>0</v>
      </c>
      <c r="BG164" s="155">
        <f>IF(N164="zákl. přenesená",J164,0)</f>
        <v>0</v>
      </c>
      <c r="BH164" s="155">
        <f>IF(N164="sníž. přenesená",J164,0)</f>
        <v>0</v>
      </c>
      <c r="BI164" s="155">
        <f>IF(N164="nulová",J164,0)</f>
        <v>0</v>
      </c>
      <c r="BJ164" s="18" t="s">
        <v>87</v>
      </c>
      <c r="BK164" s="155">
        <f>ROUND(I164*H164,2)</f>
        <v>0</v>
      </c>
      <c r="BL164" s="18" t="s">
        <v>526</v>
      </c>
      <c r="BM164" s="265" t="s">
        <v>4460</v>
      </c>
    </row>
    <row r="165" s="14" customFormat="1">
      <c r="A165" s="14"/>
      <c r="B165" s="277"/>
      <c r="C165" s="278"/>
      <c r="D165" s="268" t="s">
        <v>236</v>
      </c>
      <c r="E165" s="279" t="s">
        <v>1</v>
      </c>
      <c r="F165" s="280" t="s">
        <v>4461</v>
      </c>
      <c r="G165" s="278"/>
      <c r="H165" s="281">
        <v>120</v>
      </c>
      <c r="I165" s="282"/>
      <c r="J165" s="278"/>
      <c r="K165" s="278"/>
      <c r="L165" s="283"/>
      <c r="M165" s="284"/>
      <c r="N165" s="285"/>
      <c r="O165" s="285"/>
      <c r="P165" s="285"/>
      <c r="Q165" s="285"/>
      <c r="R165" s="285"/>
      <c r="S165" s="285"/>
      <c r="T165" s="286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87" t="s">
        <v>236</v>
      </c>
      <c r="AU165" s="287" t="s">
        <v>89</v>
      </c>
      <c r="AV165" s="14" t="s">
        <v>89</v>
      </c>
      <c r="AW165" s="14" t="s">
        <v>34</v>
      </c>
      <c r="AX165" s="14" t="s">
        <v>87</v>
      </c>
      <c r="AY165" s="287" t="s">
        <v>211</v>
      </c>
    </row>
    <row r="166" s="2" customFormat="1" ht="24.15" customHeight="1">
      <c r="A166" s="41"/>
      <c r="B166" s="42"/>
      <c r="C166" s="253" t="s">
        <v>263</v>
      </c>
      <c r="D166" s="253" t="s">
        <v>214</v>
      </c>
      <c r="E166" s="254" t="s">
        <v>4462</v>
      </c>
      <c r="F166" s="255" t="s">
        <v>4463</v>
      </c>
      <c r="G166" s="256" t="s">
        <v>269</v>
      </c>
      <c r="H166" s="257">
        <v>60</v>
      </c>
      <c r="I166" s="258"/>
      <c r="J166" s="259">
        <f>ROUND(I166*H166,2)</f>
        <v>0</v>
      </c>
      <c r="K166" s="260"/>
      <c r="L166" s="44"/>
      <c r="M166" s="261" t="s">
        <v>1</v>
      </c>
      <c r="N166" s="262" t="s">
        <v>46</v>
      </c>
      <c r="O166" s="94"/>
      <c r="P166" s="263">
        <f>O166*H166</f>
        <v>0</v>
      </c>
      <c r="Q166" s="263">
        <v>0.00020000000000000001</v>
      </c>
      <c r="R166" s="263">
        <f>Q166*H166</f>
        <v>0.012</v>
      </c>
      <c r="S166" s="263">
        <v>0</v>
      </c>
      <c r="T166" s="264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65" t="s">
        <v>526</v>
      </c>
      <c r="AT166" s="265" t="s">
        <v>214</v>
      </c>
      <c r="AU166" s="265" t="s">
        <v>89</v>
      </c>
      <c r="AY166" s="18" t="s">
        <v>211</v>
      </c>
      <c r="BE166" s="155">
        <f>IF(N166="základní",J166,0)</f>
        <v>0</v>
      </c>
      <c r="BF166" s="155">
        <f>IF(N166="snížená",J166,0)</f>
        <v>0</v>
      </c>
      <c r="BG166" s="155">
        <f>IF(N166="zákl. přenesená",J166,0)</f>
        <v>0</v>
      </c>
      <c r="BH166" s="155">
        <f>IF(N166="sníž. přenesená",J166,0)</f>
        <v>0</v>
      </c>
      <c r="BI166" s="155">
        <f>IF(N166="nulová",J166,0)</f>
        <v>0</v>
      </c>
      <c r="BJ166" s="18" t="s">
        <v>87</v>
      </c>
      <c r="BK166" s="155">
        <f>ROUND(I166*H166,2)</f>
        <v>0</v>
      </c>
      <c r="BL166" s="18" t="s">
        <v>526</v>
      </c>
      <c r="BM166" s="265" t="s">
        <v>4464</v>
      </c>
    </row>
    <row r="167" s="2" customFormat="1" ht="24.15" customHeight="1">
      <c r="A167" s="41"/>
      <c r="B167" s="42"/>
      <c r="C167" s="253" t="s">
        <v>490</v>
      </c>
      <c r="D167" s="253" t="s">
        <v>214</v>
      </c>
      <c r="E167" s="254" t="s">
        <v>4465</v>
      </c>
      <c r="F167" s="255" t="s">
        <v>4466</v>
      </c>
      <c r="G167" s="256" t="s">
        <v>307</v>
      </c>
      <c r="H167" s="257">
        <v>90</v>
      </c>
      <c r="I167" s="258"/>
      <c r="J167" s="259">
        <f>ROUND(I167*H167,2)</f>
        <v>0</v>
      </c>
      <c r="K167" s="260"/>
      <c r="L167" s="44"/>
      <c r="M167" s="261" t="s">
        <v>1</v>
      </c>
      <c r="N167" s="262" t="s">
        <v>46</v>
      </c>
      <c r="O167" s="94"/>
      <c r="P167" s="263">
        <f>O167*H167</f>
        <v>0</v>
      </c>
      <c r="Q167" s="263">
        <v>0</v>
      </c>
      <c r="R167" s="263">
        <f>Q167*H167</f>
        <v>0</v>
      </c>
      <c r="S167" s="263">
        <v>0</v>
      </c>
      <c r="T167" s="264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65" t="s">
        <v>526</v>
      </c>
      <c r="AT167" s="265" t="s">
        <v>214</v>
      </c>
      <c r="AU167" s="265" t="s">
        <v>89</v>
      </c>
      <c r="AY167" s="18" t="s">
        <v>211</v>
      </c>
      <c r="BE167" s="155">
        <f>IF(N167="základní",J167,0)</f>
        <v>0</v>
      </c>
      <c r="BF167" s="155">
        <f>IF(N167="snížená",J167,0)</f>
        <v>0</v>
      </c>
      <c r="BG167" s="155">
        <f>IF(N167="zákl. přenesená",J167,0)</f>
        <v>0</v>
      </c>
      <c r="BH167" s="155">
        <f>IF(N167="sníž. přenesená",J167,0)</f>
        <v>0</v>
      </c>
      <c r="BI167" s="155">
        <f>IF(N167="nulová",J167,0)</f>
        <v>0</v>
      </c>
      <c r="BJ167" s="18" t="s">
        <v>87</v>
      </c>
      <c r="BK167" s="155">
        <f>ROUND(I167*H167,2)</f>
        <v>0</v>
      </c>
      <c r="BL167" s="18" t="s">
        <v>526</v>
      </c>
      <c r="BM167" s="265" t="s">
        <v>4467</v>
      </c>
    </row>
    <row r="168" s="14" customFormat="1">
      <c r="A168" s="14"/>
      <c r="B168" s="277"/>
      <c r="C168" s="278"/>
      <c r="D168" s="268" t="s">
        <v>236</v>
      </c>
      <c r="E168" s="279" t="s">
        <v>4420</v>
      </c>
      <c r="F168" s="280" t="s">
        <v>4468</v>
      </c>
      <c r="G168" s="278"/>
      <c r="H168" s="281">
        <v>90</v>
      </c>
      <c r="I168" s="282"/>
      <c r="J168" s="278"/>
      <c r="K168" s="278"/>
      <c r="L168" s="283"/>
      <c r="M168" s="284"/>
      <c r="N168" s="285"/>
      <c r="O168" s="285"/>
      <c r="P168" s="285"/>
      <c r="Q168" s="285"/>
      <c r="R168" s="285"/>
      <c r="S168" s="285"/>
      <c r="T168" s="286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87" t="s">
        <v>236</v>
      </c>
      <c r="AU168" s="287" t="s">
        <v>89</v>
      </c>
      <c r="AV168" s="14" t="s">
        <v>89</v>
      </c>
      <c r="AW168" s="14" t="s">
        <v>34</v>
      </c>
      <c r="AX168" s="14" t="s">
        <v>87</v>
      </c>
      <c r="AY168" s="287" t="s">
        <v>211</v>
      </c>
    </row>
    <row r="169" s="2" customFormat="1" ht="24.15" customHeight="1">
      <c r="A169" s="41"/>
      <c r="B169" s="42"/>
      <c r="C169" s="317" t="s">
        <v>498</v>
      </c>
      <c r="D169" s="317" t="s">
        <v>587</v>
      </c>
      <c r="E169" s="318" t="s">
        <v>4469</v>
      </c>
      <c r="F169" s="319" t="s">
        <v>4470</v>
      </c>
      <c r="G169" s="320" t="s">
        <v>332</v>
      </c>
      <c r="H169" s="321">
        <v>1.26</v>
      </c>
      <c r="I169" s="322"/>
      <c r="J169" s="323">
        <f>ROUND(I169*H169,2)</f>
        <v>0</v>
      </c>
      <c r="K169" s="324"/>
      <c r="L169" s="325"/>
      <c r="M169" s="326" t="s">
        <v>1</v>
      </c>
      <c r="N169" s="327" t="s">
        <v>46</v>
      </c>
      <c r="O169" s="94"/>
      <c r="P169" s="263">
        <f>O169*H169</f>
        <v>0</v>
      </c>
      <c r="Q169" s="263">
        <v>0.44</v>
      </c>
      <c r="R169" s="263">
        <f>Q169*H169</f>
        <v>0.5544</v>
      </c>
      <c r="S169" s="263">
        <v>0</v>
      </c>
      <c r="T169" s="264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65" t="s">
        <v>632</v>
      </c>
      <c r="AT169" s="265" t="s">
        <v>587</v>
      </c>
      <c r="AU169" s="265" t="s">
        <v>89</v>
      </c>
      <c r="AY169" s="18" t="s">
        <v>211</v>
      </c>
      <c r="BE169" s="155">
        <f>IF(N169="základní",J169,0)</f>
        <v>0</v>
      </c>
      <c r="BF169" s="155">
        <f>IF(N169="snížená",J169,0)</f>
        <v>0</v>
      </c>
      <c r="BG169" s="155">
        <f>IF(N169="zákl. přenesená",J169,0)</f>
        <v>0</v>
      </c>
      <c r="BH169" s="155">
        <f>IF(N169="sníž. přenesená",J169,0)</f>
        <v>0</v>
      </c>
      <c r="BI169" s="155">
        <f>IF(N169="nulová",J169,0)</f>
        <v>0</v>
      </c>
      <c r="BJ169" s="18" t="s">
        <v>87</v>
      </c>
      <c r="BK169" s="155">
        <f>ROUND(I169*H169,2)</f>
        <v>0</v>
      </c>
      <c r="BL169" s="18" t="s">
        <v>526</v>
      </c>
      <c r="BM169" s="265" t="s">
        <v>4471</v>
      </c>
    </row>
    <row r="170" s="14" customFormat="1">
      <c r="A170" s="14"/>
      <c r="B170" s="277"/>
      <c r="C170" s="278"/>
      <c r="D170" s="268" t="s">
        <v>236</v>
      </c>
      <c r="E170" s="279" t="s">
        <v>1</v>
      </c>
      <c r="F170" s="280" t="s">
        <v>4457</v>
      </c>
      <c r="G170" s="278"/>
      <c r="H170" s="281">
        <v>1.26</v>
      </c>
      <c r="I170" s="282"/>
      <c r="J170" s="278"/>
      <c r="K170" s="278"/>
      <c r="L170" s="283"/>
      <c r="M170" s="284"/>
      <c r="N170" s="285"/>
      <c r="O170" s="285"/>
      <c r="P170" s="285"/>
      <c r="Q170" s="285"/>
      <c r="R170" s="285"/>
      <c r="S170" s="285"/>
      <c r="T170" s="286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87" t="s">
        <v>236</v>
      </c>
      <c r="AU170" s="287" t="s">
        <v>89</v>
      </c>
      <c r="AV170" s="14" t="s">
        <v>89</v>
      </c>
      <c r="AW170" s="14" t="s">
        <v>34</v>
      </c>
      <c r="AX170" s="14" t="s">
        <v>87</v>
      </c>
      <c r="AY170" s="287" t="s">
        <v>211</v>
      </c>
    </row>
    <row r="171" s="2" customFormat="1" ht="24.15" customHeight="1">
      <c r="A171" s="41"/>
      <c r="B171" s="42"/>
      <c r="C171" s="253" t="s">
        <v>502</v>
      </c>
      <c r="D171" s="253" t="s">
        <v>214</v>
      </c>
      <c r="E171" s="254" t="s">
        <v>4472</v>
      </c>
      <c r="F171" s="255" t="s">
        <v>4473</v>
      </c>
      <c r="G171" s="256" t="s">
        <v>332</v>
      </c>
      <c r="H171" s="257">
        <v>60</v>
      </c>
      <c r="I171" s="258"/>
      <c r="J171" s="259">
        <f>ROUND(I171*H171,2)</f>
        <v>0</v>
      </c>
      <c r="K171" s="260"/>
      <c r="L171" s="44"/>
      <c r="M171" s="261" t="s">
        <v>1</v>
      </c>
      <c r="N171" s="262" t="s">
        <v>46</v>
      </c>
      <c r="O171" s="94"/>
      <c r="P171" s="263">
        <f>O171*H171</f>
        <v>0</v>
      </c>
      <c r="Q171" s="263">
        <v>0.00281</v>
      </c>
      <c r="R171" s="263">
        <f>Q171*H171</f>
        <v>0.1686</v>
      </c>
      <c r="S171" s="263">
        <v>0</v>
      </c>
      <c r="T171" s="264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65" t="s">
        <v>526</v>
      </c>
      <c r="AT171" s="265" t="s">
        <v>214</v>
      </c>
      <c r="AU171" s="265" t="s">
        <v>89</v>
      </c>
      <c r="AY171" s="18" t="s">
        <v>211</v>
      </c>
      <c r="BE171" s="155">
        <f>IF(N171="základní",J171,0)</f>
        <v>0</v>
      </c>
      <c r="BF171" s="155">
        <f>IF(N171="snížená",J171,0)</f>
        <v>0</v>
      </c>
      <c r="BG171" s="155">
        <f>IF(N171="zákl. přenesená",J171,0)</f>
        <v>0</v>
      </c>
      <c r="BH171" s="155">
        <f>IF(N171="sníž. přenesená",J171,0)</f>
        <v>0</v>
      </c>
      <c r="BI171" s="155">
        <f>IF(N171="nulová",J171,0)</f>
        <v>0</v>
      </c>
      <c r="BJ171" s="18" t="s">
        <v>87</v>
      </c>
      <c r="BK171" s="155">
        <f>ROUND(I171*H171,2)</f>
        <v>0</v>
      </c>
      <c r="BL171" s="18" t="s">
        <v>526</v>
      </c>
      <c r="BM171" s="265" t="s">
        <v>4474</v>
      </c>
    </row>
    <row r="172" s="2" customFormat="1" ht="24.15" customHeight="1">
      <c r="A172" s="41"/>
      <c r="B172" s="42"/>
      <c r="C172" s="253" t="s">
        <v>8</v>
      </c>
      <c r="D172" s="253" t="s">
        <v>214</v>
      </c>
      <c r="E172" s="254" t="s">
        <v>1486</v>
      </c>
      <c r="F172" s="255" t="s">
        <v>4377</v>
      </c>
      <c r="G172" s="256" t="s">
        <v>505</v>
      </c>
      <c r="H172" s="257">
        <v>2.0939999999999999</v>
      </c>
      <c r="I172" s="258"/>
      <c r="J172" s="259">
        <f>ROUND(I172*H172,2)</f>
        <v>0</v>
      </c>
      <c r="K172" s="260"/>
      <c r="L172" s="44"/>
      <c r="M172" s="261" t="s">
        <v>1</v>
      </c>
      <c r="N172" s="262" t="s">
        <v>46</v>
      </c>
      <c r="O172" s="94"/>
      <c r="P172" s="263">
        <f>O172*H172</f>
        <v>0</v>
      </c>
      <c r="Q172" s="263">
        <v>0</v>
      </c>
      <c r="R172" s="263">
        <f>Q172*H172</f>
        <v>0</v>
      </c>
      <c r="S172" s="263">
        <v>0</v>
      </c>
      <c r="T172" s="264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65" t="s">
        <v>526</v>
      </c>
      <c r="AT172" s="265" t="s">
        <v>214</v>
      </c>
      <c r="AU172" s="265" t="s">
        <v>89</v>
      </c>
      <c r="AY172" s="18" t="s">
        <v>211</v>
      </c>
      <c r="BE172" s="155">
        <f>IF(N172="základní",J172,0)</f>
        <v>0</v>
      </c>
      <c r="BF172" s="155">
        <f>IF(N172="snížená",J172,0)</f>
        <v>0</v>
      </c>
      <c r="BG172" s="155">
        <f>IF(N172="zákl. přenesená",J172,0)</f>
        <v>0</v>
      </c>
      <c r="BH172" s="155">
        <f>IF(N172="sníž. přenesená",J172,0)</f>
        <v>0</v>
      </c>
      <c r="BI172" s="155">
        <f>IF(N172="nulová",J172,0)</f>
        <v>0</v>
      </c>
      <c r="BJ172" s="18" t="s">
        <v>87</v>
      </c>
      <c r="BK172" s="155">
        <f>ROUND(I172*H172,2)</f>
        <v>0</v>
      </c>
      <c r="BL172" s="18" t="s">
        <v>526</v>
      </c>
      <c r="BM172" s="265" t="s">
        <v>4475</v>
      </c>
    </row>
    <row r="173" s="2" customFormat="1" ht="24.15" customHeight="1">
      <c r="A173" s="41"/>
      <c r="B173" s="42"/>
      <c r="C173" s="253" t="s">
        <v>526</v>
      </c>
      <c r="D173" s="253" t="s">
        <v>214</v>
      </c>
      <c r="E173" s="254" t="s">
        <v>1490</v>
      </c>
      <c r="F173" s="255" t="s">
        <v>1491</v>
      </c>
      <c r="G173" s="256" t="s">
        <v>505</v>
      </c>
      <c r="H173" s="257">
        <v>6.282</v>
      </c>
      <c r="I173" s="258"/>
      <c r="J173" s="259">
        <f>ROUND(I173*H173,2)</f>
        <v>0</v>
      </c>
      <c r="K173" s="260"/>
      <c r="L173" s="44"/>
      <c r="M173" s="261" t="s">
        <v>1</v>
      </c>
      <c r="N173" s="262" t="s">
        <v>46</v>
      </c>
      <c r="O173" s="94"/>
      <c r="P173" s="263">
        <f>O173*H173</f>
        <v>0</v>
      </c>
      <c r="Q173" s="263">
        <v>0</v>
      </c>
      <c r="R173" s="263">
        <f>Q173*H173</f>
        <v>0</v>
      </c>
      <c r="S173" s="263">
        <v>0</v>
      </c>
      <c r="T173" s="264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65" t="s">
        <v>526</v>
      </c>
      <c r="AT173" s="265" t="s">
        <v>214</v>
      </c>
      <c r="AU173" s="265" t="s">
        <v>89</v>
      </c>
      <c r="AY173" s="18" t="s">
        <v>211</v>
      </c>
      <c r="BE173" s="155">
        <f>IF(N173="základní",J173,0)</f>
        <v>0</v>
      </c>
      <c r="BF173" s="155">
        <f>IF(N173="snížená",J173,0)</f>
        <v>0</v>
      </c>
      <c r="BG173" s="155">
        <f>IF(N173="zákl. přenesená",J173,0)</f>
        <v>0</v>
      </c>
      <c r="BH173" s="155">
        <f>IF(N173="sníž. přenesená",J173,0)</f>
        <v>0</v>
      </c>
      <c r="BI173" s="155">
        <f>IF(N173="nulová",J173,0)</f>
        <v>0</v>
      </c>
      <c r="BJ173" s="18" t="s">
        <v>87</v>
      </c>
      <c r="BK173" s="155">
        <f>ROUND(I173*H173,2)</f>
        <v>0</v>
      </c>
      <c r="BL173" s="18" t="s">
        <v>526</v>
      </c>
      <c r="BM173" s="265" t="s">
        <v>4476</v>
      </c>
    </row>
    <row r="174" s="14" customFormat="1">
      <c r="A174" s="14"/>
      <c r="B174" s="277"/>
      <c r="C174" s="278"/>
      <c r="D174" s="268" t="s">
        <v>236</v>
      </c>
      <c r="E174" s="278"/>
      <c r="F174" s="280" t="s">
        <v>4477</v>
      </c>
      <c r="G174" s="278"/>
      <c r="H174" s="281">
        <v>6.282</v>
      </c>
      <c r="I174" s="282"/>
      <c r="J174" s="278"/>
      <c r="K174" s="278"/>
      <c r="L174" s="283"/>
      <c r="M174" s="284"/>
      <c r="N174" s="285"/>
      <c r="O174" s="285"/>
      <c r="P174" s="285"/>
      <c r="Q174" s="285"/>
      <c r="R174" s="285"/>
      <c r="S174" s="285"/>
      <c r="T174" s="286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87" t="s">
        <v>236</v>
      </c>
      <c r="AU174" s="287" t="s">
        <v>89</v>
      </c>
      <c r="AV174" s="14" t="s">
        <v>89</v>
      </c>
      <c r="AW174" s="14" t="s">
        <v>4</v>
      </c>
      <c r="AX174" s="14" t="s">
        <v>87</v>
      </c>
      <c r="AY174" s="287" t="s">
        <v>211</v>
      </c>
    </row>
    <row r="175" s="12" customFormat="1" ht="22.8" customHeight="1">
      <c r="A175" s="12"/>
      <c r="B175" s="237"/>
      <c r="C175" s="238"/>
      <c r="D175" s="239" t="s">
        <v>80</v>
      </c>
      <c r="E175" s="251" t="s">
        <v>1493</v>
      </c>
      <c r="F175" s="251" t="s">
        <v>1494</v>
      </c>
      <c r="G175" s="238"/>
      <c r="H175" s="238"/>
      <c r="I175" s="241"/>
      <c r="J175" s="252">
        <f>BK175</f>
        <v>0</v>
      </c>
      <c r="K175" s="238"/>
      <c r="L175" s="243"/>
      <c r="M175" s="244"/>
      <c r="N175" s="245"/>
      <c r="O175" s="245"/>
      <c r="P175" s="246">
        <f>SUM(P176:P186)</f>
        <v>0</v>
      </c>
      <c r="Q175" s="245"/>
      <c r="R175" s="246">
        <f>SUM(R176:R186)</f>
        <v>1.13087538</v>
      </c>
      <c r="S175" s="245"/>
      <c r="T175" s="247">
        <f>SUM(T176:T186)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248" t="s">
        <v>89</v>
      </c>
      <c r="AT175" s="249" t="s">
        <v>80</v>
      </c>
      <c r="AU175" s="249" t="s">
        <v>87</v>
      </c>
      <c r="AY175" s="248" t="s">
        <v>211</v>
      </c>
      <c r="BK175" s="250">
        <f>SUM(BK176:BK186)</f>
        <v>0</v>
      </c>
    </row>
    <row r="176" s="2" customFormat="1" ht="16.5" customHeight="1">
      <c r="A176" s="41"/>
      <c r="B176" s="42"/>
      <c r="C176" s="253" t="s">
        <v>531</v>
      </c>
      <c r="D176" s="253" t="s">
        <v>214</v>
      </c>
      <c r="E176" s="254" t="s">
        <v>4478</v>
      </c>
      <c r="F176" s="255" t="s">
        <v>4479</v>
      </c>
      <c r="G176" s="256" t="s">
        <v>269</v>
      </c>
      <c r="H176" s="257">
        <v>26.478000000000002</v>
      </c>
      <c r="I176" s="258"/>
      <c r="J176" s="259">
        <f>ROUND(I176*H176,2)</f>
        <v>0</v>
      </c>
      <c r="K176" s="260"/>
      <c r="L176" s="44"/>
      <c r="M176" s="261" t="s">
        <v>1</v>
      </c>
      <c r="N176" s="262" t="s">
        <v>46</v>
      </c>
      <c r="O176" s="94"/>
      <c r="P176" s="263">
        <f>O176*H176</f>
        <v>0</v>
      </c>
      <c r="Q176" s="263">
        <v>0.0050000000000000001</v>
      </c>
      <c r="R176" s="263">
        <f>Q176*H176</f>
        <v>0.13239000000000001</v>
      </c>
      <c r="S176" s="263">
        <v>0</v>
      </c>
      <c r="T176" s="264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65" t="s">
        <v>526</v>
      </c>
      <c r="AT176" s="265" t="s">
        <v>214</v>
      </c>
      <c r="AU176" s="265" t="s">
        <v>89</v>
      </c>
      <c r="AY176" s="18" t="s">
        <v>211</v>
      </c>
      <c r="BE176" s="155">
        <f>IF(N176="základní",J176,0)</f>
        <v>0</v>
      </c>
      <c r="BF176" s="155">
        <f>IF(N176="snížená",J176,0)</f>
        <v>0</v>
      </c>
      <c r="BG176" s="155">
        <f>IF(N176="zákl. přenesená",J176,0)</f>
        <v>0</v>
      </c>
      <c r="BH176" s="155">
        <f>IF(N176="sníž. přenesená",J176,0)</f>
        <v>0</v>
      </c>
      <c r="BI176" s="155">
        <f>IF(N176="nulová",J176,0)</f>
        <v>0</v>
      </c>
      <c r="BJ176" s="18" t="s">
        <v>87</v>
      </c>
      <c r="BK176" s="155">
        <f>ROUND(I176*H176,2)</f>
        <v>0</v>
      </c>
      <c r="BL176" s="18" t="s">
        <v>526</v>
      </c>
      <c r="BM176" s="265" t="s">
        <v>4480</v>
      </c>
    </row>
    <row r="177" s="14" customFormat="1">
      <c r="A177" s="14"/>
      <c r="B177" s="277"/>
      <c r="C177" s="278"/>
      <c r="D177" s="268" t="s">
        <v>236</v>
      </c>
      <c r="E177" s="279" t="s">
        <v>1</v>
      </c>
      <c r="F177" s="280" t="s">
        <v>4422</v>
      </c>
      <c r="G177" s="278"/>
      <c r="H177" s="281">
        <v>26.478000000000002</v>
      </c>
      <c r="I177" s="282"/>
      <c r="J177" s="278"/>
      <c r="K177" s="278"/>
      <c r="L177" s="283"/>
      <c r="M177" s="284"/>
      <c r="N177" s="285"/>
      <c r="O177" s="285"/>
      <c r="P177" s="285"/>
      <c r="Q177" s="285"/>
      <c r="R177" s="285"/>
      <c r="S177" s="285"/>
      <c r="T177" s="286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87" t="s">
        <v>236</v>
      </c>
      <c r="AU177" s="287" t="s">
        <v>89</v>
      </c>
      <c r="AV177" s="14" t="s">
        <v>89</v>
      </c>
      <c r="AW177" s="14" t="s">
        <v>34</v>
      </c>
      <c r="AX177" s="14" t="s">
        <v>87</v>
      </c>
      <c r="AY177" s="287" t="s">
        <v>211</v>
      </c>
    </row>
    <row r="178" s="2" customFormat="1" ht="24.15" customHeight="1">
      <c r="A178" s="41"/>
      <c r="B178" s="42"/>
      <c r="C178" s="253" t="s">
        <v>535</v>
      </c>
      <c r="D178" s="253" t="s">
        <v>214</v>
      </c>
      <c r="E178" s="254" t="s">
        <v>4481</v>
      </c>
      <c r="F178" s="255" t="s">
        <v>4482</v>
      </c>
      <c r="G178" s="256" t="s">
        <v>269</v>
      </c>
      <c r="H178" s="257">
        <v>26.478000000000002</v>
      </c>
      <c r="I178" s="258"/>
      <c r="J178" s="259">
        <f>ROUND(I178*H178,2)</f>
        <v>0</v>
      </c>
      <c r="K178" s="260"/>
      <c r="L178" s="44"/>
      <c r="M178" s="261" t="s">
        <v>1</v>
      </c>
      <c r="N178" s="262" t="s">
        <v>46</v>
      </c>
      <c r="O178" s="94"/>
      <c r="P178" s="263">
        <f>O178*H178</f>
        <v>0</v>
      </c>
      <c r="Q178" s="263">
        <v>0.0050000000000000001</v>
      </c>
      <c r="R178" s="263">
        <f>Q178*H178</f>
        <v>0.13239000000000001</v>
      </c>
      <c r="S178" s="263">
        <v>0</v>
      </c>
      <c r="T178" s="264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65" t="s">
        <v>526</v>
      </c>
      <c r="AT178" s="265" t="s">
        <v>214</v>
      </c>
      <c r="AU178" s="265" t="s">
        <v>89</v>
      </c>
      <c r="AY178" s="18" t="s">
        <v>211</v>
      </c>
      <c r="BE178" s="155">
        <f>IF(N178="základní",J178,0)</f>
        <v>0</v>
      </c>
      <c r="BF178" s="155">
        <f>IF(N178="snížená",J178,0)</f>
        <v>0</v>
      </c>
      <c r="BG178" s="155">
        <f>IF(N178="zákl. přenesená",J178,0)</f>
        <v>0</v>
      </c>
      <c r="BH178" s="155">
        <f>IF(N178="sníž. přenesená",J178,0)</f>
        <v>0</v>
      </c>
      <c r="BI178" s="155">
        <f>IF(N178="nulová",J178,0)</f>
        <v>0</v>
      </c>
      <c r="BJ178" s="18" t="s">
        <v>87</v>
      </c>
      <c r="BK178" s="155">
        <f>ROUND(I178*H178,2)</f>
        <v>0</v>
      </c>
      <c r="BL178" s="18" t="s">
        <v>526</v>
      </c>
      <c r="BM178" s="265" t="s">
        <v>4483</v>
      </c>
    </row>
    <row r="179" s="14" customFormat="1">
      <c r="A179" s="14"/>
      <c r="B179" s="277"/>
      <c r="C179" s="278"/>
      <c r="D179" s="268" t="s">
        <v>236</v>
      </c>
      <c r="E179" s="279" t="s">
        <v>1</v>
      </c>
      <c r="F179" s="280" t="s">
        <v>4422</v>
      </c>
      <c r="G179" s="278"/>
      <c r="H179" s="281">
        <v>26.478000000000002</v>
      </c>
      <c r="I179" s="282"/>
      <c r="J179" s="278"/>
      <c r="K179" s="278"/>
      <c r="L179" s="283"/>
      <c r="M179" s="284"/>
      <c r="N179" s="285"/>
      <c r="O179" s="285"/>
      <c r="P179" s="285"/>
      <c r="Q179" s="285"/>
      <c r="R179" s="285"/>
      <c r="S179" s="285"/>
      <c r="T179" s="286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87" t="s">
        <v>236</v>
      </c>
      <c r="AU179" s="287" t="s">
        <v>89</v>
      </c>
      <c r="AV179" s="14" t="s">
        <v>89</v>
      </c>
      <c r="AW179" s="14" t="s">
        <v>34</v>
      </c>
      <c r="AX179" s="14" t="s">
        <v>87</v>
      </c>
      <c r="AY179" s="287" t="s">
        <v>211</v>
      </c>
    </row>
    <row r="180" s="2" customFormat="1" ht="24.15" customHeight="1">
      <c r="A180" s="41"/>
      <c r="B180" s="42"/>
      <c r="C180" s="253" t="s">
        <v>545</v>
      </c>
      <c r="D180" s="253" t="s">
        <v>214</v>
      </c>
      <c r="E180" s="254" t="s">
        <v>4484</v>
      </c>
      <c r="F180" s="255" t="s">
        <v>4485</v>
      </c>
      <c r="G180" s="256" t="s">
        <v>269</v>
      </c>
      <c r="H180" s="257">
        <v>26.478000000000002</v>
      </c>
      <c r="I180" s="258"/>
      <c r="J180" s="259">
        <f>ROUND(I180*H180,2)</f>
        <v>0</v>
      </c>
      <c r="K180" s="260"/>
      <c r="L180" s="44"/>
      <c r="M180" s="261" t="s">
        <v>1</v>
      </c>
      <c r="N180" s="262" t="s">
        <v>46</v>
      </c>
      <c r="O180" s="94"/>
      <c r="P180" s="263">
        <f>O180*H180</f>
        <v>0</v>
      </c>
      <c r="Q180" s="263">
        <v>0.032710000000000003</v>
      </c>
      <c r="R180" s="263">
        <f>Q180*H180</f>
        <v>0.86609538000000008</v>
      </c>
      <c r="S180" s="263">
        <v>0</v>
      </c>
      <c r="T180" s="264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65" t="s">
        <v>526</v>
      </c>
      <c r="AT180" s="265" t="s">
        <v>214</v>
      </c>
      <c r="AU180" s="265" t="s">
        <v>89</v>
      </c>
      <c r="AY180" s="18" t="s">
        <v>211</v>
      </c>
      <c r="BE180" s="155">
        <f>IF(N180="základní",J180,0)</f>
        <v>0</v>
      </c>
      <c r="BF180" s="155">
        <f>IF(N180="snížená",J180,0)</f>
        <v>0</v>
      </c>
      <c r="BG180" s="155">
        <f>IF(N180="zákl. přenesená",J180,0)</f>
        <v>0</v>
      </c>
      <c r="BH180" s="155">
        <f>IF(N180="sníž. přenesená",J180,0)</f>
        <v>0</v>
      </c>
      <c r="BI180" s="155">
        <f>IF(N180="nulová",J180,0)</f>
        <v>0</v>
      </c>
      <c r="BJ180" s="18" t="s">
        <v>87</v>
      </c>
      <c r="BK180" s="155">
        <f>ROUND(I180*H180,2)</f>
        <v>0</v>
      </c>
      <c r="BL180" s="18" t="s">
        <v>526</v>
      </c>
      <c r="BM180" s="265" t="s">
        <v>4486</v>
      </c>
    </row>
    <row r="181" s="14" customFormat="1">
      <c r="A181" s="14"/>
      <c r="B181" s="277"/>
      <c r="C181" s="278"/>
      <c r="D181" s="268" t="s">
        <v>236</v>
      </c>
      <c r="E181" s="279" t="s">
        <v>1</v>
      </c>
      <c r="F181" s="280" t="s">
        <v>4487</v>
      </c>
      <c r="G181" s="278"/>
      <c r="H181" s="281">
        <v>11.393000000000001</v>
      </c>
      <c r="I181" s="282"/>
      <c r="J181" s="278"/>
      <c r="K181" s="278"/>
      <c r="L181" s="283"/>
      <c r="M181" s="284"/>
      <c r="N181" s="285"/>
      <c r="O181" s="285"/>
      <c r="P181" s="285"/>
      <c r="Q181" s="285"/>
      <c r="R181" s="285"/>
      <c r="S181" s="285"/>
      <c r="T181" s="286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87" t="s">
        <v>236</v>
      </c>
      <c r="AU181" s="287" t="s">
        <v>89</v>
      </c>
      <c r="AV181" s="14" t="s">
        <v>89</v>
      </c>
      <c r="AW181" s="14" t="s">
        <v>34</v>
      </c>
      <c r="AX181" s="14" t="s">
        <v>81</v>
      </c>
      <c r="AY181" s="287" t="s">
        <v>211</v>
      </c>
    </row>
    <row r="182" s="14" customFormat="1">
      <c r="A182" s="14"/>
      <c r="B182" s="277"/>
      <c r="C182" s="278"/>
      <c r="D182" s="268" t="s">
        <v>236</v>
      </c>
      <c r="E182" s="279" t="s">
        <v>1</v>
      </c>
      <c r="F182" s="280" t="s">
        <v>4488</v>
      </c>
      <c r="G182" s="278"/>
      <c r="H182" s="281">
        <v>15.085000000000001</v>
      </c>
      <c r="I182" s="282"/>
      <c r="J182" s="278"/>
      <c r="K182" s="278"/>
      <c r="L182" s="283"/>
      <c r="M182" s="284"/>
      <c r="N182" s="285"/>
      <c r="O182" s="285"/>
      <c r="P182" s="285"/>
      <c r="Q182" s="285"/>
      <c r="R182" s="285"/>
      <c r="S182" s="285"/>
      <c r="T182" s="286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87" t="s">
        <v>236</v>
      </c>
      <c r="AU182" s="287" t="s">
        <v>89</v>
      </c>
      <c r="AV182" s="14" t="s">
        <v>89</v>
      </c>
      <c r="AW182" s="14" t="s">
        <v>34</v>
      </c>
      <c r="AX182" s="14" t="s">
        <v>81</v>
      </c>
      <c r="AY182" s="287" t="s">
        <v>211</v>
      </c>
    </row>
    <row r="183" s="15" customFormat="1">
      <c r="A183" s="15"/>
      <c r="B183" s="295"/>
      <c r="C183" s="296"/>
      <c r="D183" s="268" t="s">
        <v>236</v>
      </c>
      <c r="E183" s="297" t="s">
        <v>4422</v>
      </c>
      <c r="F183" s="298" t="s">
        <v>435</v>
      </c>
      <c r="G183" s="296"/>
      <c r="H183" s="299">
        <v>26.478000000000002</v>
      </c>
      <c r="I183" s="300"/>
      <c r="J183" s="296"/>
      <c r="K183" s="296"/>
      <c r="L183" s="301"/>
      <c r="M183" s="302"/>
      <c r="N183" s="303"/>
      <c r="O183" s="303"/>
      <c r="P183" s="303"/>
      <c r="Q183" s="303"/>
      <c r="R183" s="303"/>
      <c r="S183" s="303"/>
      <c r="T183" s="304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T183" s="305" t="s">
        <v>236</v>
      </c>
      <c r="AU183" s="305" t="s">
        <v>89</v>
      </c>
      <c r="AV183" s="15" t="s">
        <v>100</v>
      </c>
      <c r="AW183" s="15" t="s">
        <v>34</v>
      </c>
      <c r="AX183" s="15" t="s">
        <v>87</v>
      </c>
      <c r="AY183" s="305" t="s">
        <v>211</v>
      </c>
    </row>
    <row r="184" s="2" customFormat="1" ht="24.15" customHeight="1">
      <c r="A184" s="41"/>
      <c r="B184" s="42"/>
      <c r="C184" s="253" t="s">
        <v>551</v>
      </c>
      <c r="D184" s="253" t="s">
        <v>214</v>
      </c>
      <c r="E184" s="254" t="s">
        <v>1734</v>
      </c>
      <c r="F184" s="255" t="s">
        <v>4416</v>
      </c>
      <c r="G184" s="256" t="s">
        <v>505</v>
      </c>
      <c r="H184" s="257">
        <v>1.131</v>
      </c>
      <c r="I184" s="258"/>
      <c r="J184" s="259">
        <f>ROUND(I184*H184,2)</f>
        <v>0</v>
      </c>
      <c r="K184" s="260"/>
      <c r="L184" s="44"/>
      <c r="M184" s="261" t="s">
        <v>1</v>
      </c>
      <c r="N184" s="262" t="s">
        <v>46</v>
      </c>
      <c r="O184" s="94"/>
      <c r="P184" s="263">
        <f>O184*H184</f>
        <v>0</v>
      </c>
      <c r="Q184" s="263">
        <v>0</v>
      </c>
      <c r="R184" s="263">
        <f>Q184*H184</f>
        <v>0</v>
      </c>
      <c r="S184" s="263">
        <v>0</v>
      </c>
      <c r="T184" s="264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65" t="s">
        <v>526</v>
      </c>
      <c r="AT184" s="265" t="s">
        <v>214</v>
      </c>
      <c r="AU184" s="265" t="s">
        <v>89</v>
      </c>
      <c r="AY184" s="18" t="s">
        <v>211</v>
      </c>
      <c r="BE184" s="155">
        <f>IF(N184="základní",J184,0)</f>
        <v>0</v>
      </c>
      <c r="BF184" s="155">
        <f>IF(N184="snížená",J184,0)</f>
        <v>0</v>
      </c>
      <c r="BG184" s="155">
        <f>IF(N184="zákl. přenesená",J184,0)</f>
        <v>0</v>
      </c>
      <c r="BH184" s="155">
        <f>IF(N184="sníž. přenesená",J184,0)</f>
        <v>0</v>
      </c>
      <c r="BI184" s="155">
        <f>IF(N184="nulová",J184,0)</f>
        <v>0</v>
      </c>
      <c r="BJ184" s="18" t="s">
        <v>87</v>
      </c>
      <c r="BK184" s="155">
        <f>ROUND(I184*H184,2)</f>
        <v>0</v>
      </c>
      <c r="BL184" s="18" t="s">
        <v>526</v>
      </c>
      <c r="BM184" s="265" t="s">
        <v>4489</v>
      </c>
    </row>
    <row r="185" s="2" customFormat="1" ht="24.15" customHeight="1">
      <c r="A185" s="41"/>
      <c r="B185" s="42"/>
      <c r="C185" s="253" t="s">
        <v>7</v>
      </c>
      <c r="D185" s="253" t="s">
        <v>214</v>
      </c>
      <c r="E185" s="254" t="s">
        <v>1738</v>
      </c>
      <c r="F185" s="255" t="s">
        <v>1739</v>
      </c>
      <c r="G185" s="256" t="s">
        <v>505</v>
      </c>
      <c r="H185" s="257">
        <v>3.3929999999999998</v>
      </c>
      <c r="I185" s="258"/>
      <c r="J185" s="259">
        <f>ROUND(I185*H185,2)</f>
        <v>0</v>
      </c>
      <c r="K185" s="260"/>
      <c r="L185" s="44"/>
      <c r="M185" s="261" t="s">
        <v>1</v>
      </c>
      <c r="N185" s="262" t="s">
        <v>46</v>
      </c>
      <c r="O185" s="94"/>
      <c r="P185" s="263">
        <f>O185*H185</f>
        <v>0</v>
      </c>
      <c r="Q185" s="263">
        <v>0</v>
      </c>
      <c r="R185" s="263">
        <f>Q185*H185</f>
        <v>0</v>
      </c>
      <c r="S185" s="263">
        <v>0</v>
      </c>
      <c r="T185" s="264">
        <f>S185*H185</f>
        <v>0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265" t="s">
        <v>526</v>
      </c>
      <c r="AT185" s="265" t="s">
        <v>214</v>
      </c>
      <c r="AU185" s="265" t="s">
        <v>89</v>
      </c>
      <c r="AY185" s="18" t="s">
        <v>211</v>
      </c>
      <c r="BE185" s="155">
        <f>IF(N185="základní",J185,0)</f>
        <v>0</v>
      </c>
      <c r="BF185" s="155">
        <f>IF(N185="snížená",J185,0)</f>
        <v>0</v>
      </c>
      <c r="BG185" s="155">
        <f>IF(N185="zákl. přenesená",J185,0)</f>
        <v>0</v>
      </c>
      <c r="BH185" s="155">
        <f>IF(N185="sníž. přenesená",J185,0)</f>
        <v>0</v>
      </c>
      <c r="BI185" s="155">
        <f>IF(N185="nulová",J185,0)</f>
        <v>0</v>
      </c>
      <c r="BJ185" s="18" t="s">
        <v>87</v>
      </c>
      <c r="BK185" s="155">
        <f>ROUND(I185*H185,2)</f>
        <v>0</v>
      </c>
      <c r="BL185" s="18" t="s">
        <v>526</v>
      </c>
      <c r="BM185" s="265" t="s">
        <v>4490</v>
      </c>
    </row>
    <row r="186" s="14" customFormat="1">
      <c r="A186" s="14"/>
      <c r="B186" s="277"/>
      <c r="C186" s="278"/>
      <c r="D186" s="268" t="s">
        <v>236</v>
      </c>
      <c r="E186" s="278"/>
      <c r="F186" s="280" t="s">
        <v>4491</v>
      </c>
      <c r="G186" s="278"/>
      <c r="H186" s="281">
        <v>3.3929999999999998</v>
      </c>
      <c r="I186" s="282"/>
      <c r="J186" s="278"/>
      <c r="K186" s="278"/>
      <c r="L186" s="283"/>
      <c r="M186" s="328"/>
      <c r="N186" s="329"/>
      <c r="O186" s="329"/>
      <c r="P186" s="329"/>
      <c r="Q186" s="329"/>
      <c r="R186" s="329"/>
      <c r="S186" s="329"/>
      <c r="T186" s="330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87" t="s">
        <v>236</v>
      </c>
      <c r="AU186" s="287" t="s">
        <v>89</v>
      </c>
      <c r="AV186" s="14" t="s">
        <v>89</v>
      </c>
      <c r="AW186" s="14" t="s">
        <v>4</v>
      </c>
      <c r="AX186" s="14" t="s">
        <v>87</v>
      </c>
      <c r="AY186" s="287" t="s">
        <v>211</v>
      </c>
    </row>
    <row r="187" s="2" customFormat="1" ht="6.96" customHeight="1">
      <c r="A187" s="41"/>
      <c r="B187" s="69"/>
      <c r="C187" s="70"/>
      <c r="D187" s="70"/>
      <c r="E187" s="70"/>
      <c r="F187" s="70"/>
      <c r="G187" s="70"/>
      <c r="H187" s="70"/>
      <c r="I187" s="70"/>
      <c r="J187" s="70"/>
      <c r="K187" s="70"/>
      <c r="L187" s="44"/>
      <c r="M187" s="41"/>
      <c r="O187" s="41"/>
      <c r="P187" s="41"/>
      <c r="Q187" s="41"/>
      <c r="R187" s="41"/>
      <c r="S187" s="41"/>
      <c r="T187" s="41"/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</row>
  </sheetData>
  <sheetProtection sheet="1" autoFilter="0" formatColumns="0" formatRows="0" objects="1" scenarios="1" spinCount="100000" saltValue="PmYYI07nmWtVUHqZY/EfxPipvZhsVdeU3XL5i1R6fuKTwnhdqs39ypbbUAPz8Ti4oqlpTSTll52hZ8NaZTCVwA==" hashValue="sQTuBceymz3eicFnMImHGVU2PCnLmyLfh+fFaID+Oeag2L1hK97k1YOeAtABcOJrJ6kQqUvZqYchPbOpan/E4A==" algorithmName="SHA-512" password="CC35"/>
  <autoFilter ref="C137:K186"/>
  <mergeCells count="20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D108:F108"/>
    <mergeCell ref="D109:F109"/>
    <mergeCell ref="D110:F110"/>
    <mergeCell ref="D111:F111"/>
    <mergeCell ref="D112:F112"/>
    <mergeCell ref="E124:H124"/>
    <mergeCell ref="E128:H128"/>
    <mergeCell ref="E126:H126"/>
    <mergeCell ref="E130:H13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154</v>
      </c>
      <c r="AZ2" s="293" t="s">
        <v>4420</v>
      </c>
      <c r="BA2" s="293" t="s">
        <v>4492</v>
      </c>
      <c r="BB2" s="293" t="s">
        <v>307</v>
      </c>
      <c r="BC2" s="293" t="s">
        <v>498</v>
      </c>
      <c r="BD2" s="293" t="s">
        <v>89</v>
      </c>
    </row>
    <row r="3" s="1" customFormat="1" ht="6.96" customHeight="1">
      <c r="B3" s="162"/>
      <c r="C3" s="163"/>
      <c r="D3" s="163"/>
      <c r="E3" s="163"/>
      <c r="F3" s="163"/>
      <c r="G3" s="163"/>
      <c r="H3" s="163"/>
      <c r="I3" s="163"/>
      <c r="J3" s="163"/>
      <c r="K3" s="163"/>
      <c r="L3" s="21"/>
      <c r="AT3" s="18" t="s">
        <v>89</v>
      </c>
      <c r="AZ3" s="293" t="s">
        <v>4493</v>
      </c>
      <c r="BA3" s="293" t="s">
        <v>4494</v>
      </c>
      <c r="BB3" s="293" t="s">
        <v>269</v>
      </c>
      <c r="BC3" s="293" t="s">
        <v>4495</v>
      </c>
      <c r="BD3" s="293" t="s">
        <v>89</v>
      </c>
    </row>
    <row r="4" s="1" customFormat="1" ht="24.96" customHeight="1">
      <c r="B4" s="21"/>
      <c r="D4" s="164" t="s">
        <v>170</v>
      </c>
      <c r="L4" s="21"/>
      <c r="M4" s="165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66" t="s">
        <v>16</v>
      </c>
      <c r="L6" s="21"/>
    </row>
    <row r="7" s="1" customFormat="1" ht="16.5" customHeight="1">
      <c r="B7" s="21"/>
      <c r="E7" s="167" t="str">
        <f>'Rekapitulace stavby'!K6</f>
        <v>Komunitní centrum Jahodnice - rozdělení do etap .I.etapa</v>
      </c>
      <c r="F7" s="166"/>
      <c r="G7" s="166"/>
      <c r="H7" s="166"/>
      <c r="L7" s="21"/>
    </row>
    <row r="8">
      <c r="B8" s="21"/>
      <c r="D8" s="166" t="s">
        <v>171</v>
      </c>
      <c r="L8" s="21"/>
    </row>
    <row r="9" s="1" customFormat="1" ht="23.25" customHeight="1">
      <c r="B9" s="21"/>
      <c r="E9" s="167" t="s">
        <v>172</v>
      </c>
      <c r="F9" s="1"/>
      <c r="G9" s="1"/>
      <c r="H9" s="1"/>
      <c r="L9" s="21"/>
    </row>
    <row r="10" s="1" customFormat="1" ht="12" customHeight="1">
      <c r="B10" s="21"/>
      <c r="D10" s="166" t="s">
        <v>173</v>
      </c>
      <c r="L10" s="21"/>
    </row>
    <row r="11" s="2" customFormat="1" ht="16.5" customHeight="1">
      <c r="A11" s="41"/>
      <c r="B11" s="44"/>
      <c r="C11" s="41"/>
      <c r="D11" s="41"/>
      <c r="E11" s="168" t="s">
        <v>174</v>
      </c>
      <c r="F11" s="41"/>
      <c r="G11" s="41"/>
      <c r="H11" s="41"/>
      <c r="I11" s="41"/>
      <c r="J11" s="41"/>
      <c r="K11" s="41"/>
      <c r="L11" s="66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4"/>
      <c r="C12" s="41"/>
      <c r="D12" s="166" t="s">
        <v>4335</v>
      </c>
      <c r="E12" s="41"/>
      <c r="F12" s="41"/>
      <c r="G12" s="41"/>
      <c r="H12" s="41"/>
      <c r="I12" s="41"/>
      <c r="J12" s="41"/>
      <c r="K12" s="41"/>
      <c r="L12" s="66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6.5" customHeight="1">
      <c r="A13" s="41"/>
      <c r="B13" s="44"/>
      <c r="C13" s="41"/>
      <c r="D13" s="41"/>
      <c r="E13" s="169" t="s">
        <v>4496</v>
      </c>
      <c r="F13" s="41"/>
      <c r="G13" s="41"/>
      <c r="H13" s="41"/>
      <c r="I13" s="41"/>
      <c r="J13" s="41"/>
      <c r="K13" s="41"/>
      <c r="L13" s="66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>
      <c r="A14" s="41"/>
      <c r="B14" s="44"/>
      <c r="C14" s="41"/>
      <c r="D14" s="41"/>
      <c r="E14" s="41"/>
      <c r="F14" s="41"/>
      <c r="G14" s="41"/>
      <c r="H14" s="41"/>
      <c r="I14" s="41"/>
      <c r="J14" s="41"/>
      <c r="K14" s="41"/>
      <c r="L14" s="66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2" customHeight="1">
      <c r="A15" s="41"/>
      <c r="B15" s="44"/>
      <c r="C15" s="41"/>
      <c r="D15" s="166" t="s">
        <v>18</v>
      </c>
      <c r="E15" s="41"/>
      <c r="F15" s="144" t="s">
        <v>1</v>
      </c>
      <c r="G15" s="41"/>
      <c r="H15" s="41"/>
      <c r="I15" s="166" t="s">
        <v>19</v>
      </c>
      <c r="J15" s="144" t="s">
        <v>1</v>
      </c>
      <c r="K15" s="41"/>
      <c r="L15" s="66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4"/>
      <c r="C16" s="41"/>
      <c r="D16" s="166" t="s">
        <v>20</v>
      </c>
      <c r="E16" s="41"/>
      <c r="F16" s="144" t="s">
        <v>21</v>
      </c>
      <c r="G16" s="41"/>
      <c r="H16" s="41"/>
      <c r="I16" s="166" t="s">
        <v>22</v>
      </c>
      <c r="J16" s="170" t="str">
        <f>'Rekapitulace stavby'!AN8</f>
        <v>14. 7. 2021</v>
      </c>
      <c r="K16" s="41"/>
      <c r="L16" s="66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0.8" customHeight="1">
      <c r="A17" s="41"/>
      <c r="B17" s="44"/>
      <c r="C17" s="41"/>
      <c r="D17" s="41"/>
      <c r="E17" s="41"/>
      <c r="F17" s="41"/>
      <c r="G17" s="41"/>
      <c r="H17" s="41"/>
      <c r="I17" s="41"/>
      <c r="J17" s="41"/>
      <c r="K17" s="41"/>
      <c r="L17" s="66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2" customHeight="1">
      <c r="A18" s="41"/>
      <c r="B18" s="44"/>
      <c r="C18" s="41"/>
      <c r="D18" s="166" t="s">
        <v>24</v>
      </c>
      <c r="E18" s="41"/>
      <c r="F18" s="41"/>
      <c r="G18" s="41"/>
      <c r="H18" s="41"/>
      <c r="I18" s="166" t="s">
        <v>25</v>
      </c>
      <c r="J18" s="144" t="s">
        <v>26</v>
      </c>
      <c r="K18" s="41"/>
      <c r="L18" s="66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8" customHeight="1">
      <c r="A19" s="41"/>
      <c r="B19" s="44"/>
      <c r="C19" s="41"/>
      <c r="D19" s="41"/>
      <c r="E19" s="144" t="s">
        <v>27</v>
      </c>
      <c r="F19" s="41"/>
      <c r="G19" s="41"/>
      <c r="H19" s="41"/>
      <c r="I19" s="166" t="s">
        <v>28</v>
      </c>
      <c r="J19" s="144" t="s">
        <v>1</v>
      </c>
      <c r="K19" s="41"/>
      <c r="L19" s="66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6.96" customHeight="1">
      <c r="A20" s="41"/>
      <c r="B20" s="44"/>
      <c r="C20" s="41"/>
      <c r="D20" s="41"/>
      <c r="E20" s="41"/>
      <c r="F20" s="41"/>
      <c r="G20" s="41"/>
      <c r="H20" s="41"/>
      <c r="I20" s="41"/>
      <c r="J20" s="41"/>
      <c r="K20" s="41"/>
      <c r="L20" s="66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2" customHeight="1">
      <c r="A21" s="41"/>
      <c r="B21" s="44"/>
      <c r="C21" s="41"/>
      <c r="D21" s="166" t="s">
        <v>29</v>
      </c>
      <c r="E21" s="41"/>
      <c r="F21" s="41"/>
      <c r="G21" s="41"/>
      <c r="H21" s="41"/>
      <c r="I21" s="166" t="s">
        <v>25</v>
      </c>
      <c r="J21" s="34" t="str">
        <f>'Rekapitulace stavby'!AN13</f>
        <v>Vyplň údaj</v>
      </c>
      <c r="K21" s="41"/>
      <c r="L21" s="66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8" customHeight="1">
      <c r="A22" s="41"/>
      <c r="B22" s="44"/>
      <c r="C22" s="41"/>
      <c r="D22" s="41"/>
      <c r="E22" s="34" t="str">
        <f>'Rekapitulace stavby'!E14</f>
        <v>Vyplň údaj</v>
      </c>
      <c r="F22" s="144"/>
      <c r="G22" s="144"/>
      <c r="H22" s="144"/>
      <c r="I22" s="166" t="s">
        <v>28</v>
      </c>
      <c r="J22" s="34" t="str">
        <f>'Rekapitulace stavby'!AN14</f>
        <v>Vyplň údaj</v>
      </c>
      <c r="K22" s="41"/>
      <c r="L22" s="66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6.96" customHeight="1">
      <c r="A23" s="41"/>
      <c r="B23" s="44"/>
      <c r="C23" s="41"/>
      <c r="D23" s="41"/>
      <c r="E23" s="41"/>
      <c r="F23" s="41"/>
      <c r="G23" s="41"/>
      <c r="H23" s="41"/>
      <c r="I23" s="41"/>
      <c r="J23" s="41"/>
      <c r="K23" s="41"/>
      <c r="L23" s="66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2" customHeight="1">
      <c r="A24" s="41"/>
      <c r="B24" s="44"/>
      <c r="C24" s="41"/>
      <c r="D24" s="166" t="s">
        <v>31</v>
      </c>
      <c r="E24" s="41"/>
      <c r="F24" s="41"/>
      <c r="G24" s="41"/>
      <c r="H24" s="41"/>
      <c r="I24" s="166" t="s">
        <v>25</v>
      </c>
      <c r="J24" s="144" t="s">
        <v>32</v>
      </c>
      <c r="K24" s="41"/>
      <c r="L24" s="66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8" customHeight="1">
      <c r="A25" s="41"/>
      <c r="B25" s="44"/>
      <c r="C25" s="41"/>
      <c r="D25" s="41"/>
      <c r="E25" s="144" t="s">
        <v>33</v>
      </c>
      <c r="F25" s="41"/>
      <c r="G25" s="41"/>
      <c r="H25" s="41"/>
      <c r="I25" s="166" t="s">
        <v>28</v>
      </c>
      <c r="J25" s="144" t="s">
        <v>1</v>
      </c>
      <c r="K25" s="41"/>
      <c r="L25" s="66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6.96" customHeight="1">
      <c r="A26" s="41"/>
      <c r="B26" s="44"/>
      <c r="C26" s="41"/>
      <c r="D26" s="41"/>
      <c r="E26" s="41"/>
      <c r="F26" s="41"/>
      <c r="G26" s="41"/>
      <c r="H26" s="41"/>
      <c r="I26" s="41"/>
      <c r="J26" s="41"/>
      <c r="K26" s="41"/>
      <c r="L26" s="66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12" customHeight="1">
      <c r="A27" s="41"/>
      <c r="B27" s="44"/>
      <c r="C27" s="41"/>
      <c r="D27" s="166" t="s">
        <v>35</v>
      </c>
      <c r="E27" s="41"/>
      <c r="F27" s="41"/>
      <c r="G27" s="41"/>
      <c r="H27" s="41"/>
      <c r="I27" s="166" t="s">
        <v>25</v>
      </c>
      <c r="J27" s="144" t="s">
        <v>36</v>
      </c>
      <c r="K27" s="41"/>
      <c r="L27" s="66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8" customHeight="1">
      <c r="A28" s="41"/>
      <c r="B28" s="44"/>
      <c r="C28" s="41"/>
      <c r="D28" s="41"/>
      <c r="E28" s="144" t="s">
        <v>37</v>
      </c>
      <c r="F28" s="41"/>
      <c r="G28" s="41"/>
      <c r="H28" s="41"/>
      <c r="I28" s="166" t="s">
        <v>28</v>
      </c>
      <c r="J28" s="144" t="s">
        <v>1</v>
      </c>
      <c r="K28" s="41"/>
      <c r="L28" s="66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4"/>
      <c r="C29" s="41"/>
      <c r="D29" s="41"/>
      <c r="E29" s="41"/>
      <c r="F29" s="41"/>
      <c r="G29" s="41"/>
      <c r="H29" s="41"/>
      <c r="I29" s="41"/>
      <c r="J29" s="41"/>
      <c r="K29" s="41"/>
      <c r="L29" s="66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12" customHeight="1">
      <c r="A30" s="41"/>
      <c r="B30" s="44"/>
      <c r="C30" s="41"/>
      <c r="D30" s="166" t="s">
        <v>38</v>
      </c>
      <c r="E30" s="41"/>
      <c r="F30" s="41"/>
      <c r="G30" s="41"/>
      <c r="H30" s="41"/>
      <c r="I30" s="41"/>
      <c r="J30" s="41"/>
      <c r="K30" s="41"/>
      <c r="L30" s="66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8" customFormat="1" ht="16.5" customHeight="1">
      <c r="A31" s="171"/>
      <c r="B31" s="172"/>
      <c r="C31" s="171"/>
      <c r="D31" s="171"/>
      <c r="E31" s="173" t="s">
        <v>1</v>
      </c>
      <c r="F31" s="173"/>
      <c r="G31" s="173"/>
      <c r="H31" s="173"/>
      <c r="I31" s="171"/>
      <c r="J31" s="171"/>
      <c r="K31" s="171"/>
      <c r="L31" s="174"/>
      <c r="S31" s="171"/>
      <c r="T31" s="171"/>
      <c r="U31" s="171"/>
      <c r="V31" s="171"/>
      <c r="W31" s="171"/>
      <c r="X31" s="171"/>
      <c r="Y31" s="171"/>
      <c r="Z31" s="171"/>
      <c r="AA31" s="171"/>
      <c r="AB31" s="171"/>
      <c r="AC31" s="171"/>
      <c r="AD31" s="171"/>
      <c r="AE31" s="171"/>
    </row>
    <row r="32" s="2" customFormat="1" ht="6.96" customHeight="1">
      <c r="A32" s="41"/>
      <c r="B32" s="44"/>
      <c r="C32" s="41"/>
      <c r="D32" s="41"/>
      <c r="E32" s="41"/>
      <c r="F32" s="41"/>
      <c r="G32" s="41"/>
      <c r="H32" s="41"/>
      <c r="I32" s="41"/>
      <c r="J32" s="41"/>
      <c r="K32" s="41"/>
      <c r="L32" s="66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4"/>
      <c r="C33" s="41"/>
      <c r="D33" s="175"/>
      <c r="E33" s="175"/>
      <c r="F33" s="175"/>
      <c r="G33" s="175"/>
      <c r="H33" s="175"/>
      <c r="I33" s="175"/>
      <c r="J33" s="175"/>
      <c r="K33" s="175"/>
      <c r="L33" s="66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4"/>
      <c r="C34" s="41"/>
      <c r="D34" s="144" t="s">
        <v>178</v>
      </c>
      <c r="E34" s="41"/>
      <c r="F34" s="41"/>
      <c r="G34" s="41"/>
      <c r="H34" s="41"/>
      <c r="I34" s="41"/>
      <c r="J34" s="176">
        <f>J100</f>
        <v>0</v>
      </c>
      <c r="K34" s="41"/>
      <c r="L34" s="66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4"/>
      <c r="C35" s="41"/>
      <c r="D35" s="177" t="s">
        <v>164</v>
      </c>
      <c r="E35" s="41"/>
      <c r="F35" s="41"/>
      <c r="G35" s="41"/>
      <c r="H35" s="41"/>
      <c r="I35" s="41"/>
      <c r="J35" s="176">
        <f>J107</f>
        <v>0</v>
      </c>
      <c r="K35" s="41"/>
      <c r="L35" s="66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25.44" customHeight="1">
      <c r="A36" s="41"/>
      <c r="B36" s="44"/>
      <c r="C36" s="41"/>
      <c r="D36" s="178" t="s">
        <v>41</v>
      </c>
      <c r="E36" s="41"/>
      <c r="F36" s="41"/>
      <c r="G36" s="41"/>
      <c r="H36" s="41"/>
      <c r="I36" s="41"/>
      <c r="J36" s="179">
        <f>ROUND(J34 + J35, 2)</f>
        <v>0</v>
      </c>
      <c r="K36" s="41"/>
      <c r="L36" s="66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s="2" customFormat="1" ht="6.96" customHeight="1">
      <c r="A37" s="41"/>
      <c r="B37" s="44"/>
      <c r="C37" s="41"/>
      <c r="D37" s="175"/>
      <c r="E37" s="175"/>
      <c r="F37" s="175"/>
      <c r="G37" s="175"/>
      <c r="H37" s="175"/>
      <c r="I37" s="175"/>
      <c r="J37" s="175"/>
      <c r="K37" s="175"/>
      <c r="L37" s="66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14.4" customHeight="1">
      <c r="A38" s="41"/>
      <c r="B38" s="44"/>
      <c r="C38" s="41"/>
      <c r="D38" s="41"/>
      <c r="E38" s="41"/>
      <c r="F38" s="180" t="s">
        <v>43</v>
      </c>
      <c r="G38" s="41"/>
      <c r="H38" s="41"/>
      <c r="I38" s="180" t="s">
        <v>42</v>
      </c>
      <c r="J38" s="180" t="s">
        <v>44</v>
      </c>
      <c r="K38" s="41"/>
      <c r="L38" s="66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14.4" customHeight="1">
      <c r="A39" s="41"/>
      <c r="B39" s="44"/>
      <c r="C39" s="41"/>
      <c r="D39" s="168" t="s">
        <v>45</v>
      </c>
      <c r="E39" s="166" t="s">
        <v>46</v>
      </c>
      <c r="F39" s="181">
        <f>ROUND((SUM(BE107:BE114) + SUM(BE138:BE191)),  2)</f>
        <v>0</v>
      </c>
      <c r="G39" s="41"/>
      <c r="H39" s="41"/>
      <c r="I39" s="182">
        <v>0.20999999999999999</v>
      </c>
      <c r="J39" s="181">
        <f>ROUND(((SUM(BE107:BE114) + SUM(BE138:BE191))*I39),  2)</f>
        <v>0</v>
      </c>
      <c r="K39" s="41"/>
      <c r="L39" s="66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44"/>
      <c r="C40" s="41"/>
      <c r="D40" s="41"/>
      <c r="E40" s="166" t="s">
        <v>47</v>
      </c>
      <c r="F40" s="181">
        <f>ROUND((SUM(BF107:BF114) + SUM(BF138:BF191)),  2)</f>
        <v>0</v>
      </c>
      <c r="G40" s="41"/>
      <c r="H40" s="41"/>
      <c r="I40" s="182">
        <v>0.14999999999999999</v>
      </c>
      <c r="J40" s="181">
        <f>ROUND(((SUM(BF107:BF114) + SUM(BF138:BF191))*I40),  2)</f>
        <v>0</v>
      </c>
      <c r="K40" s="41"/>
      <c r="L40" s="66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hidden="1" s="2" customFormat="1" ht="14.4" customHeight="1">
      <c r="A41" s="41"/>
      <c r="B41" s="44"/>
      <c r="C41" s="41"/>
      <c r="D41" s="41"/>
      <c r="E41" s="166" t="s">
        <v>48</v>
      </c>
      <c r="F41" s="181">
        <f>ROUND((SUM(BG107:BG114) + SUM(BG138:BG191)),  2)</f>
        <v>0</v>
      </c>
      <c r="G41" s="41"/>
      <c r="H41" s="41"/>
      <c r="I41" s="182">
        <v>0.20999999999999999</v>
      </c>
      <c r="J41" s="181">
        <f>0</f>
        <v>0</v>
      </c>
      <c r="K41" s="41"/>
      <c r="L41" s="66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hidden="1" s="2" customFormat="1" ht="14.4" customHeight="1">
      <c r="A42" s="41"/>
      <c r="B42" s="44"/>
      <c r="C42" s="41"/>
      <c r="D42" s="41"/>
      <c r="E42" s="166" t="s">
        <v>49</v>
      </c>
      <c r="F42" s="181">
        <f>ROUND((SUM(BH107:BH114) + SUM(BH138:BH191)),  2)</f>
        <v>0</v>
      </c>
      <c r="G42" s="41"/>
      <c r="H42" s="41"/>
      <c r="I42" s="182">
        <v>0.14999999999999999</v>
      </c>
      <c r="J42" s="181">
        <f>0</f>
        <v>0</v>
      </c>
      <c r="K42" s="41"/>
      <c r="L42" s="66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hidden="1" s="2" customFormat="1" ht="14.4" customHeight="1">
      <c r="A43" s="41"/>
      <c r="B43" s="44"/>
      <c r="C43" s="41"/>
      <c r="D43" s="41"/>
      <c r="E43" s="166" t="s">
        <v>50</v>
      </c>
      <c r="F43" s="181">
        <f>ROUND((SUM(BI107:BI114) + SUM(BI138:BI191)),  2)</f>
        <v>0</v>
      </c>
      <c r="G43" s="41"/>
      <c r="H43" s="41"/>
      <c r="I43" s="182">
        <v>0</v>
      </c>
      <c r="J43" s="181">
        <f>0</f>
        <v>0</v>
      </c>
      <c r="K43" s="41"/>
      <c r="L43" s="66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</row>
    <row r="44" s="2" customFormat="1" ht="6.96" customHeight="1">
      <c r="A44" s="41"/>
      <c r="B44" s="44"/>
      <c r="C44" s="41"/>
      <c r="D44" s="41"/>
      <c r="E44" s="41"/>
      <c r="F44" s="41"/>
      <c r="G44" s="41"/>
      <c r="H44" s="41"/>
      <c r="I44" s="41"/>
      <c r="J44" s="41"/>
      <c r="K44" s="41"/>
      <c r="L44" s="66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5.44" customHeight="1">
      <c r="A45" s="41"/>
      <c r="B45" s="44"/>
      <c r="C45" s="183"/>
      <c r="D45" s="184" t="s">
        <v>51</v>
      </c>
      <c r="E45" s="185"/>
      <c r="F45" s="185"/>
      <c r="G45" s="186" t="s">
        <v>52</v>
      </c>
      <c r="H45" s="187" t="s">
        <v>53</v>
      </c>
      <c r="I45" s="185"/>
      <c r="J45" s="188">
        <f>SUM(J36:J43)</f>
        <v>0</v>
      </c>
      <c r="K45" s="189"/>
      <c r="L45" s="66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14.4" customHeight="1">
      <c r="A46" s="41"/>
      <c r="B46" s="44"/>
      <c r="C46" s="41"/>
      <c r="D46" s="41"/>
      <c r="E46" s="41"/>
      <c r="F46" s="41"/>
      <c r="G46" s="41"/>
      <c r="H46" s="41"/>
      <c r="I46" s="41"/>
      <c r="J46" s="41"/>
      <c r="K46" s="41"/>
      <c r="L46" s="66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6"/>
      <c r="D50" s="190" t="s">
        <v>54</v>
      </c>
      <c r="E50" s="191"/>
      <c r="F50" s="191"/>
      <c r="G50" s="190" t="s">
        <v>55</v>
      </c>
      <c r="H50" s="191"/>
      <c r="I50" s="191"/>
      <c r="J50" s="191"/>
      <c r="K50" s="191"/>
      <c r="L50" s="66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1"/>
      <c r="B61" s="44"/>
      <c r="C61" s="41"/>
      <c r="D61" s="192" t="s">
        <v>56</v>
      </c>
      <c r="E61" s="193"/>
      <c r="F61" s="194" t="s">
        <v>57</v>
      </c>
      <c r="G61" s="192" t="s">
        <v>56</v>
      </c>
      <c r="H61" s="193"/>
      <c r="I61" s="193"/>
      <c r="J61" s="195" t="s">
        <v>57</v>
      </c>
      <c r="K61" s="193"/>
      <c r="L61" s="66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1"/>
      <c r="B65" s="44"/>
      <c r="C65" s="41"/>
      <c r="D65" s="190" t="s">
        <v>58</v>
      </c>
      <c r="E65" s="196"/>
      <c r="F65" s="196"/>
      <c r="G65" s="190" t="s">
        <v>59</v>
      </c>
      <c r="H65" s="196"/>
      <c r="I65" s="196"/>
      <c r="J65" s="196"/>
      <c r="K65" s="196"/>
      <c r="L65" s="66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1"/>
      <c r="B76" s="44"/>
      <c r="C76" s="41"/>
      <c r="D76" s="192" t="s">
        <v>56</v>
      </c>
      <c r="E76" s="193"/>
      <c r="F76" s="194" t="s">
        <v>57</v>
      </c>
      <c r="G76" s="192" t="s">
        <v>56</v>
      </c>
      <c r="H76" s="193"/>
      <c r="I76" s="193"/>
      <c r="J76" s="195" t="s">
        <v>57</v>
      </c>
      <c r="K76" s="193"/>
      <c r="L76" s="66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4.4" customHeight="1">
      <c r="A77" s="41"/>
      <c r="B77" s="197"/>
      <c r="C77" s="198"/>
      <c r="D77" s="198"/>
      <c r="E77" s="198"/>
      <c r="F77" s="198"/>
      <c r="G77" s="198"/>
      <c r="H77" s="198"/>
      <c r="I77" s="198"/>
      <c r="J77" s="198"/>
      <c r="K77" s="198"/>
      <c r="L77" s="66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81" s="2" customFormat="1" ht="6.96" customHeight="1">
      <c r="A81" s="41"/>
      <c r="B81" s="199"/>
      <c r="C81" s="200"/>
      <c r="D81" s="200"/>
      <c r="E81" s="200"/>
      <c r="F81" s="200"/>
      <c r="G81" s="200"/>
      <c r="H81" s="200"/>
      <c r="I81" s="200"/>
      <c r="J81" s="200"/>
      <c r="K81" s="200"/>
      <c r="L81" s="66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24.96" customHeight="1">
      <c r="A82" s="41"/>
      <c r="B82" s="42"/>
      <c r="C82" s="24" t="s">
        <v>179</v>
      </c>
      <c r="D82" s="43"/>
      <c r="E82" s="43"/>
      <c r="F82" s="43"/>
      <c r="G82" s="43"/>
      <c r="H82" s="43"/>
      <c r="I82" s="43"/>
      <c r="J82" s="43"/>
      <c r="K82" s="43"/>
      <c r="L82" s="66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66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3" t="s">
        <v>16</v>
      </c>
      <c r="D84" s="43"/>
      <c r="E84" s="43"/>
      <c r="F84" s="43"/>
      <c r="G84" s="43"/>
      <c r="H84" s="43"/>
      <c r="I84" s="43"/>
      <c r="J84" s="43"/>
      <c r="K84" s="43"/>
      <c r="L84" s="66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6.5" customHeight="1">
      <c r="A85" s="41"/>
      <c r="B85" s="42"/>
      <c r="C85" s="43"/>
      <c r="D85" s="43"/>
      <c r="E85" s="201" t="str">
        <f>E7</f>
        <v>Komunitní centrum Jahodnice - rozdělení do etap .I.etapa</v>
      </c>
      <c r="F85" s="33"/>
      <c r="G85" s="33"/>
      <c r="H85" s="33"/>
      <c r="I85" s="43"/>
      <c r="J85" s="43"/>
      <c r="K85" s="43"/>
      <c r="L85" s="66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1" customFormat="1" ht="12" customHeight="1">
      <c r="B86" s="22"/>
      <c r="C86" s="33" t="s">
        <v>171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23.25" customHeight="1">
      <c r="B87" s="22"/>
      <c r="C87" s="23"/>
      <c r="D87" s="23"/>
      <c r="E87" s="201" t="s">
        <v>172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173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41"/>
      <c r="B89" s="42"/>
      <c r="C89" s="43"/>
      <c r="D89" s="43"/>
      <c r="E89" s="202" t="s">
        <v>174</v>
      </c>
      <c r="F89" s="43"/>
      <c r="G89" s="43"/>
      <c r="H89" s="43"/>
      <c r="I89" s="43"/>
      <c r="J89" s="43"/>
      <c r="K89" s="43"/>
      <c r="L89" s="66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12" customHeight="1">
      <c r="A90" s="41"/>
      <c r="B90" s="42"/>
      <c r="C90" s="33" t="s">
        <v>4335</v>
      </c>
      <c r="D90" s="43"/>
      <c r="E90" s="43"/>
      <c r="F90" s="43"/>
      <c r="G90" s="43"/>
      <c r="H90" s="43"/>
      <c r="I90" s="43"/>
      <c r="J90" s="43"/>
      <c r="K90" s="43"/>
      <c r="L90" s="66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6.5" customHeight="1">
      <c r="A91" s="41"/>
      <c r="B91" s="42"/>
      <c r="C91" s="43"/>
      <c r="D91" s="43"/>
      <c r="E91" s="79" t="str">
        <f>E13</f>
        <v>224 - Zastřešení nástavby nad výtahem C1b</v>
      </c>
      <c r="F91" s="43"/>
      <c r="G91" s="43"/>
      <c r="H91" s="43"/>
      <c r="I91" s="43"/>
      <c r="J91" s="43"/>
      <c r="K91" s="43"/>
      <c r="L91" s="66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6.96" customHeight="1">
      <c r="A92" s="41"/>
      <c r="B92" s="42"/>
      <c r="C92" s="43"/>
      <c r="D92" s="43"/>
      <c r="E92" s="43"/>
      <c r="F92" s="43"/>
      <c r="G92" s="43"/>
      <c r="H92" s="43"/>
      <c r="I92" s="43"/>
      <c r="J92" s="43"/>
      <c r="K92" s="43"/>
      <c r="L92" s="66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2" customHeight="1">
      <c r="A93" s="41"/>
      <c r="B93" s="42"/>
      <c r="C93" s="33" t="s">
        <v>20</v>
      </c>
      <c r="D93" s="43"/>
      <c r="E93" s="43"/>
      <c r="F93" s="28" t="str">
        <f>F16</f>
        <v>Baštýřská 67/2,19800 Praha 14</v>
      </c>
      <c r="G93" s="43"/>
      <c r="H93" s="43"/>
      <c r="I93" s="33" t="s">
        <v>22</v>
      </c>
      <c r="J93" s="82" t="str">
        <f>IF(J16="","",J16)</f>
        <v>14. 7. 2021</v>
      </c>
      <c r="K93" s="43"/>
      <c r="L93" s="66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6.96" customHeight="1">
      <c r="A94" s="41"/>
      <c r="B94" s="42"/>
      <c r="C94" s="43"/>
      <c r="D94" s="43"/>
      <c r="E94" s="43"/>
      <c r="F94" s="43"/>
      <c r="G94" s="43"/>
      <c r="H94" s="43"/>
      <c r="I94" s="43"/>
      <c r="J94" s="43"/>
      <c r="K94" s="43"/>
      <c r="L94" s="66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25.65" customHeight="1">
      <c r="A95" s="41"/>
      <c r="B95" s="42"/>
      <c r="C95" s="33" t="s">
        <v>24</v>
      </c>
      <c r="D95" s="43"/>
      <c r="E95" s="43"/>
      <c r="F95" s="28" t="str">
        <f>E19</f>
        <v>Městská část Praha 14,Br.Venclíků 1073,Praha 14</v>
      </c>
      <c r="G95" s="43"/>
      <c r="H95" s="43"/>
      <c r="I95" s="33" t="s">
        <v>31</v>
      </c>
      <c r="J95" s="37" t="str">
        <f>E25</f>
        <v>a3atelier s.r.o.,Praha 1</v>
      </c>
      <c r="K95" s="43"/>
      <c r="L95" s="66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15.15" customHeight="1">
      <c r="A96" s="41"/>
      <c r="B96" s="42"/>
      <c r="C96" s="33" t="s">
        <v>29</v>
      </c>
      <c r="D96" s="43"/>
      <c r="E96" s="43"/>
      <c r="F96" s="28" t="str">
        <f>IF(E22="","",E22)</f>
        <v>Vyplň údaj</v>
      </c>
      <c r="G96" s="43"/>
      <c r="H96" s="43"/>
      <c r="I96" s="33" t="s">
        <v>35</v>
      </c>
      <c r="J96" s="37" t="str">
        <f>E28</f>
        <v>Ing.Myšík Petr</v>
      </c>
      <c r="K96" s="43"/>
      <c r="L96" s="66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97" s="2" customFormat="1" ht="10.32" customHeight="1">
      <c r="A97" s="41"/>
      <c r="B97" s="42"/>
      <c r="C97" s="43"/>
      <c r="D97" s="43"/>
      <c r="E97" s="43"/>
      <c r="F97" s="43"/>
      <c r="G97" s="43"/>
      <c r="H97" s="43"/>
      <c r="I97" s="43"/>
      <c r="J97" s="43"/>
      <c r="K97" s="43"/>
      <c r="L97" s="66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</row>
    <row r="98" s="2" customFormat="1" ht="29.28" customHeight="1">
      <c r="A98" s="41"/>
      <c r="B98" s="42"/>
      <c r="C98" s="203" t="s">
        <v>180</v>
      </c>
      <c r="D98" s="160"/>
      <c r="E98" s="160"/>
      <c r="F98" s="160"/>
      <c r="G98" s="160"/>
      <c r="H98" s="160"/>
      <c r="I98" s="160"/>
      <c r="J98" s="204" t="s">
        <v>181</v>
      </c>
      <c r="K98" s="160"/>
      <c r="L98" s="66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</row>
    <row r="99" s="2" customFormat="1" ht="10.32" customHeight="1">
      <c r="A99" s="41"/>
      <c r="B99" s="42"/>
      <c r="C99" s="43"/>
      <c r="D99" s="43"/>
      <c r="E99" s="43"/>
      <c r="F99" s="43"/>
      <c r="G99" s="43"/>
      <c r="H99" s="43"/>
      <c r="I99" s="43"/>
      <c r="J99" s="43"/>
      <c r="K99" s="43"/>
      <c r="L99" s="66"/>
      <c r="S99" s="41"/>
      <c r="T99" s="41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</row>
    <row r="100" s="2" customFormat="1" ht="22.8" customHeight="1">
      <c r="A100" s="41"/>
      <c r="B100" s="42"/>
      <c r="C100" s="205" t="s">
        <v>182</v>
      </c>
      <c r="D100" s="43"/>
      <c r="E100" s="43"/>
      <c r="F100" s="43"/>
      <c r="G100" s="43"/>
      <c r="H100" s="43"/>
      <c r="I100" s="43"/>
      <c r="J100" s="113">
        <f>J138</f>
        <v>0</v>
      </c>
      <c r="K100" s="43"/>
      <c r="L100" s="66"/>
      <c r="S100" s="41"/>
      <c r="T100" s="41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U100" s="18" t="s">
        <v>183</v>
      </c>
    </row>
    <row r="101" s="9" customFormat="1" ht="24.96" customHeight="1">
      <c r="A101" s="9"/>
      <c r="B101" s="206"/>
      <c r="C101" s="207"/>
      <c r="D101" s="208" t="s">
        <v>410</v>
      </c>
      <c r="E101" s="209"/>
      <c r="F101" s="209"/>
      <c r="G101" s="209"/>
      <c r="H101" s="209"/>
      <c r="I101" s="209"/>
      <c r="J101" s="210">
        <f>J139</f>
        <v>0</v>
      </c>
      <c r="K101" s="207"/>
      <c r="L101" s="211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212"/>
      <c r="C102" s="135"/>
      <c r="D102" s="213" t="s">
        <v>413</v>
      </c>
      <c r="E102" s="214"/>
      <c r="F102" s="214"/>
      <c r="G102" s="214"/>
      <c r="H102" s="214"/>
      <c r="I102" s="214"/>
      <c r="J102" s="215">
        <f>J140</f>
        <v>0</v>
      </c>
      <c r="K102" s="135"/>
      <c r="L102" s="216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212"/>
      <c r="C103" s="135"/>
      <c r="D103" s="213" t="s">
        <v>417</v>
      </c>
      <c r="E103" s="214"/>
      <c r="F103" s="214"/>
      <c r="G103" s="214"/>
      <c r="H103" s="214"/>
      <c r="I103" s="214"/>
      <c r="J103" s="215">
        <f>J163</f>
        <v>0</v>
      </c>
      <c r="K103" s="135"/>
      <c r="L103" s="216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212"/>
      <c r="C104" s="135"/>
      <c r="D104" s="213" t="s">
        <v>418</v>
      </c>
      <c r="E104" s="214"/>
      <c r="F104" s="214"/>
      <c r="G104" s="214"/>
      <c r="H104" s="214"/>
      <c r="I104" s="214"/>
      <c r="J104" s="215">
        <f>J183</f>
        <v>0</v>
      </c>
      <c r="K104" s="135"/>
      <c r="L104" s="216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2" customFormat="1" ht="21.84" customHeight="1">
      <c r="A105" s="41"/>
      <c r="B105" s="42"/>
      <c r="C105" s="43"/>
      <c r="D105" s="43"/>
      <c r="E105" s="43"/>
      <c r="F105" s="43"/>
      <c r="G105" s="43"/>
      <c r="H105" s="43"/>
      <c r="I105" s="43"/>
      <c r="J105" s="43"/>
      <c r="K105" s="43"/>
      <c r="L105" s="66"/>
      <c r="S105" s="41"/>
      <c r="T105" s="41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</row>
    <row r="106" s="2" customFormat="1" ht="6.96" customHeight="1">
      <c r="A106" s="41"/>
      <c r="B106" s="42"/>
      <c r="C106" s="43"/>
      <c r="D106" s="43"/>
      <c r="E106" s="43"/>
      <c r="F106" s="43"/>
      <c r="G106" s="43"/>
      <c r="H106" s="43"/>
      <c r="I106" s="43"/>
      <c r="J106" s="43"/>
      <c r="K106" s="43"/>
      <c r="L106" s="66"/>
      <c r="S106" s="41"/>
      <c r="T106" s="41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</row>
    <row r="107" s="2" customFormat="1" ht="29.28" customHeight="1">
      <c r="A107" s="41"/>
      <c r="B107" s="42"/>
      <c r="C107" s="205" t="s">
        <v>189</v>
      </c>
      <c r="D107" s="43"/>
      <c r="E107" s="43"/>
      <c r="F107" s="43"/>
      <c r="G107" s="43"/>
      <c r="H107" s="43"/>
      <c r="I107" s="43"/>
      <c r="J107" s="217">
        <f>ROUND(J108 + J109 + J110 + J111 + J112 + J113,2)</f>
        <v>0</v>
      </c>
      <c r="K107" s="43"/>
      <c r="L107" s="66"/>
      <c r="N107" s="218" t="s">
        <v>45</v>
      </c>
      <c r="S107" s="41"/>
      <c r="T107" s="41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</row>
    <row r="108" s="2" customFormat="1" ht="18" customHeight="1">
      <c r="A108" s="41"/>
      <c r="B108" s="42"/>
      <c r="C108" s="43"/>
      <c r="D108" s="156" t="s">
        <v>190</v>
      </c>
      <c r="E108" s="151"/>
      <c r="F108" s="151"/>
      <c r="G108" s="43"/>
      <c r="H108" s="43"/>
      <c r="I108" s="43"/>
      <c r="J108" s="152">
        <v>0</v>
      </c>
      <c r="K108" s="43"/>
      <c r="L108" s="219"/>
      <c r="M108" s="220"/>
      <c r="N108" s="221" t="s">
        <v>46</v>
      </c>
      <c r="O108" s="220"/>
      <c r="P108" s="220"/>
      <c r="Q108" s="220"/>
      <c r="R108" s="220"/>
      <c r="S108" s="222"/>
      <c r="T108" s="222"/>
      <c r="U108" s="222"/>
      <c r="V108" s="222"/>
      <c r="W108" s="222"/>
      <c r="X108" s="222"/>
      <c r="Y108" s="222"/>
      <c r="Z108" s="222"/>
      <c r="AA108" s="222"/>
      <c r="AB108" s="222"/>
      <c r="AC108" s="222"/>
      <c r="AD108" s="222"/>
      <c r="AE108" s="222"/>
      <c r="AF108" s="220"/>
      <c r="AG108" s="220"/>
      <c r="AH108" s="220"/>
      <c r="AI108" s="220"/>
      <c r="AJ108" s="220"/>
      <c r="AK108" s="220"/>
      <c r="AL108" s="220"/>
      <c r="AM108" s="220"/>
      <c r="AN108" s="220"/>
      <c r="AO108" s="220"/>
      <c r="AP108" s="220"/>
      <c r="AQ108" s="220"/>
      <c r="AR108" s="220"/>
      <c r="AS108" s="220"/>
      <c r="AT108" s="220"/>
      <c r="AU108" s="220"/>
      <c r="AV108" s="220"/>
      <c r="AW108" s="220"/>
      <c r="AX108" s="220"/>
      <c r="AY108" s="223" t="s">
        <v>104</v>
      </c>
      <c r="AZ108" s="220"/>
      <c r="BA108" s="220"/>
      <c r="BB108" s="220"/>
      <c r="BC108" s="220"/>
      <c r="BD108" s="220"/>
      <c r="BE108" s="224">
        <f>IF(N108="základní",J108,0)</f>
        <v>0</v>
      </c>
      <c r="BF108" s="224">
        <f>IF(N108="snížená",J108,0)</f>
        <v>0</v>
      </c>
      <c r="BG108" s="224">
        <f>IF(N108="zákl. přenesená",J108,0)</f>
        <v>0</v>
      </c>
      <c r="BH108" s="224">
        <f>IF(N108="sníž. přenesená",J108,0)</f>
        <v>0</v>
      </c>
      <c r="BI108" s="224">
        <f>IF(N108="nulová",J108,0)</f>
        <v>0</v>
      </c>
      <c r="BJ108" s="223" t="s">
        <v>87</v>
      </c>
      <c r="BK108" s="220"/>
      <c r="BL108" s="220"/>
      <c r="BM108" s="220"/>
    </row>
    <row r="109" s="2" customFormat="1" ht="18" customHeight="1">
      <c r="A109" s="41"/>
      <c r="B109" s="42"/>
      <c r="C109" s="43"/>
      <c r="D109" s="156" t="s">
        <v>191</v>
      </c>
      <c r="E109" s="151"/>
      <c r="F109" s="151"/>
      <c r="G109" s="43"/>
      <c r="H109" s="43"/>
      <c r="I109" s="43"/>
      <c r="J109" s="152">
        <v>0</v>
      </c>
      <c r="K109" s="43"/>
      <c r="L109" s="219"/>
      <c r="M109" s="220"/>
      <c r="N109" s="221" t="s">
        <v>46</v>
      </c>
      <c r="O109" s="220"/>
      <c r="P109" s="220"/>
      <c r="Q109" s="220"/>
      <c r="R109" s="220"/>
      <c r="S109" s="222"/>
      <c r="T109" s="222"/>
      <c r="U109" s="222"/>
      <c r="V109" s="222"/>
      <c r="W109" s="222"/>
      <c r="X109" s="222"/>
      <c r="Y109" s="222"/>
      <c r="Z109" s="222"/>
      <c r="AA109" s="222"/>
      <c r="AB109" s="222"/>
      <c r="AC109" s="222"/>
      <c r="AD109" s="222"/>
      <c r="AE109" s="222"/>
      <c r="AF109" s="220"/>
      <c r="AG109" s="220"/>
      <c r="AH109" s="220"/>
      <c r="AI109" s="220"/>
      <c r="AJ109" s="220"/>
      <c r="AK109" s="220"/>
      <c r="AL109" s="220"/>
      <c r="AM109" s="220"/>
      <c r="AN109" s="220"/>
      <c r="AO109" s="220"/>
      <c r="AP109" s="220"/>
      <c r="AQ109" s="220"/>
      <c r="AR109" s="220"/>
      <c r="AS109" s="220"/>
      <c r="AT109" s="220"/>
      <c r="AU109" s="220"/>
      <c r="AV109" s="220"/>
      <c r="AW109" s="220"/>
      <c r="AX109" s="220"/>
      <c r="AY109" s="223" t="s">
        <v>104</v>
      </c>
      <c r="AZ109" s="220"/>
      <c r="BA109" s="220"/>
      <c r="BB109" s="220"/>
      <c r="BC109" s="220"/>
      <c r="BD109" s="220"/>
      <c r="BE109" s="224">
        <f>IF(N109="základní",J109,0)</f>
        <v>0</v>
      </c>
      <c r="BF109" s="224">
        <f>IF(N109="snížená",J109,0)</f>
        <v>0</v>
      </c>
      <c r="BG109" s="224">
        <f>IF(N109="zákl. přenesená",J109,0)</f>
        <v>0</v>
      </c>
      <c r="BH109" s="224">
        <f>IF(N109="sníž. přenesená",J109,0)</f>
        <v>0</v>
      </c>
      <c r="BI109" s="224">
        <f>IF(N109="nulová",J109,0)</f>
        <v>0</v>
      </c>
      <c r="BJ109" s="223" t="s">
        <v>87</v>
      </c>
      <c r="BK109" s="220"/>
      <c r="BL109" s="220"/>
      <c r="BM109" s="220"/>
    </row>
    <row r="110" s="2" customFormat="1" ht="18" customHeight="1">
      <c r="A110" s="41"/>
      <c r="B110" s="42"/>
      <c r="C110" s="43"/>
      <c r="D110" s="156" t="s">
        <v>192</v>
      </c>
      <c r="E110" s="151"/>
      <c r="F110" s="151"/>
      <c r="G110" s="43"/>
      <c r="H110" s="43"/>
      <c r="I110" s="43"/>
      <c r="J110" s="152">
        <v>0</v>
      </c>
      <c r="K110" s="43"/>
      <c r="L110" s="219"/>
      <c r="M110" s="220"/>
      <c r="N110" s="221" t="s">
        <v>46</v>
      </c>
      <c r="O110" s="220"/>
      <c r="P110" s="220"/>
      <c r="Q110" s="220"/>
      <c r="R110" s="220"/>
      <c r="S110" s="222"/>
      <c r="T110" s="222"/>
      <c r="U110" s="222"/>
      <c r="V110" s="222"/>
      <c r="W110" s="222"/>
      <c r="X110" s="222"/>
      <c r="Y110" s="222"/>
      <c r="Z110" s="222"/>
      <c r="AA110" s="222"/>
      <c r="AB110" s="222"/>
      <c r="AC110" s="222"/>
      <c r="AD110" s="222"/>
      <c r="AE110" s="222"/>
      <c r="AF110" s="220"/>
      <c r="AG110" s="220"/>
      <c r="AH110" s="220"/>
      <c r="AI110" s="220"/>
      <c r="AJ110" s="220"/>
      <c r="AK110" s="220"/>
      <c r="AL110" s="220"/>
      <c r="AM110" s="220"/>
      <c r="AN110" s="220"/>
      <c r="AO110" s="220"/>
      <c r="AP110" s="220"/>
      <c r="AQ110" s="220"/>
      <c r="AR110" s="220"/>
      <c r="AS110" s="220"/>
      <c r="AT110" s="220"/>
      <c r="AU110" s="220"/>
      <c r="AV110" s="220"/>
      <c r="AW110" s="220"/>
      <c r="AX110" s="220"/>
      <c r="AY110" s="223" t="s">
        <v>104</v>
      </c>
      <c r="AZ110" s="220"/>
      <c r="BA110" s="220"/>
      <c r="BB110" s="220"/>
      <c r="BC110" s="220"/>
      <c r="BD110" s="220"/>
      <c r="BE110" s="224">
        <f>IF(N110="základní",J110,0)</f>
        <v>0</v>
      </c>
      <c r="BF110" s="224">
        <f>IF(N110="snížená",J110,0)</f>
        <v>0</v>
      </c>
      <c r="BG110" s="224">
        <f>IF(N110="zákl. přenesená",J110,0)</f>
        <v>0</v>
      </c>
      <c r="BH110" s="224">
        <f>IF(N110="sníž. přenesená",J110,0)</f>
        <v>0</v>
      </c>
      <c r="BI110" s="224">
        <f>IF(N110="nulová",J110,0)</f>
        <v>0</v>
      </c>
      <c r="BJ110" s="223" t="s">
        <v>87</v>
      </c>
      <c r="BK110" s="220"/>
      <c r="BL110" s="220"/>
      <c r="BM110" s="220"/>
    </row>
    <row r="111" s="2" customFormat="1" ht="18" customHeight="1">
      <c r="A111" s="41"/>
      <c r="B111" s="42"/>
      <c r="C111" s="43"/>
      <c r="D111" s="156" t="s">
        <v>193</v>
      </c>
      <c r="E111" s="151"/>
      <c r="F111" s="151"/>
      <c r="G111" s="43"/>
      <c r="H111" s="43"/>
      <c r="I111" s="43"/>
      <c r="J111" s="152">
        <v>0</v>
      </c>
      <c r="K111" s="43"/>
      <c r="L111" s="219"/>
      <c r="M111" s="220"/>
      <c r="N111" s="221" t="s">
        <v>46</v>
      </c>
      <c r="O111" s="220"/>
      <c r="P111" s="220"/>
      <c r="Q111" s="220"/>
      <c r="R111" s="220"/>
      <c r="S111" s="222"/>
      <c r="T111" s="222"/>
      <c r="U111" s="222"/>
      <c r="V111" s="222"/>
      <c r="W111" s="222"/>
      <c r="X111" s="222"/>
      <c r="Y111" s="222"/>
      <c r="Z111" s="222"/>
      <c r="AA111" s="222"/>
      <c r="AB111" s="222"/>
      <c r="AC111" s="222"/>
      <c r="AD111" s="222"/>
      <c r="AE111" s="222"/>
      <c r="AF111" s="220"/>
      <c r="AG111" s="220"/>
      <c r="AH111" s="220"/>
      <c r="AI111" s="220"/>
      <c r="AJ111" s="220"/>
      <c r="AK111" s="220"/>
      <c r="AL111" s="220"/>
      <c r="AM111" s="220"/>
      <c r="AN111" s="220"/>
      <c r="AO111" s="220"/>
      <c r="AP111" s="220"/>
      <c r="AQ111" s="220"/>
      <c r="AR111" s="220"/>
      <c r="AS111" s="220"/>
      <c r="AT111" s="220"/>
      <c r="AU111" s="220"/>
      <c r="AV111" s="220"/>
      <c r="AW111" s="220"/>
      <c r="AX111" s="220"/>
      <c r="AY111" s="223" t="s">
        <v>104</v>
      </c>
      <c r="AZ111" s="220"/>
      <c r="BA111" s="220"/>
      <c r="BB111" s="220"/>
      <c r="BC111" s="220"/>
      <c r="BD111" s="220"/>
      <c r="BE111" s="224">
        <f>IF(N111="základní",J111,0)</f>
        <v>0</v>
      </c>
      <c r="BF111" s="224">
        <f>IF(N111="snížená",J111,0)</f>
        <v>0</v>
      </c>
      <c r="BG111" s="224">
        <f>IF(N111="zákl. přenesená",J111,0)</f>
        <v>0</v>
      </c>
      <c r="BH111" s="224">
        <f>IF(N111="sníž. přenesená",J111,0)</f>
        <v>0</v>
      </c>
      <c r="BI111" s="224">
        <f>IF(N111="nulová",J111,0)</f>
        <v>0</v>
      </c>
      <c r="BJ111" s="223" t="s">
        <v>87</v>
      </c>
      <c r="BK111" s="220"/>
      <c r="BL111" s="220"/>
      <c r="BM111" s="220"/>
    </row>
    <row r="112" s="2" customFormat="1" ht="18" customHeight="1">
      <c r="A112" s="41"/>
      <c r="B112" s="42"/>
      <c r="C112" s="43"/>
      <c r="D112" s="156" t="s">
        <v>194</v>
      </c>
      <c r="E112" s="151"/>
      <c r="F112" s="151"/>
      <c r="G112" s="43"/>
      <c r="H112" s="43"/>
      <c r="I112" s="43"/>
      <c r="J112" s="152">
        <v>0</v>
      </c>
      <c r="K112" s="43"/>
      <c r="L112" s="219"/>
      <c r="M112" s="220"/>
      <c r="N112" s="221" t="s">
        <v>46</v>
      </c>
      <c r="O112" s="220"/>
      <c r="P112" s="220"/>
      <c r="Q112" s="220"/>
      <c r="R112" s="220"/>
      <c r="S112" s="222"/>
      <c r="T112" s="222"/>
      <c r="U112" s="222"/>
      <c r="V112" s="222"/>
      <c r="W112" s="222"/>
      <c r="X112" s="222"/>
      <c r="Y112" s="222"/>
      <c r="Z112" s="222"/>
      <c r="AA112" s="222"/>
      <c r="AB112" s="222"/>
      <c r="AC112" s="222"/>
      <c r="AD112" s="222"/>
      <c r="AE112" s="222"/>
      <c r="AF112" s="220"/>
      <c r="AG112" s="220"/>
      <c r="AH112" s="220"/>
      <c r="AI112" s="220"/>
      <c r="AJ112" s="220"/>
      <c r="AK112" s="220"/>
      <c r="AL112" s="220"/>
      <c r="AM112" s="220"/>
      <c r="AN112" s="220"/>
      <c r="AO112" s="220"/>
      <c r="AP112" s="220"/>
      <c r="AQ112" s="220"/>
      <c r="AR112" s="220"/>
      <c r="AS112" s="220"/>
      <c r="AT112" s="220"/>
      <c r="AU112" s="220"/>
      <c r="AV112" s="220"/>
      <c r="AW112" s="220"/>
      <c r="AX112" s="220"/>
      <c r="AY112" s="223" t="s">
        <v>104</v>
      </c>
      <c r="AZ112" s="220"/>
      <c r="BA112" s="220"/>
      <c r="BB112" s="220"/>
      <c r="BC112" s="220"/>
      <c r="BD112" s="220"/>
      <c r="BE112" s="224">
        <f>IF(N112="základní",J112,0)</f>
        <v>0</v>
      </c>
      <c r="BF112" s="224">
        <f>IF(N112="snížená",J112,0)</f>
        <v>0</v>
      </c>
      <c r="BG112" s="224">
        <f>IF(N112="zákl. přenesená",J112,0)</f>
        <v>0</v>
      </c>
      <c r="BH112" s="224">
        <f>IF(N112="sníž. přenesená",J112,0)</f>
        <v>0</v>
      </c>
      <c r="BI112" s="224">
        <f>IF(N112="nulová",J112,0)</f>
        <v>0</v>
      </c>
      <c r="BJ112" s="223" t="s">
        <v>87</v>
      </c>
      <c r="BK112" s="220"/>
      <c r="BL112" s="220"/>
      <c r="BM112" s="220"/>
    </row>
    <row r="113" s="2" customFormat="1" ht="18" customHeight="1">
      <c r="A113" s="41"/>
      <c r="B113" s="42"/>
      <c r="C113" s="43"/>
      <c r="D113" s="151" t="s">
        <v>195</v>
      </c>
      <c r="E113" s="43"/>
      <c r="F113" s="43"/>
      <c r="G113" s="43"/>
      <c r="H113" s="43"/>
      <c r="I113" s="43"/>
      <c r="J113" s="152">
        <f>ROUND(J34*T113,2)</f>
        <v>0</v>
      </c>
      <c r="K113" s="43"/>
      <c r="L113" s="219"/>
      <c r="M113" s="220"/>
      <c r="N113" s="221" t="s">
        <v>46</v>
      </c>
      <c r="O113" s="220"/>
      <c r="P113" s="220"/>
      <c r="Q113" s="220"/>
      <c r="R113" s="220"/>
      <c r="S113" s="222"/>
      <c r="T113" s="222"/>
      <c r="U113" s="222"/>
      <c r="V113" s="222"/>
      <c r="W113" s="222"/>
      <c r="X113" s="222"/>
      <c r="Y113" s="222"/>
      <c r="Z113" s="222"/>
      <c r="AA113" s="222"/>
      <c r="AB113" s="222"/>
      <c r="AC113" s="222"/>
      <c r="AD113" s="222"/>
      <c r="AE113" s="222"/>
      <c r="AF113" s="220"/>
      <c r="AG113" s="220"/>
      <c r="AH113" s="220"/>
      <c r="AI113" s="220"/>
      <c r="AJ113" s="220"/>
      <c r="AK113" s="220"/>
      <c r="AL113" s="220"/>
      <c r="AM113" s="220"/>
      <c r="AN113" s="220"/>
      <c r="AO113" s="220"/>
      <c r="AP113" s="220"/>
      <c r="AQ113" s="220"/>
      <c r="AR113" s="220"/>
      <c r="AS113" s="220"/>
      <c r="AT113" s="220"/>
      <c r="AU113" s="220"/>
      <c r="AV113" s="220"/>
      <c r="AW113" s="220"/>
      <c r="AX113" s="220"/>
      <c r="AY113" s="223" t="s">
        <v>196</v>
      </c>
      <c r="AZ113" s="220"/>
      <c r="BA113" s="220"/>
      <c r="BB113" s="220"/>
      <c r="BC113" s="220"/>
      <c r="BD113" s="220"/>
      <c r="BE113" s="224">
        <f>IF(N113="základní",J113,0)</f>
        <v>0</v>
      </c>
      <c r="BF113" s="224">
        <f>IF(N113="snížená",J113,0)</f>
        <v>0</v>
      </c>
      <c r="BG113" s="224">
        <f>IF(N113="zákl. přenesená",J113,0)</f>
        <v>0</v>
      </c>
      <c r="BH113" s="224">
        <f>IF(N113="sníž. přenesená",J113,0)</f>
        <v>0</v>
      </c>
      <c r="BI113" s="224">
        <f>IF(N113="nulová",J113,0)</f>
        <v>0</v>
      </c>
      <c r="BJ113" s="223" t="s">
        <v>87</v>
      </c>
      <c r="BK113" s="220"/>
      <c r="BL113" s="220"/>
      <c r="BM113" s="220"/>
    </row>
    <row r="114" s="2" customFormat="1">
      <c r="A114" s="41"/>
      <c r="B114" s="42"/>
      <c r="C114" s="43"/>
      <c r="D114" s="43"/>
      <c r="E114" s="43"/>
      <c r="F114" s="43"/>
      <c r="G114" s="43"/>
      <c r="H114" s="43"/>
      <c r="I114" s="43"/>
      <c r="J114" s="43"/>
      <c r="K114" s="43"/>
      <c r="L114" s="66"/>
      <c r="S114" s="41"/>
      <c r="T114" s="41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</row>
    <row r="115" s="2" customFormat="1" ht="29.28" customHeight="1">
      <c r="A115" s="41"/>
      <c r="B115" s="42"/>
      <c r="C115" s="159" t="s">
        <v>169</v>
      </c>
      <c r="D115" s="160"/>
      <c r="E115" s="160"/>
      <c r="F115" s="160"/>
      <c r="G115" s="160"/>
      <c r="H115" s="160"/>
      <c r="I115" s="160"/>
      <c r="J115" s="161">
        <f>ROUND(J100+J107,2)</f>
        <v>0</v>
      </c>
      <c r="K115" s="160"/>
      <c r="L115" s="66"/>
      <c r="S115" s="41"/>
      <c r="T115" s="41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</row>
    <row r="116" s="2" customFormat="1" ht="6.96" customHeight="1">
      <c r="A116" s="41"/>
      <c r="B116" s="69"/>
      <c r="C116" s="70"/>
      <c r="D116" s="70"/>
      <c r="E116" s="70"/>
      <c r="F116" s="70"/>
      <c r="G116" s="70"/>
      <c r="H116" s="70"/>
      <c r="I116" s="70"/>
      <c r="J116" s="70"/>
      <c r="K116" s="70"/>
      <c r="L116" s="66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</row>
    <row r="120" s="2" customFormat="1" ht="6.96" customHeight="1">
      <c r="A120" s="41"/>
      <c r="B120" s="71"/>
      <c r="C120" s="72"/>
      <c r="D120" s="72"/>
      <c r="E120" s="72"/>
      <c r="F120" s="72"/>
      <c r="G120" s="72"/>
      <c r="H120" s="72"/>
      <c r="I120" s="72"/>
      <c r="J120" s="72"/>
      <c r="K120" s="72"/>
      <c r="L120" s="66"/>
      <c r="S120" s="41"/>
      <c r="T120" s="41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</row>
    <row r="121" s="2" customFormat="1" ht="24.96" customHeight="1">
      <c r="A121" s="41"/>
      <c r="B121" s="42"/>
      <c r="C121" s="24" t="s">
        <v>197</v>
      </c>
      <c r="D121" s="43"/>
      <c r="E121" s="43"/>
      <c r="F121" s="43"/>
      <c r="G121" s="43"/>
      <c r="H121" s="43"/>
      <c r="I121" s="43"/>
      <c r="J121" s="43"/>
      <c r="K121" s="43"/>
      <c r="L121" s="66"/>
      <c r="S121" s="41"/>
      <c r="T121" s="41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</row>
    <row r="122" s="2" customFormat="1" ht="6.96" customHeight="1">
      <c r="A122" s="41"/>
      <c r="B122" s="42"/>
      <c r="C122" s="43"/>
      <c r="D122" s="43"/>
      <c r="E122" s="43"/>
      <c r="F122" s="43"/>
      <c r="G122" s="43"/>
      <c r="H122" s="43"/>
      <c r="I122" s="43"/>
      <c r="J122" s="43"/>
      <c r="K122" s="43"/>
      <c r="L122" s="66"/>
      <c r="S122" s="41"/>
      <c r="T122" s="41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</row>
    <row r="123" s="2" customFormat="1" ht="12" customHeight="1">
      <c r="A123" s="41"/>
      <c r="B123" s="42"/>
      <c r="C123" s="33" t="s">
        <v>16</v>
      </c>
      <c r="D123" s="43"/>
      <c r="E123" s="43"/>
      <c r="F123" s="43"/>
      <c r="G123" s="43"/>
      <c r="H123" s="43"/>
      <c r="I123" s="43"/>
      <c r="J123" s="43"/>
      <c r="K123" s="43"/>
      <c r="L123" s="66"/>
      <c r="S123" s="41"/>
      <c r="T123" s="41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</row>
    <row r="124" s="2" customFormat="1" ht="16.5" customHeight="1">
      <c r="A124" s="41"/>
      <c r="B124" s="42"/>
      <c r="C124" s="43"/>
      <c r="D124" s="43"/>
      <c r="E124" s="201" t="str">
        <f>E7</f>
        <v>Komunitní centrum Jahodnice - rozdělení do etap .I.etapa</v>
      </c>
      <c r="F124" s="33"/>
      <c r="G124" s="33"/>
      <c r="H124" s="33"/>
      <c r="I124" s="43"/>
      <c r="J124" s="43"/>
      <c r="K124" s="43"/>
      <c r="L124" s="66"/>
      <c r="S124" s="41"/>
      <c r="T124" s="41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</row>
    <row r="125" s="1" customFormat="1" ht="12" customHeight="1">
      <c r="B125" s="22"/>
      <c r="C125" s="33" t="s">
        <v>171</v>
      </c>
      <c r="D125" s="23"/>
      <c r="E125" s="23"/>
      <c r="F125" s="23"/>
      <c r="G125" s="23"/>
      <c r="H125" s="23"/>
      <c r="I125" s="23"/>
      <c r="J125" s="23"/>
      <c r="K125" s="23"/>
      <c r="L125" s="21"/>
    </row>
    <row r="126" s="1" customFormat="1" ht="23.25" customHeight="1">
      <c r="B126" s="22"/>
      <c r="C126" s="23"/>
      <c r="D126" s="23"/>
      <c r="E126" s="201" t="s">
        <v>172</v>
      </c>
      <c r="F126" s="23"/>
      <c r="G126" s="23"/>
      <c r="H126" s="23"/>
      <c r="I126" s="23"/>
      <c r="J126" s="23"/>
      <c r="K126" s="23"/>
      <c r="L126" s="21"/>
    </row>
    <row r="127" s="1" customFormat="1" ht="12" customHeight="1">
      <c r="B127" s="22"/>
      <c r="C127" s="33" t="s">
        <v>173</v>
      </c>
      <c r="D127" s="23"/>
      <c r="E127" s="23"/>
      <c r="F127" s="23"/>
      <c r="G127" s="23"/>
      <c r="H127" s="23"/>
      <c r="I127" s="23"/>
      <c r="J127" s="23"/>
      <c r="K127" s="23"/>
      <c r="L127" s="21"/>
    </row>
    <row r="128" s="2" customFormat="1" ht="16.5" customHeight="1">
      <c r="A128" s="41"/>
      <c r="B128" s="42"/>
      <c r="C128" s="43"/>
      <c r="D128" s="43"/>
      <c r="E128" s="202" t="s">
        <v>174</v>
      </c>
      <c r="F128" s="43"/>
      <c r="G128" s="43"/>
      <c r="H128" s="43"/>
      <c r="I128" s="43"/>
      <c r="J128" s="43"/>
      <c r="K128" s="43"/>
      <c r="L128" s="66"/>
      <c r="S128" s="41"/>
      <c r="T128" s="41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</row>
    <row r="129" s="2" customFormat="1" ht="12" customHeight="1">
      <c r="A129" s="41"/>
      <c r="B129" s="42"/>
      <c r="C129" s="33" t="s">
        <v>4335</v>
      </c>
      <c r="D129" s="43"/>
      <c r="E129" s="43"/>
      <c r="F129" s="43"/>
      <c r="G129" s="43"/>
      <c r="H129" s="43"/>
      <c r="I129" s="43"/>
      <c r="J129" s="43"/>
      <c r="K129" s="43"/>
      <c r="L129" s="66"/>
      <c r="S129" s="41"/>
      <c r="T129" s="41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</row>
    <row r="130" s="2" customFormat="1" ht="16.5" customHeight="1">
      <c r="A130" s="41"/>
      <c r="B130" s="42"/>
      <c r="C130" s="43"/>
      <c r="D130" s="43"/>
      <c r="E130" s="79" t="str">
        <f>E13</f>
        <v>224 - Zastřešení nástavby nad výtahem C1b</v>
      </c>
      <c r="F130" s="43"/>
      <c r="G130" s="43"/>
      <c r="H130" s="43"/>
      <c r="I130" s="43"/>
      <c r="J130" s="43"/>
      <c r="K130" s="43"/>
      <c r="L130" s="66"/>
      <c r="S130" s="41"/>
      <c r="T130" s="41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</row>
    <row r="131" s="2" customFormat="1" ht="6.96" customHeight="1">
      <c r="A131" s="41"/>
      <c r="B131" s="42"/>
      <c r="C131" s="43"/>
      <c r="D131" s="43"/>
      <c r="E131" s="43"/>
      <c r="F131" s="43"/>
      <c r="G131" s="43"/>
      <c r="H131" s="43"/>
      <c r="I131" s="43"/>
      <c r="J131" s="43"/>
      <c r="K131" s="43"/>
      <c r="L131" s="66"/>
      <c r="S131" s="41"/>
      <c r="T131" s="41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</row>
    <row r="132" s="2" customFormat="1" ht="12" customHeight="1">
      <c r="A132" s="41"/>
      <c r="B132" s="42"/>
      <c r="C132" s="33" t="s">
        <v>20</v>
      </c>
      <c r="D132" s="43"/>
      <c r="E132" s="43"/>
      <c r="F132" s="28" t="str">
        <f>F16</f>
        <v>Baštýřská 67/2,19800 Praha 14</v>
      </c>
      <c r="G132" s="43"/>
      <c r="H132" s="43"/>
      <c r="I132" s="33" t="s">
        <v>22</v>
      </c>
      <c r="J132" s="82" t="str">
        <f>IF(J16="","",J16)</f>
        <v>14. 7. 2021</v>
      </c>
      <c r="K132" s="43"/>
      <c r="L132" s="66"/>
      <c r="S132" s="41"/>
      <c r="T132" s="41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</row>
    <row r="133" s="2" customFormat="1" ht="6.96" customHeight="1">
      <c r="A133" s="41"/>
      <c r="B133" s="42"/>
      <c r="C133" s="43"/>
      <c r="D133" s="43"/>
      <c r="E133" s="43"/>
      <c r="F133" s="43"/>
      <c r="G133" s="43"/>
      <c r="H133" s="43"/>
      <c r="I133" s="43"/>
      <c r="J133" s="43"/>
      <c r="K133" s="43"/>
      <c r="L133" s="66"/>
      <c r="S133" s="41"/>
      <c r="T133" s="41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</row>
    <row r="134" s="2" customFormat="1" ht="25.65" customHeight="1">
      <c r="A134" s="41"/>
      <c r="B134" s="42"/>
      <c r="C134" s="33" t="s">
        <v>24</v>
      </c>
      <c r="D134" s="43"/>
      <c r="E134" s="43"/>
      <c r="F134" s="28" t="str">
        <f>E19</f>
        <v>Městská část Praha 14,Br.Venclíků 1073,Praha 14</v>
      </c>
      <c r="G134" s="43"/>
      <c r="H134" s="43"/>
      <c r="I134" s="33" t="s">
        <v>31</v>
      </c>
      <c r="J134" s="37" t="str">
        <f>E25</f>
        <v>a3atelier s.r.o.,Praha 1</v>
      </c>
      <c r="K134" s="43"/>
      <c r="L134" s="66"/>
      <c r="S134" s="41"/>
      <c r="T134" s="41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</row>
    <row r="135" s="2" customFormat="1" ht="15.15" customHeight="1">
      <c r="A135" s="41"/>
      <c r="B135" s="42"/>
      <c r="C135" s="33" t="s">
        <v>29</v>
      </c>
      <c r="D135" s="43"/>
      <c r="E135" s="43"/>
      <c r="F135" s="28" t="str">
        <f>IF(E22="","",E22)</f>
        <v>Vyplň údaj</v>
      </c>
      <c r="G135" s="43"/>
      <c r="H135" s="43"/>
      <c r="I135" s="33" t="s">
        <v>35</v>
      </c>
      <c r="J135" s="37" t="str">
        <f>E28</f>
        <v>Ing.Myšík Petr</v>
      </c>
      <c r="K135" s="43"/>
      <c r="L135" s="66"/>
      <c r="S135" s="41"/>
      <c r="T135" s="41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</row>
    <row r="136" s="2" customFormat="1" ht="10.32" customHeight="1">
      <c r="A136" s="41"/>
      <c r="B136" s="42"/>
      <c r="C136" s="43"/>
      <c r="D136" s="43"/>
      <c r="E136" s="43"/>
      <c r="F136" s="43"/>
      <c r="G136" s="43"/>
      <c r="H136" s="43"/>
      <c r="I136" s="43"/>
      <c r="J136" s="43"/>
      <c r="K136" s="43"/>
      <c r="L136" s="66"/>
      <c r="S136" s="41"/>
      <c r="T136" s="41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</row>
    <row r="137" s="11" customFormat="1" ht="29.28" customHeight="1">
      <c r="A137" s="225"/>
      <c r="B137" s="226"/>
      <c r="C137" s="227" t="s">
        <v>198</v>
      </c>
      <c r="D137" s="228" t="s">
        <v>66</v>
      </c>
      <c r="E137" s="228" t="s">
        <v>62</v>
      </c>
      <c r="F137" s="228" t="s">
        <v>63</v>
      </c>
      <c r="G137" s="228" t="s">
        <v>199</v>
      </c>
      <c r="H137" s="228" t="s">
        <v>200</v>
      </c>
      <c r="I137" s="228" t="s">
        <v>201</v>
      </c>
      <c r="J137" s="229" t="s">
        <v>181</v>
      </c>
      <c r="K137" s="230" t="s">
        <v>202</v>
      </c>
      <c r="L137" s="231"/>
      <c r="M137" s="103" t="s">
        <v>1</v>
      </c>
      <c r="N137" s="104" t="s">
        <v>45</v>
      </c>
      <c r="O137" s="104" t="s">
        <v>203</v>
      </c>
      <c r="P137" s="104" t="s">
        <v>204</v>
      </c>
      <c r="Q137" s="104" t="s">
        <v>205</v>
      </c>
      <c r="R137" s="104" t="s">
        <v>206</v>
      </c>
      <c r="S137" s="104" t="s">
        <v>207</v>
      </c>
      <c r="T137" s="105" t="s">
        <v>208</v>
      </c>
      <c r="U137" s="225"/>
      <c r="V137" s="225"/>
      <c r="W137" s="225"/>
      <c r="X137" s="225"/>
      <c r="Y137" s="225"/>
      <c r="Z137" s="225"/>
      <c r="AA137" s="225"/>
      <c r="AB137" s="225"/>
      <c r="AC137" s="225"/>
      <c r="AD137" s="225"/>
      <c r="AE137" s="225"/>
    </row>
    <row r="138" s="2" customFormat="1" ht="22.8" customHeight="1">
      <c r="A138" s="41"/>
      <c r="B138" s="42"/>
      <c r="C138" s="110" t="s">
        <v>209</v>
      </c>
      <c r="D138" s="43"/>
      <c r="E138" s="43"/>
      <c r="F138" s="43"/>
      <c r="G138" s="43"/>
      <c r="H138" s="43"/>
      <c r="I138" s="43"/>
      <c r="J138" s="232">
        <f>BK138</f>
        <v>0</v>
      </c>
      <c r="K138" s="43"/>
      <c r="L138" s="44"/>
      <c r="M138" s="106"/>
      <c r="N138" s="233"/>
      <c r="O138" s="107"/>
      <c r="P138" s="234">
        <f>P139</f>
        <v>0</v>
      </c>
      <c r="Q138" s="107"/>
      <c r="R138" s="234">
        <f>R139</f>
        <v>0.43616028000000001</v>
      </c>
      <c r="S138" s="107"/>
      <c r="T138" s="235">
        <f>T139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T138" s="18" t="s">
        <v>80</v>
      </c>
      <c r="AU138" s="18" t="s">
        <v>183</v>
      </c>
      <c r="BK138" s="236">
        <f>BK139</f>
        <v>0</v>
      </c>
    </row>
    <row r="139" s="12" customFormat="1" ht="25.92" customHeight="1">
      <c r="A139" s="12"/>
      <c r="B139" s="237"/>
      <c r="C139" s="238"/>
      <c r="D139" s="239" t="s">
        <v>80</v>
      </c>
      <c r="E139" s="240" t="s">
        <v>1077</v>
      </c>
      <c r="F139" s="240" t="s">
        <v>1078</v>
      </c>
      <c r="G139" s="238"/>
      <c r="H139" s="238"/>
      <c r="I139" s="241"/>
      <c r="J139" s="242">
        <f>BK139</f>
        <v>0</v>
      </c>
      <c r="K139" s="238"/>
      <c r="L139" s="243"/>
      <c r="M139" s="244"/>
      <c r="N139" s="245"/>
      <c r="O139" s="245"/>
      <c r="P139" s="246">
        <f>P140+P163+P183</f>
        <v>0</v>
      </c>
      <c r="Q139" s="245"/>
      <c r="R139" s="246">
        <f>R140+R163+R183</f>
        <v>0.43616028000000001</v>
      </c>
      <c r="S139" s="245"/>
      <c r="T139" s="247">
        <f>T140+T163+T183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48" t="s">
        <v>89</v>
      </c>
      <c r="AT139" s="249" t="s">
        <v>80</v>
      </c>
      <c r="AU139" s="249" t="s">
        <v>81</v>
      </c>
      <c r="AY139" s="248" t="s">
        <v>211</v>
      </c>
      <c r="BK139" s="250">
        <f>BK140+BK163+BK183</f>
        <v>0</v>
      </c>
    </row>
    <row r="140" s="12" customFormat="1" ht="22.8" customHeight="1">
      <c r="A140" s="12"/>
      <c r="B140" s="237"/>
      <c r="C140" s="238"/>
      <c r="D140" s="239" t="s">
        <v>80</v>
      </c>
      <c r="E140" s="251" t="s">
        <v>1291</v>
      </c>
      <c r="F140" s="251" t="s">
        <v>1292</v>
      </c>
      <c r="G140" s="238"/>
      <c r="H140" s="238"/>
      <c r="I140" s="241"/>
      <c r="J140" s="252">
        <f>BK140</f>
        <v>0</v>
      </c>
      <c r="K140" s="238"/>
      <c r="L140" s="243"/>
      <c r="M140" s="244"/>
      <c r="N140" s="245"/>
      <c r="O140" s="245"/>
      <c r="P140" s="246">
        <f>SUM(P141:P162)</f>
        <v>0</v>
      </c>
      <c r="Q140" s="245"/>
      <c r="R140" s="246">
        <f>SUM(R141:R162)</f>
        <v>0.13450772</v>
      </c>
      <c r="S140" s="245"/>
      <c r="T140" s="247">
        <f>SUM(T141:T162)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48" t="s">
        <v>89</v>
      </c>
      <c r="AT140" s="249" t="s">
        <v>80</v>
      </c>
      <c r="AU140" s="249" t="s">
        <v>87</v>
      </c>
      <c r="AY140" s="248" t="s">
        <v>211</v>
      </c>
      <c r="BK140" s="250">
        <f>SUM(BK141:BK162)</f>
        <v>0</v>
      </c>
    </row>
    <row r="141" s="2" customFormat="1" ht="24.15" customHeight="1">
      <c r="A141" s="41"/>
      <c r="B141" s="42"/>
      <c r="C141" s="253" t="s">
        <v>87</v>
      </c>
      <c r="D141" s="253" t="s">
        <v>214</v>
      </c>
      <c r="E141" s="254" t="s">
        <v>4497</v>
      </c>
      <c r="F141" s="255" t="s">
        <v>4498</v>
      </c>
      <c r="G141" s="256" t="s">
        <v>269</v>
      </c>
      <c r="H141" s="257">
        <v>3</v>
      </c>
      <c r="I141" s="258"/>
      <c r="J141" s="259">
        <f>ROUND(I141*H141,2)</f>
        <v>0</v>
      </c>
      <c r="K141" s="260"/>
      <c r="L141" s="44"/>
      <c r="M141" s="261" t="s">
        <v>1</v>
      </c>
      <c r="N141" s="262" t="s">
        <v>46</v>
      </c>
      <c r="O141" s="94"/>
      <c r="P141" s="263">
        <f>O141*H141</f>
        <v>0</v>
      </c>
      <c r="Q141" s="263">
        <v>0</v>
      </c>
      <c r="R141" s="263">
        <f>Q141*H141</f>
        <v>0</v>
      </c>
      <c r="S141" s="263">
        <v>0</v>
      </c>
      <c r="T141" s="264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65" t="s">
        <v>526</v>
      </c>
      <c r="AT141" s="265" t="s">
        <v>214</v>
      </c>
      <c r="AU141" s="265" t="s">
        <v>89</v>
      </c>
      <c r="AY141" s="18" t="s">
        <v>211</v>
      </c>
      <c r="BE141" s="155">
        <f>IF(N141="základní",J141,0)</f>
        <v>0</v>
      </c>
      <c r="BF141" s="155">
        <f>IF(N141="snížená",J141,0)</f>
        <v>0</v>
      </c>
      <c r="BG141" s="155">
        <f>IF(N141="zákl. přenesená",J141,0)</f>
        <v>0</v>
      </c>
      <c r="BH141" s="155">
        <f>IF(N141="sníž. přenesená",J141,0)</f>
        <v>0</v>
      </c>
      <c r="BI141" s="155">
        <f>IF(N141="nulová",J141,0)</f>
        <v>0</v>
      </c>
      <c r="BJ141" s="18" t="s">
        <v>87</v>
      </c>
      <c r="BK141" s="155">
        <f>ROUND(I141*H141,2)</f>
        <v>0</v>
      </c>
      <c r="BL141" s="18" t="s">
        <v>526</v>
      </c>
      <c r="BM141" s="265" t="s">
        <v>4499</v>
      </c>
    </row>
    <row r="142" s="14" customFormat="1">
      <c r="A142" s="14"/>
      <c r="B142" s="277"/>
      <c r="C142" s="278"/>
      <c r="D142" s="268" t="s">
        <v>236</v>
      </c>
      <c r="E142" s="279" t="s">
        <v>1</v>
      </c>
      <c r="F142" s="280" t="s">
        <v>4500</v>
      </c>
      <c r="G142" s="278"/>
      <c r="H142" s="281">
        <v>3</v>
      </c>
      <c r="I142" s="282"/>
      <c r="J142" s="278"/>
      <c r="K142" s="278"/>
      <c r="L142" s="283"/>
      <c r="M142" s="284"/>
      <c r="N142" s="285"/>
      <c r="O142" s="285"/>
      <c r="P142" s="285"/>
      <c r="Q142" s="285"/>
      <c r="R142" s="285"/>
      <c r="S142" s="285"/>
      <c r="T142" s="286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87" t="s">
        <v>236</v>
      </c>
      <c r="AU142" s="287" t="s">
        <v>89</v>
      </c>
      <c r="AV142" s="14" t="s">
        <v>89</v>
      </c>
      <c r="AW142" s="14" t="s">
        <v>34</v>
      </c>
      <c r="AX142" s="14" t="s">
        <v>87</v>
      </c>
      <c r="AY142" s="287" t="s">
        <v>211</v>
      </c>
    </row>
    <row r="143" s="2" customFormat="1" ht="37.8" customHeight="1">
      <c r="A143" s="41"/>
      <c r="B143" s="42"/>
      <c r="C143" s="317" t="s">
        <v>89</v>
      </c>
      <c r="D143" s="317" t="s">
        <v>587</v>
      </c>
      <c r="E143" s="318" t="s">
        <v>4501</v>
      </c>
      <c r="F143" s="319" t="s">
        <v>4502</v>
      </c>
      <c r="G143" s="320" t="s">
        <v>269</v>
      </c>
      <c r="H143" s="321">
        <v>3.1499999999999999</v>
      </c>
      <c r="I143" s="322"/>
      <c r="J143" s="323">
        <f>ROUND(I143*H143,2)</f>
        <v>0</v>
      </c>
      <c r="K143" s="324"/>
      <c r="L143" s="325"/>
      <c r="M143" s="326" t="s">
        <v>1</v>
      </c>
      <c r="N143" s="327" t="s">
        <v>46</v>
      </c>
      <c r="O143" s="94"/>
      <c r="P143" s="263">
        <f>O143*H143</f>
        <v>0</v>
      </c>
      <c r="Q143" s="263">
        <v>0.012</v>
      </c>
      <c r="R143" s="263">
        <f>Q143*H143</f>
        <v>0.0378</v>
      </c>
      <c r="S143" s="263">
        <v>0</v>
      </c>
      <c r="T143" s="264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65" t="s">
        <v>632</v>
      </c>
      <c r="AT143" s="265" t="s">
        <v>587</v>
      </c>
      <c r="AU143" s="265" t="s">
        <v>89</v>
      </c>
      <c r="AY143" s="18" t="s">
        <v>211</v>
      </c>
      <c r="BE143" s="155">
        <f>IF(N143="základní",J143,0)</f>
        <v>0</v>
      </c>
      <c r="BF143" s="155">
        <f>IF(N143="snížená",J143,0)</f>
        <v>0</v>
      </c>
      <c r="BG143" s="155">
        <f>IF(N143="zákl. přenesená",J143,0)</f>
        <v>0</v>
      </c>
      <c r="BH143" s="155">
        <f>IF(N143="sníž. přenesená",J143,0)</f>
        <v>0</v>
      </c>
      <c r="BI143" s="155">
        <f>IF(N143="nulová",J143,0)</f>
        <v>0</v>
      </c>
      <c r="BJ143" s="18" t="s">
        <v>87</v>
      </c>
      <c r="BK143" s="155">
        <f>ROUND(I143*H143,2)</f>
        <v>0</v>
      </c>
      <c r="BL143" s="18" t="s">
        <v>526</v>
      </c>
      <c r="BM143" s="265" t="s">
        <v>4503</v>
      </c>
    </row>
    <row r="144" s="14" customFormat="1">
      <c r="A144" s="14"/>
      <c r="B144" s="277"/>
      <c r="C144" s="278"/>
      <c r="D144" s="268" t="s">
        <v>236</v>
      </c>
      <c r="E144" s="278"/>
      <c r="F144" s="280" t="s">
        <v>4504</v>
      </c>
      <c r="G144" s="278"/>
      <c r="H144" s="281">
        <v>3.1499999999999999</v>
      </c>
      <c r="I144" s="282"/>
      <c r="J144" s="278"/>
      <c r="K144" s="278"/>
      <c r="L144" s="283"/>
      <c r="M144" s="284"/>
      <c r="N144" s="285"/>
      <c r="O144" s="285"/>
      <c r="P144" s="285"/>
      <c r="Q144" s="285"/>
      <c r="R144" s="285"/>
      <c r="S144" s="285"/>
      <c r="T144" s="286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87" t="s">
        <v>236</v>
      </c>
      <c r="AU144" s="287" t="s">
        <v>89</v>
      </c>
      <c r="AV144" s="14" t="s">
        <v>89</v>
      </c>
      <c r="AW144" s="14" t="s">
        <v>4</v>
      </c>
      <c r="AX144" s="14" t="s">
        <v>87</v>
      </c>
      <c r="AY144" s="287" t="s">
        <v>211</v>
      </c>
    </row>
    <row r="145" s="2" customFormat="1" ht="24.15" customHeight="1">
      <c r="A145" s="41"/>
      <c r="B145" s="42"/>
      <c r="C145" s="253" t="s">
        <v>96</v>
      </c>
      <c r="D145" s="253" t="s">
        <v>214</v>
      </c>
      <c r="E145" s="254" t="s">
        <v>4505</v>
      </c>
      <c r="F145" s="255" t="s">
        <v>4506</v>
      </c>
      <c r="G145" s="256" t="s">
        <v>269</v>
      </c>
      <c r="H145" s="257">
        <v>3.0750000000000002</v>
      </c>
      <c r="I145" s="258"/>
      <c r="J145" s="259">
        <f>ROUND(I145*H145,2)</f>
        <v>0</v>
      </c>
      <c r="K145" s="260"/>
      <c r="L145" s="44"/>
      <c r="M145" s="261" t="s">
        <v>1</v>
      </c>
      <c r="N145" s="262" t="s">
        <v>46</v>
      </c>
      <c r="O145" s="94"/>
      <c r="P145" s="263">
        <f>O145*H145</f>
        <v>0</v>
      </c>
      <c r="Q145" s="263">
        <v>0</v>
      </c>
      <c r="R145" s="263">
        <f>Q145*H145</f>
        <v>0</v>
      </c>
      <c r="S145" s="263">
        <v>0</v>
      </c>
      <c r="T145" s="264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65" t="s">
        <v>526</v>
      </c>
      <c r="AT145" s="265" t="s">
        <v>214</v>
      </c>
      <c r="AU145" s="265" t="s">
        <v>89</v>
      </c>
      <c r="AY145" s="18" t="s">
        <v>211</v>
      </c>
      <c r="BE145" s="155">
        <f>IF(N145="základní",J145,0)</f>
        <v>0</v>
      </c>
      <c r="BF145" s="155">
        <f>IF(N145="snížená",J145,0)</f>
        <v>0</v>
      </c>
      <c r="BG145" s="155">
        <f>IF(N145="zákl. přenesená",J145,0)</f>
        <v>0</v>
      </c>
      <c r="BH145" s="155">
        <f>IF(N145="sníž. přenesená",J145,0)</f>
        <v>0</v>
      </c>
      <c r="BI145" s="155">
        <f>IF(N145="nulová",J145,0)</f>
        <v>0</v>
      </c>
      <c r="BJ145" s="18" t="s">
        <v>87</v>
      </c>
      <c r="BK145" s="155">
        <f>ROUND(I145*H145,2)</f>
        <v>0</v>
      </c>
      <c r="BL145" s="18" t="s">
        <v>526</v>
      </c>
      <c r="BM145" s="265" t="s">
        <v>4507</v>
      </c>
    </row>
    <row r="146" s="14" customFormat="1">
      <c r="A146" s="14"/>
      <c r="B146" s="277"/>
      <c r="C146" s="278"/>
      <c r="D146" s="268" t="s">
        <v>236</v>
      </c>
      <c r="E146" s="279" t="s">
        <v>1</v>
      </c>
      <c r="F146" s="280" t="s">
        <v>4508</v>
      </c>
      <c r="G146" s="278"/>
      <c r="H146" s="281">
        <v>3.0750000000000002</v>
      </c>
      <c r="I146" s="282"/>
      <c r="J146" s="278"/>
      <c r="K146" s="278"/>
      <c r="L146" s="283"/>
      <c r="M146" s="284"/>
      <c r="N146" s="285"/>
      <c r="O146" s="285"/>
      <c r="P146" s="285"/>
      <c r="Q146" s="285"/>
      <c r="R146" s="285"/>
      <c r="S146" s="285"/>
      <c r="T146" s="286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87" t="s">
        <v>236</v>
      </c>
      <c r="AU146" s="287" t="s">
        <v>89</v>
      </c>
      <c r="AV146" s="14" t="s">
        <v>89</v>
      </c>
      <c r="AW146" s="14" t="s">
        <v>34</v>
      </c>
      <c r="AX146" s="14" t="s">
        <v>87</v>
      </c>
      <c r="AY146" s="287" t="s">
        <v>211</v>
      </c>
    </row>
    <row r="147" s="2" customFormat="1" ht="37.8" customHeight="1">
      <c r="A147" s="41"/>
      <c r="B147" s="42"/>
      <c r="C147" s="317" t="s">
        <v>100</v>
      </c>
      <c r="D147" s="317" t="s">
        <v>587</v>
      </c>
      <c r="E147" s="318" t="s">
        <v>4501</v>
      </c>
      <c r="F147" s="319" t="s">
        <v>4502</v>
      </c>
      <c r="G147" s="320" t="s">
        <v>269</v>
      </c>
      <c r="H147" s="321">
        <v>3.2290000000000001</v>
      </c>
      <c r="I147" s="322"/>
      <c r="J147" s="323">
        <f>ROUND(I147*H147,2)</f>
        <v>0</v>
      </c>
      <c r="K147" s="324"/>
      <c r="L147" s="325"/>
      <c r="M147" s="326" t="s">
        <v>1</v>
      </c>
      <c r="N147" s="327" t="s">
        <v>46</v>
      </c>
      <c r="O147" s="94"/>
      <c r="P147" s="263">
        <f>O147*H147</f>
        <v>0</v>
      </c>
      <c r="Q147" s="263">
        <v>0.012</v>
      </c>
      <c r="R147" s="263">
        <f>Q147*H147</f>
        <v>0.038748000000000005</v>
      </c>
      <c r="S147" s="263">
        <v>0</v>
      </c>
      <c r="T147" s="264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65" t="s">
        <v>632</v>
      </c>
      <c r="AT147" s="265" t="s">
        <v>587</v>
      </c>
      <c r="AU147" s="265" t="s">
        <v>89</v>
      </c>
      <c r="AY147" s="18" t="s">
        <v>211</v>
      </c>
      <c r="BE147" s="155">
        <f>IF(N147="základní",J147,0)</f>
        <v>0</v>
      </c>
      <c r="BF147" s="155">
        <f>IF(N147="snížená",J147,0)</f>
        <v>0</v>
      </c>
      <c r="BG147" s="155">
        <f>IF(N147="zákl. přenesená",J147,0)</f>
        <v>0</v>
      </c>
      <c r="BH147" s="155">
        <f>IF(N147="sníž. přenesená",J147,0)</f>
        <v>0</v>
      </c>
      <c r="BI147" s="155">
        <f>IF(N147="nulová",J147,0)</f>
        <v>0</v>
      </c>
      <c r="BJ147" s="18" t="s">
        <v>87</v>
      </c>
      <c r="BK147" s="155">
        <f>ROUND(I147*H147,2)</f>
        <v>0</v>
      </c>
      <c r="BL147" s="18" t="s">
        <v>526</v>
      </c>
      <c r="BM147" s="265" t="s">
        <v>4509</v>
      </c>
    </row>
    <row r="148" s="14" customFormat="1">
      <c r="A148" s="14"/>
      <c r="B148" s="277"/>
      <c r="C148" s="278"/>
      <c r="D148" s="268" t="s">
        <v>236</v>
      </c>
      <c r="E148" s="278"/>
      <c r="F148" s="280" t="s">
        <v>4510</v>
      </c>
      <c r="G148" s="278"/>
      <c r="H148" s="281">
        <v>3.2290000000000001</v>
      </c>
      <c r="I148" s="282"/>
      <c r="J148" s="278"/>
      <c r="K148" s="278"/>
      <c r="L148" s="283"/>
      <c r="M148" s="284"/>
      <c r="N148" s="285"/>
      <c r="O148" s="285"/>
      <c r="P148" s="285"/>
      <c r="Q148" s="285"/>
      <c r="R148" s="285"/>
      <c r="S148" s="285"/>
      <c r="T148" s="286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87" t="s">
        <v>236</v>
      </c>
      <c r="AU148" s="287" t="s">
        <v>89</v>
      </c>
      <c r="AV148" s="14" t="s">
        <v>89</v>
      </c>
      <c r="AW148" s="14" t="s">
        <v>4</v>
      </c>
      <c r="AX148" s="14" t="s">
        <v>87</v>
      </c>
      <c r="AY148" s="287" t="s">
        <v>211</v>
      </c>
    </row>
    <row r="149" s="2" customFormat="1" ht="37.8" customHeight="1">
      <c r="A149" s="41"/>
      <c r="B149" s="42"/>
      <c r="C149" s="253" t="s">
        <v>105</v>
      </c>
      <c r="D149" s="253" t="s">
        <v>214</v>
      </c>
      <c r="E149" s="254" t="s">
        <v>4511</v>
      </c>
      <c r="F149" s="255" t="s">
        <v>4512</v>
      </c>
      <c r="G149" s="256" t="s">
        <v>269</v>
      </c>
      <c r="H149" s="257">
        <v>3</v>
      </c>
      <c r="I149" s="258"/>
      <c r="J149" s="259">
        <f>ROUND(I149*H149,2)</f>
        <v>0</v>
      </c>
      <c r="K149" s="260"/>
      <c r="L149" s="44"/>
      <c r="M149" s="261" t="s">
        <v>1</v>
      </c>
      <c r="N149" s="262" t="s">
        <v>46</v>
      </c>
      <c r="O149" s="94"/>
      <c r="P149" s="263">
        <f>O149*H149</f>
        <v>0</v>
      </c>
      <c r="Q149" s="263">
        <v>6.9999999999999994E-05</v>
      </c>
      <c r="R149" s="263">
        <f>Q149*H149</f>
        <v>0.00020999999999999998</v>
      </c>
      <c r="S149" s="263">
        <v>0</v>
      </c>
      <c r="T149" s="264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65" t="s">
        <v>526</v>
      </c>
      <c r="AT149" s="265" t="s">
        <v>214</v>
      </c>
      <c r="AU149" s="265" t="s">
        <v>89</v>
      </c>
      <c r="AY149" s="18" t="s">
        <v>211</v>
      </c>
      <c r="BE149" s="155">
        <f>IF(N149="základní",J149,0)</f>
        <v>0</v>
      </c>
      <c r="BF149" s="155">
        <f>IF(N149="snížená",J149,0)</f>
        <v>0</v>
      </c>
      <c r="BG149" s="155">
        <f>IF(N149="zákl. přenesená",J149,0)</f>
        <v>0</v>
      </c>
      <c r="BH149" s="155">
        <f>IF(N149="sníž. přenesená",J149,0)</f>
        <v>0</v>
      </c>
      <c r="BI149" s="155">
        <f>IF(N149="nulová",J149,0)</f>
        <v>0</v>
      </c>
      <c r="BJ149" s="18" t="s">
        <v>87</v>
      </c>
      <c r="BK149" s="155">
        <f>ROUND(I149*H149,2)</f>
        <v>0</v>
      </c>
      <c r="BL149" s="18" t="s">
        <v>526</v>
      </c>
      <c r="BM149" s="265" t="s">
        <v>4513</v>
      </c>
    </row>
    <row r="150" s="13" customFormat="1">
      <c r="A150" s="13"/>
      <c r="B150" s="266"/>
      <c r="C150" s="267"/>
      <c r="D150" s="268" t="s">
        <v>236</v>
      </c>
      <c r="E150" s="269" t="s">
        <v>1</v>
      </c>
      <c r="F150" s="270" t="s">
        <v>4514</v>
      </c>
      <c r="G150" s="267"/>
      <c r="H150" s="269" t="s">
        <v>1</v>
      </c>
      <c r="I150" s="271"/>
      <c r="J150" s="267"/>
      <c r="K150" s="267"/>
      <c r="L150" s="272"/>
      <c r="M150" s="273"/>
      <c r="N150" s="274"/>
      <c r="O150" s="274"/>
      <c r="P150" s="274"/>
      <c r="Q150" s="274"/>
      <c r="R150" s="274"/>
      <c r="S150" s="274"/>
      <c r="T150" s="275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76" t="s">
        <v>236</v>
      </c>
      <c r="AU150" s="276" t="s">
        <v>89</v>
      </c>
      <c r="AV150" s="13" t="s">
        <v>87</v>
      </c>
      <c r="AW150" s="13" t="s">
        <v>34</v>
      </c>
      <c r="AX150" s="13" t="s">
        <v>81</v>
      </c>
      <c r="AY150" s="276" t="s">
        <v>211</v>
      </c>
    </row>
    <row r="151" s="14" customFormat="1">
      <c r="A151" s="14"/>
      <c r="B151" s="277"/>
      <c r="C151" s="278"/>
      <c r="D151" s="268" t="s">
        <v>236</v>
      </c>
      <c r="E151" s="279" t="s">
        <v>1</v>
      </c>
      <c r="F151" s="280" t="s">
        <v>4515</v>
      </c>
      <c r="G151" s="278"/>
      <c r="H151" s="281">
        <v>3</v>
      </c>
      <c r="I151" s="282"/>
      <c r="J151" s="278"/>
      <c r="K151" s="278"/>
      <c r="L151" s="283"/>
      <c r="M151" s="284"/>
      <c r="N151" s="285"/>
      <c r="O151" s="285"/>
      <c r="P151" s="285"/>
      <c r="Q151" s="285"/>
      <c r="R151" s="285"/>
      <c r="S151" s="285"/>
      <c r="T151" s="286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87" t="s">
        <v>236</v>
      </c>
      <c r="AU151" s="287" t="s">
        <v>89</v>
      </c>
      <c r="AV151" s="14" t="s">
        <v>89</v>
      </c>
      <c r="AW151" s="14" t="s">
        <v>34</v>
      </c>
      <c r="AX151" s="14" t="s">
        <v>87</v>
      </c>
      <c r="AY151" s="287" t="s">
        <v>211</v>
      </c>
    </row>
    <row r="152" s="2" customFormat="1" ht="24.15" customHeight="1">
      <c r="A152" s="41"/>
      <c r="B152" s="42"/>
      <c r="C152" s="317" t="s">
        <v>232</v>
      </c>
      <c r="D152" s="317" t="s">
        <v>587</v>
      </c>
      <c r="E152" s="318" t="s">
        <v>4516</v>
      </c>
      <c r="F152" s="319" t="s">
        <v>4517</v>
      </c>
      <c r="G152" s="320" t="s">
        <v>269</v>
      </c>
      <c r="H152" s="321">
        <v>3</v>
      </c>
      <c r="I152" s="322"/>
      <c r="J152" s="323">
        <f>ROUND(I152*H152,2)</f>
        <v>0</v>
      </c>
      <c r="K152" s="324"/>
      <c r="L152" s="325"/>
      <c r="M152" s="326" t="s">
        <v>1</v>
      </c>
      <c r="N152" s="327" t="s">
        <v>46</v>
      </c>
      <c r="O152" s="94"/>
      <c r="P152" s="263">
        <f>O152*H152</f>
        <v>0</v>
      </c>
      <c r="Q152" s="263">
        <v>0.018720000000000001</v>
      </c>
      <c r="R152" s="263">
        <f>Q152*H152</f>
        <v>0.056160000000000002</v>
      </c>
      <c r="S152" s="263">
        <v>0</v>
      </c>
      <c r="T152" s="264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65" t="s">
        <v>632</v>
      </c>
      <c r="AT152" s="265" t="s">
        <v>587</v>
      </c>
      <c r="AU152" s="265" t="s">
        <v>89</v>
      </c>
      <c r="AY152" s="18" t="s">
        <v>211</v>
      </c>
      <c r="BE152" s="155">
        <f>IF(N152="základní",J152,0)</f>
        <v>0</v>
      </c>
      <c r="BF152" s="155">
        <f>IF(N152="snížená",J152,0)</f>
        <v>0</v>
      </c>
      <c r="BG152" s="155">
        <f>IF(N152="zákl. přenesená",J152,0)</f>
        <v>0</v>
      </c>
      <c r="BH152" s="155">
        <f>IF(N152="sníž. přenesená",J152,0)</f>
        <v>0</v>
      </c>
      <c r="BI152" s="155">
        <f>IF(N152="nulová",J152,0)</f>
        <v>0</v>
      </c>
      <c r="BJ152" s="18" t="s">
        <v>87</v>
      </c>
      <c r="BK152" s="155">
        <f>ROUND(I152*H152,2)</f>
        <v>0</v>
      </c>
      <c r="BL152" s="18" t="s">
        <v>526</v>
      </c>
      <c r="BM152" s="265" t="s">
        <v>4518</v>
      </c>
    </row>
    <row r="153" s="13" customFormat="1">
      <c r="A153" s="13"/>
      <c r="B153" s="266"/>
      <c r="C153" s="267"/>
      <c r="D153" s="268" t="s">
        <v>236</v>
      </c>
      <c r="E153" s="269" t="s">
        <v>1</v>
      </c>
      <c r="F153" s="270" t="s">
        <v>4519</v>
      </c>
      <c r="G153" s="267"/>
      <c r="H153" s="269" t="s">
        <v>1</v>
      </c>
      <c r="I153" s="271"/>
      <c r="J153" s="267"/>
      <c r="K153" s="267"/>
      <c r="L153" s="272"/>
      <c r="M153" s="273"/>
      <c r="N153" s="274"/>
      <c r="O153" s="274"/>
      <c r="P153" s="274"/>
      <c r="Q153" s="274"/>
      <c r="R153" s="274"/>
      <c r="S153" s="274"/>
      <c r="T153" s="275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76" t="s">
        <v>236</v>
      </c>
      <c r="AU153" s="276" t="s">
        <v>89</v>
      </c>
      <c r="AV153" s="13" t="s">
        <v>87</v>
      </c>
      <c r="AW153" s="13" t="s">
        <v>34</v>
      </c>
      <c r="AX153" s="13" t="s">
        <v>81</v>
      </c>
      <c r="AY153" s="276" t="s">
        <v>211</v>
      </c>
    </row>
    <row r="154" s="14" customFormat="1">
      <c r="A154" s="14"/>
      <c r="B154" s="277"/>
      <c r="C154" s="278"/>
      <c r="D154" s="268" t="s">
        <v>236</v>
      </c>
      <c r="E154" s="279" t="s">
        <v>1</v>
      </c>
      <c r="F154" s="280" t="s">
        <v>4515</v>
      </c>
      <c r="G154" s="278"/>
      <c r="H154" s="281">
        <v>3</v>
      </c>
      <c r="I154" s="282"/>
      <c r="J154" s="278"/>
      <c r="K154" s="278"/>
      <c r="L154" s="283"/>
      <c r="M154" s="284"/>
      <c r="N154" s="285"/>
      <c r="O154" s="285"/>
      <c r="P154" s="285"/>
      <c r="Q154" s="285"/>
      <c r="R154" s="285"/>
      <c r="S154" s="285"/>
      <c r="T154" s="286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87" t="s">
        <v>236</v>
      </c>
      <c r="AU154" s="287" t="s">
        <v>89</v>
      </c>
      <c r="AV154" s="14" t="s">
        <v>89</v>
      </c>
      <c r="AW154" s="14" t="s">
        <v>34</v>
      </c>
      <c r="AX154" s="14" t="s">
        <v>87</v>
      </c>
      <c r="AY154" s="287" t="s">
        <v>211</v>
      </c>
    </row>
    <row r="155" s="2" customFormat="1" ht="24.15" customHeight="1">
      <c r="A155" s="41"/>
      <c r="B155" s="42"/>
      <c r="C155" s="253" t="s">
        <v>243</v>
      </c>
      <c r="D155" s="253" t="s">
        <v>214</v>
      </c>
      <c r="E155" s="254" t="s">
        <v>4442</v>
      </c>
      <c r="F155" s="255" t="s">
        <v>4443</v>
      </c>
      <c r="G155" s="256" t="s">
        <v>269</v>
      </c>
      <c r="H155" s="257">
        <v>6.2000000000000002</v>
      </c>
      <c r="I155" s="258"/>
      <c r="J155" s="259">
        <f>ROUND(I155*H155,2)</f>
        <v>0</v>
      </c>
      <c r="K155" s="260"/>
      <c r="L155" s="44"/>
      <c r="M155" s="261" t="s">
        <v>1</v>
      </c>
      <c r="N155" s="262" t="s">
        <v>46</v>
      </c>
      <c r="O155" s="94"/>
      <c r="P155" s="263">
        <f>O155*H155</f>
        <v>0</v>
      </c>
      <c r="Q155" s="263">
        <v>0</v>
      </c>
      <c r="R155" s="263">
        <f>Q155*H155</f>
        <v>0</v>
      </c>
      <c r="S155" s="263">
        <v>0</v>
      </c>
      <c r="T155" s="264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65" t="s">
        <v>526</v>
      </c>
      <c r="AT155" s="265" t="s">
        <v>214</v>
      </c>
      <c r="AU155" s="265" t="s">
        <v>89</v>
      </c>
      <c r="AY155" s="18" t="s">
        <v>211</v>
      </c>
      <c r="BE155" s="155">
        <f>IF(N155="základní",J155,0)</f>
        <v>0</v>
      </c>
      <c r="BF155" s="155">
        <f>IF(N155="snížená",J155,0)</f>
        <v>0</v>
      </c>
      <c r="BG155" s="155">
        <f>IF(N155="zákl. přenesená",J155,0)</f>
        <v>0</v>
      </c>
      <c r="BH155" s="155">
        <f>IF(N155="sníž. přenesená",J155,0)</f>
        <v>0</v>
      </c>
      <c r="BI155" s="155">
        <f>IF(N155="nulová",J155,0)</f>
        <v>0</v>
      </c>
      <c r="BJ155" s="18" t="s">
        <v>87</v>
      </c>
      <c r="BK155" s="155">
        <f>ROUND(I155*H155,2)</f>
        <v>0</v>
      </c>
      <c r="BL155" s="18" t="s">
        <v>526</v>
      </c>
      <c r="BM155" s="265" t="s">
        <v>4520</v>
      </c>
    </row>
    <row r="156" s="13" customFormat="1">
      <c r="A156" s="13"/>
      <c r="B156" s="266"/>
      <c r="C156" s="267"/>
      <c r="D156" s="268" t="s">
        <v>236</v>
      </c>
      <c r="E156" s="269" t="s">
        <v>1</v>
      </c>
      <c r="F156" s="270" t="s">
        <v>4521</v>
      </c>
      <c r="G156" s="267"/>
      <c r="H156" s="269" t="s">
        <v>1</v>
      </c>
      <c r="I156" s="271"/>
      <c r="J156" s="267"/>
      <c r="K156" s="267"/>
      <c r="L156" s="272"/>
      <c r="M156" s="273"/>
      <c r="N156" s="274"/>
      <c r="O156" s="274"/>
      <c r="P156" s="274"/>
      <c r="Q156" s="274"/>
      <c r="R156" s="274"/>
      <c r="S156" s="274"/>
      <c r="T156" s="275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76" t="s">
        <v>236</v>
      </c>
      <c r="AU156" s="276" t="s">
        <v>89</v>
      </c>
      <c r="AV156" s="13" t="s">
        <v>87</v>
      </c>
      <c r="AW156" s="13" t="s">
        <v>34</v>
      </c>
      <c r="AX156" s="13" t="s">
        <v>81</v>
      </c>
      <c r="AY156" s="276" t="s">
        <v>211</v>
      </c>
    </row>
    <row r="157" s="14" customFormat="1">
      <c r="A157" s="14"/>
      <c r="B157" s="277"/>
      <c r="C157" s="278"/>
      <c r="D157" s="268" t="s">
        <v>236</v>
      </c>
      <c r="E157" s="279" t="s">
        <v>1</v>
      </c>
      <c r="F157" s="280" t="s">
        <v>4522</v>
      </c>
      <c r="G157" s="278"/>
      <c r="H157" s="281">
        <v>6.2000000000000002</v>
      </c>
      <c r="I157" s="282"/>
      <c r="J157" s="278"/>
      <c r="K157" s="278"/>
      <c r="L157" s="283"/>
      <c r="M157" s="284"/>
      <c r="N157" s="285"/>
      <c r="O157" s="285"/>
      <c r="P157" s="285"/>
      <c r="Q157" s="285"/>
      <c r="R157" s="285"/>
      <c r="S157" s="285"/>
      <c r="T157" s="286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87" t="s">
        <v>236</v>
      </c>
      <c r="AU157" s="287" t="s">
        <v>89</v>
      </c>
      <c r="AV157" s="14" t="s">
        <v>89</v>
      </c>
      <c r="AW157" s="14" t="s">
        <v>34</v>
      </c>
      <c r="AX157" s="14" t="s">
        <v>87</v>
      </c>
      <c r="AY157" s="287" t="s">
        <v>211</v>
      </c>
    </row>
    <row r="158" s="2" customFormat="1" ht="37.8" customHeight="1">
      <c r="A158" s="41"/>
      <c r="B158" s="42"/>
      <c r="C158" s="317" t="s">
        <v>247</v>
      </c>
      <c r="D158" s="317" t="s">
        <v>587</v>
      </c>
      <c r="E158" s="318" t="s">
        <v>4523</v>
      </c>
      <c r="F158" s="319" t="s">
        <v>4524</v>
      </c>
      <c r="G158" s="320" t="s">
        <v>269</v>
      </c>
      <c r="H158" s="321">
        <v>7.226</v>
      </c>
      <c r="I158" s="322"/>
      <c r="J158" s="323">
        <f>ROUND(I158*H158,2)</f>
        <v>0</v>
      </c>
      <c r="K158" s="324"/>
      <c r="L158" s="325"/>
      <c r="M158" s="326" t="s">
        <v>1</v>
      </c>
      <c r="N158" s="327" t="s">
        <v>46</v>
      </c>
      <c r="O158" s="94"/>
      <c r="P158" s="263">
        <f>O158*H158</f>
        <v>0</v>
      </c>
      <c r="Q158" s="263">
        <v>0.00022000000000000001</v>
      </c>
      <c r="R158" s="263">
        <f>Q158*H158</f>
        <v>0.00158972</v>
      </c>
      <c r="S158" s="263">
        <v>0</v>
      </c>
      <c r="T158" s="264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65" t="s">
        <v>632</v>
      </c>
      <c r="AT158" s="265" t="s">
        <v>587</v>
      </c>
      <c r="AU158" s="265" t="s">
        <v>89</v>
      </c>
      <c r="AY158" s="18" t="s">
        <v>211</v>
      </c>
      <c r="BE158" s="155">
        <f>IF(N158="základní",J158,0)</f>
        <v>0</v>
      </c>
      <c r="BF158" s="155">
        <f>IF(N158="snížená",J158,0)</f>
        <v>0</v>
      </c>
      <c r="BG158" s="155">
        <f>IF(N158="zákl. přenesená",J158,0)</f>
        <v>0</v>
      </c>
      <c r="BH158" s="155">
        <f>IF(N158="sníž. přenesená",J158,0)</f>
        <v>0</v>
      </c>
      <c r="BI158" s="155">
        <f>IF(N158="nulová",J158,0)</f>
        <v>0</v>
      </c>
      <c r="BJ158" s="18" t="s">
        <v>87</v>
      </c>
      <c r="BK158" s="155">
        <f>ROUND(I158*H158,2)</f>
        <v>0</v>
      </c>
      <c r="BL158" s="18" t="s">
        <v>526</v>
      </c>
      <c r="BM158" s="265" t="s">
        <v>4525</v>
      </c>
    </row>
    <row r="159" s="14" customFormat="1">
      <c r="A159" s="14"/>
      <c r="B159" s="277"/>
      <c r="C159" s="278"/>
      <c r="D159" s="268" t="s">
        <v>236</v>
      </c>
      <c r="E159" s="278"/>
      <c r="F159" s="280" t="s">
        <v>4526</v>
      </c>
      <c r="G159" s="278"/>
      <c r="H159" s="281">
        <v>7.226</v>
      </c>
      <c r="I159" s="282"/>
      <c r="J159" s="278"/>
      <c r="K159" s="278"/>
      <c r="L159" s="283"/>
      <c r="M159" s="284"/>
      <c r="N159" s="285"/>
      <c r="O159" s="285"/>
      <c r="P159" s="285"/>
      <c r="Q159" s="285"/>
      <c r="R159" s="285"/>
      <c r="S159" s="285"/>
      <c r="T159" s="286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87" t="s">
        <v>236</v>
      </c>
      <c r="AU159" s="287" t="s">
        <v>89</v>
      </c>
      <c r="AV159" s="14" t="s">
        <v>89</v>
      </c>
      <c r="AW159" s="14" t="s">
        <v>4</v>
      </c>
      <c r="AX159" s="14" t="s">
        <v>87</v>
      </c>
      <c r="AY159" s="287" t="s">
        <v>211</v>
      </c>
    </row>
    <row r="160" s="2" customFormat="1" ht="24.15" customHeight="1">
      <c r="A160" s="41"/>
      <c r="B160" s="42"/>
      <c r="C160" s="253" t="s">
        <v>253</v>
      </c>
      <c r="D160" s="253" t="s">
        <v>214</v>
      </c>
      <c r="E160" s="254" t="s">
        <v>1382</v>
      </c>
      <c r="F160" s="255" t="s">
        <v>4351</v>
      </c>
      <c r="G160" s="256" t="s">
        <v>505</v>
      </c>
      <c r="H160" s="257">
        <v>0.13500000000000001</v>
      </c>
      <c r="I160" s="258"/>
      <c r="J160" s="259">
        <f>ROUND(I160*H160,2)</f>
        <v>0</v>
      </c>
      <c r="K160" s="260"/>
      <c r="L160" s="44"/>
      <c r="M160" s="261" t="s">
        <v>1</v>
      </c>
      <c r="N160" s="262" t="s">
        <v>46</v>
      </c>
      <c r="O160" s="94"/>
      <c r="P160" s="263">
        <f>O160*H160</f>
        <v>0</v>
      </c>
      <c r="Q160" s="263">
        <v>0</v>
      </c>
      <c r="R160" s="263">
        <f>Q160*H160</f>
        <v>0</v>
      </c>
      <c r="S160" s="263">
        <v>0</v>
      </c>
      <c r="T160" s="264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65" t="s">
        <v>526</v>
      </c>
      <c r="AT160" s="265" t="s">
        <v>214</v>
      </c>
      <c r="AU160" s="265" t="s">
        <v>89</v>
      </c>
      <c r="AY160" s="18" t="s">
        <v>211</v>
      </c>
      <c r="BE160" s="155">
        <f>IF(N160="základní",J160,0)</f>
        <v>0</v>
      </c>
      <c r="BF160" s="155">
        <f>IF(N160="snížená",J160,0)</f>
        <v>0</v>
      </c>
      <c r="BG160" s="155">
        <f>IF(N160="zákl. přenesená",J160,0)</f>
        <v>0</v>
      </c>
      <c r="BH160" s="155">
        <f>IF(N160="sníž. přenesená",J160,0)</f>
        <v>0</v>
      </c>
      <c r="BI160" s="155">
        <f>IF(N160="nulová",J160,0)</f>
        <v>0</v>
      </c>
      <c r="BJ160" s="18" t="s">
        <v>87</v>
      </c>
      <c r="BK160" s="155">
        <f>ROUND(I160*H160,2)</f>
        <v>0</v>
      </c>
      <c r="BL160" s="18" t="s">
        <v>526</v>
      </c>
      <c r="BM160" s="265" t="s">
        <v>4527</v>
      </c>
    </row>
    <row r="161" s="2" customFormat="1" ht="24.15" customHeight="1">
      <c r="A161" s="41"/>
      <c r="B161" s="42"/>
      <c r="C161" s="253" t="s">
        <v>257</v>
      </c>
      <c r="D161" s="253" t="s">
        <v>214</v>
      </c>
      <c r="E161" s="254" t="s">
        <v>1386</v>
      </c>
      <c r="F161" s="255" t="s">
        <v>1387</v>
      </c>
      <c r="G161" s="256" t="s">
        <v>505</v>
      </c>
      <c r="H161" s="257">
        <v>0.40500000000000003</v>
      </c>
      <c r="I161" s="258"/>
      <c r="J161" s="259">
        <f>ROUND(I161*H161,2)</f>
        <v>0</v>
      </c>
      <c r="K161" s="260"/>
      <c r="L161" s="44"/>
      <c r="M161" s="261" t="s">
        <v>1</v>
      </c>
      <c r="N161" s="262" t="s">
        <v>46</v>
      </c>
      <c r="O161" s="94"/>
      <c r="P161" s="263">
        <f>O161*H161</f>
        <v>0</v>
      </c>
      <c r="Q161" s="263">
        <v>0</v>
      </c>
      <c r="R161" s="263">
        <f>Q161*H161</f>
        <v>0</v>
      </c>
      <c r="S161" s="263">
        <v>0</v>
      </c>
      <c r="T161" s="264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65" t="s">
        <v>526</v>
      </c>
      <c r="AT161" s="265" t="s">
        <v>214</v>
      </c>
      <c r="AU161" s="265" t="s">
        <v>89</v>
      </c>
      <c r="AY161" s="18" t="s">
        <v>211</v>
      </c>
      <c r="BE161" s="155">
        <f>IF(N161="základní",J161,0)</f>
        <v>0</v>
      </c>
      <c r="BF161" s="155">
        <f>IF(N161="snížená",J161,0)</f>
        <v>0</v>
      </c>
      <c r="BG161" s="155">
        <f>IF(N161="zákl. přenesená",J161,0)</f>
        <v>0</v>
      </c>
      <c r="BH161" s="155">
        <f>IF(N161="sníž. přenesená",J161,0)</f>
        <v>0</v>
      </c>
      <c r="BI161" s="155">
        <f>IF(N161="nulová",J161,0)</f>
        <v>0</v>
      </c>
      <c r="BJ161" s="18" t="s">
        <v>87</v>
      </c>
      <c r="BK161" s="155">
        <f>ROUND(I161*H161,2)</f>
        <v>0</v>
      </c>
      <c r="BL161" s="18" t="s">
        <v>526</v>
      </c>
      <c r="BM161" s="265" t="s">
        <v>4528</v>
      </c>
    </row>
    <row r="162" s="14" customFormat="1">
      <c r="A162" s="14"/>
      <c r="B162" s="277"/>
      <c r="C162" s="278"/>
      <c r="D162" s="268" t="s">
        <v>236</v>
      </c>
      <c r="E162" s="278"/>
      <c r="F162" s="280" t="s">
        <v>4529</v>
      </c>
      <c r="G162" s="278"/>
      <c r="H162" s="281">
        <v>0.40500000000000003</v>
      </c>
      <c r="I162" s="282"/>
      <c r="J162" s="278"/>
      <c r="K162" s="278"/>
      <c r="L162" s="283"/>
      <c r="M162" s="284"/>
      <c r="N162" s="285"/>
      <c r="O162" s="285"/>
      <c r="P162" s="285"/>
      <c r="Q162" s="285"/>
      <c r="R162" s="285"/>
      <c r="S162" s="285"/>
      <c r="T162" s="286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87" t="s">
        <v>236</v>
      </c>
      <c r="AU162" s="287" t="s">
        <v>89</v>
      </c>
      <c r="AV162" s="14" t="s">
        <v>89</v>
      </c>
      <c r="AW162" s="14" t="s">
        <v>4</v>
      </c>
      <c r="AX162" s="14" t="s">
        <v>87</v>
      </c>
      <c r="AY162" s="287" t="s">
        <v>211</v>
      </c>
    </row>
    <row r="163" s="12" customFormat="1" ht="22.8" customHeight="1">
      <c r="A163" s="12"/>
      <c r="B163" s="237"/>
      <c r="C163" s="238"/>
      <c r="D163" s="239" t="s">
        <v>80</v>
      </c>
      <c r="E163" s="251" t="s">
        <v>1416</v>
      </c>
      <c r="F163" s="251" t="s">
        <v>1417</v>
      </c>
      <c r="G163" s="238"/>
      <c r="H163" s="238"/>
      <c r="I163" s="241"/>
      <c r="J163" s="252">
        <f>BK163</f>
        <v>0</v>
      </c>
      <c r="K163" s="238"/>
      <c r="L163" s="243"/>
      <c r="M163" s="244"/>
      <c r="N163" s="245"/>
      <c r="O163" s="245"/>
      <c r="P163" s="246">
        <f>SUM(P164:P182)</f>
        <v>0</v>
      </c>
      <c r="Q163" s="245"/>
      <c r="R163" s="246">
        <f>SUM(R164:R182)</f>
        <v>0.28156600000000004</v>
      </c>
      <c r="S163" s="245"/>
      <c r="T163" s="247">
        <f>SUM(T164:T182)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48" t="s">
        <v>89</v>
      </c>
      <c r="AT163" s="249" t="s">
        <v>80</v>
      </c>
      <c r="AU163" s="249" t="s">
        <v>87</v>
      </c>
      <c r="AY163" s="248" t="s">
        <v>211</v>
      </c>
      <c r="BK163" s="250">
        <f>SUM(BK164:BK182)</f>
        <v>0</v>
      </c>
    </row>
    <row r="164" s="2" customFormat="1" ht="33" customHeight="1">
      <c r="A164" s="41"/>
      <c r="B164" s="42"/>
      <c r="C164" s="253" t="s">
        <v>263</v>
      </c>
      <c r="D164" s="253" t="s">
        <v>214</v>
      </c>
      <c r="E164" s="254" t="s">
        <v>1419</v>
      </c>
      <c r="F164" s="255" t="s">
        <v>1420</v>
      </c>
      <c r="G164" s="256" t="s">
        <v>332</v>
      </c>
      <c r="H164" s="257">
        <v>0.17999999999999999</v>
      </c>
      <c r="I164" s="258"/>
      <c r="J164" s="259">
        <f>ROUND(I164*H164,2)</f>
        <v>0</v>
      </c>
      <c r="K164" s="260"/>
      <c r="L164" s="44"/>
      <c r="M164" s="261" t="s">
        <v>1</v>
      </c>
      <c r="N164" s="262" t="s">
        <v>46</v>
      </c>
      <c r="O164" s="94"/>
      <c r="P164" s="263">
        <f>O164*H164</f>
        <v>0</v>
      </c>
      <c r="Q164" s="263">
        <v>0.00189</v>
      </c>
      <c r="R164" s="263">
        <f>Q164*H164</f>
        <v>0.00034019999999999998</v>
      </c>
      <c r="S164" s="263">
        <v>0</v>
      </c>
      <c r="T164" s="264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65" t="s">
        <v>526</v>
      </c>
      <c r="AT164" s="265" t="s">
        <v>214</v>
      </c>
      <c r="AU164" s="265" t="s">
        <v>89</v>
      </c>
      <c r="AY164" s="18" t="s">
        <v>211</v>
      </c>
      <c r="BE164" s="155">
        <f>IF(N164="základní",J164,0)</f>
        <v>0</v>
      </c>
      <c r="BF164" s="155">
        <f>IF(N164="snížená",J164,0)</f>
        <v>0</v>
      </c>
      <c r="BG164" s="155">
        <f>IF(N164="zákl. přenesená",J164,0)</f>
        <v>0</v>
      </c>
      <c r="BH164" s="155">
        <f>IF(N164="sníž. přenesená",J164,0)</f>
        <v>0</v>
      </c>
      <c r="BI164" s="155">
        <f>IF(N164="nulová",J164,0)</f>
        <v>0</v>
      </c>
      <c r="BJ164" s="18" t="s">
        <v>87</v>
      </c>
      <c r="BK164" s="155">
        <f>ROUND(I164*H164,2)</f>
        <v>0</v>
      </c>
      <c r="BL164" s="18" t="s">
        <v>526</v>
      </c>
      <c r="BM164" s="265" t="s">
        <v>4530</v>
      </c>
    </row>
    <row r="165" s="14" customFormat="1">
      <c r="A165" s="14"/>
      <c r="B165" s="277"/>
      <c r="C165" s="278"/>
      <c r="D165" s="268" t="s">
        <v>236</v>
      </c>
      <c r="E165" s="279" t="s">
        <v>1</v>
      </c>
      <c r="F165" s="280" t="s">
        <v>4531</v>
      </c>
      <c r="G165" s="278"/>
      <c r="H165" s="281">
        <v>0.13</v>
      </c>
      <c r="I165" s="282"/>
      <c r="J165" s="278"/>
      <c r="K165" s="278"/>
      <c r="L165" s="283"/>
      <c r="M165" s="284"/>
      <c r="N165" s="285"/>
      <c r="O165" s="285"/>
      <c r="P165" s="285"/>
      <c r="Q165" s="285"/>
      <c r="R165" s="285"/>
      <c r="S165" s="285"/>
      <c r="T165" s="286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87" t="s">
        <v>236</v>
      </c>
      <c r="AU165" s="287" t="s">
        <v>89</v>
      </c>
      <c r="AV165" s="14" t="s">
        <v>89</v>
      </c>
      <c r="AW165" s="14" t="s">
        <v>34</v>
      </c>
      <c r="AX165" s="14" t="s">
        <v>81</v>
      </c>
      <c r="AY165" s="287" t="s">
        <v>211</v>
      </c>
    </row>
    <row r="166" s="14" customFormat="1">
      <c r="A166" s="14"/>
      <c r="B166" s="277"/>
      <c r="C166" s="278"/>
      <c r="D166" s="268" t="s">
        <v>236</v>
      </c>
      <c r="E166" s="279" t="s">
        <v>1</v>
      </c>
      <c r="F166" s="280" t="s">
        <v>4532</v>
      </c>
      <c r="G166" s="278"/>
      <c r="H166" s="281">
        <v>0.050000000000000003</v>
      </c>
      <c r="I166" s="282"/>
      <c r="J166" s="278"/>
      <c r="K166" s="278"/>
      <c r="L166" s="283"/>
      <c r="M166" s="284"/>
      <c r="N166" s="285"/>
      <c r="O166" s="285"/>
      <c r="P166" s="285"/>
      <c r="Q166" s="285"/>
      <c r="R166" s="285"/>
      <c r="S166" s="285"/>
      <c r="T166" s="286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87" t="s">
        <v>236</v>
      </c>
      <c r="AU166" s="287" t="s">
        <v>89</v>
      </c>
      <c r="AV166" s="14" t="s">
        <v>89</v>
      </c>
      <c r="AW166" s="14" t="s">
        <v>34</v>
      </c>
      <c r="AX166" s="14" t="s">
        <v>81</v>
      </c>
      <c r="AY166" s="287" t="s">
        <v>211</v>
      </c>
    </row>
    <row r="167" s="15" customFormat="1">
      <c r="A167" s="15"/>
      <c r="B167" s="295"/>
      <c r="C167" s="296"/>
      <c r="D167" s="268" t="s">
        <v>236</v>
      </c>
      <c r="E167" s="297" t="s">
        <v>1</v>
      </c>
      <c r="F167" s="298" t="s">
        <v>435</v>
      </c>
      <c r="G167" s="296"/>
      <c r="H167" s="299">
        <v>0.17999999999999999</v>
      </c>
      <c r="I167" s="300"/>
      <c r="J167" s="296"/>
      <c r="K167" s="296"/>
      <c r="L167" s="301"/>
      <c r="M167" s="302"/>
      <c r="N167" s="303"/>
      <c r="O167" s="303"/>
      <c r="P167" s="303"/>
      <c r="Q167" s="303"/>
      <c r="R167" s="303"/>
      <c r="S167" s="303"/>
      <c r="T167" s="304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T167" s="305" t="s">
        <v>236</v>
      </c>
      <c r="AU167" s="305" t="s">
        <v>89</v>
      </c>
      <c r="AV167" s="15" t="s">
        <v>100</v>
      </c>
      <c r="AW167" s="15" t="s">
        <v>34</v>
      </c>
      <c r="AX167" s="15" t="s">
        <v>87</v>
      </c>
      <c r="AY167" s="305" t="s">
        <v>211</v>
      </c>
    </row>
    <row r="168" s="2" customFormat="1" ht="24.15" customHeight="1">
      <c r="A168" s="41"/>
      <c r="B168" s="42"/>
      <c r="C168" s="253" t="s">
        <v>490</v>
      </c>
      <c r="D168" s="253" t="s">
        <v>214</v>
      </c>
      <c r="E168" s="254" t="s">
        <v>4533</v>
      </c>
      <c r="F168" s="255" t="s">
        <v>4534</v>
      </c>
      <c r="G168" s="256" t="s">
        <v>307</v>
      </c>
      <c r="H168" s="257">
        <v>13</v>
      </c>
      <c r="I168" s="258"/>
      <c r="J168" s="259">
        <f>ROUND(I168*H168,2)</f>
        <v>0</v>
      </c>
      <c r="K168" s="260"/>
      <c r="L168" s="44"/>
      <c r="M168" s="261" t="s">
        <v>1</v>
      </c>
      <c r="N168" s="262" t="s">
        <v>46</v>
      </c>
      <c r="O168" s="94"/>
      <c r="P168" s="263">
        <f>O168*H168</f>
        <v>0</v>
      </c>
      <c r="Q168" s="263">
        <v>0</v>
      </c>
      <c r="R168" s="263">
        <f>Q168*H168</f>
        <v>0</v>
      </c>
      <c r="S168" s="263">
        <v>0</v>
      </c>
      <c r="T168" s="264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65" t="s">
        <v>526</v>
      </c>
      <c r="AT168" s="265" t="s">
        <v>214</v>
      </c>
      <c r="AU168" s="265" t="s">
        <v>89</v>
      </c>
      <c r="AY168" s="18" t="s">
        <v>211</v>
      </c>
      <c r="BE168" s="155">
        <f>IF(N168="základní",J168,0)</f>
        <v>0</v>
      </c>
      <c r="BF168" s="155">
        <f>IF(N168="snížená",J168,0)</f>
        <v>0</v>
      </c>
      <c r="BG168" s="155">
        <f>IF(N168="zákl. přenesená",J168,0)</f>
        <v>0</v>
      </c>
      <c r="BH168" s="155">
        <f>IF(N168="sníž. přenesená",J168,0)</f>
        <v>0</v>
      </c>
      <c r="BI168" s="155">
        <f>IF(N168="nulová",J168,0)</f>
        <v>0</v>
      </c>
      <c r="BJ168" s="18" t="s">
        <v>87</v>
      </c>
      <c r="BK168" s="155">
        <f>ROUND(I168*H168,2)</f>
        <v>0</v>
      </c>
      <c r="BL168" s="18" t="s">
        <v>526</v>
      </c>
      <c r="BM168" s="265" t="s">
        <v>4535</v>
      </c>
    </row>
    <row r="169" s="14" customFormat="1">
      <c r="A169" s="14"/>
      <c r="B169" s="277"/>
      <c r="C169" s="278"/>
      <c r="D169" s="268" t="s">
        <v>236</v>
      </c>
      <c r="E169" s="279" t="s">
        <v>4420</v>
      </c>
      <c r="F169" s="280" t="s">
        <v>4536</v>
      </c>
      <c r="G169" s="278"/>
      <c r="H169" s="281">
        <v>13</v>
      </c>
      <c r="I169" s="282"/>
      <c r="J169" s="278"/>
      <c r="K169" s="278"/>
      <c r="L169" s="283"/>
      <c r="M169" s="284"/>
      <c r="N169" s="285"/>
      <c r="O169" s="285"/>
      <c r="P169" s="285"/>
      <c r="Q169" s="285"/>
      <c r="R169" s="285"/>
      <c r="S169" s="285"/>
      <c r="T169" s="286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87" t="s">
        <v>236</v>
      </c>
      <c r="AU169" s="287" t="s">
        <v>89</v>
      </c>
      <c r="AV169" s="14" t="s">
        <v>89</v>
      </c>
      <c r="AW169" s="14" t="s">
        <v>34</v>
      </c>
      <c r="AX169" s="14" t="s">
        <v>87</v>
      </c>
      <c r="AY169" s="287" t="s">
        <v>211</v>
      </c>
    </row>
    <row r="170" s="2" customFormat="1" ht="24.15" customHeight="1">
      <c r="A170" s="41"/>
      <c r="B170" s="42"/>
      <c r="C170" s="317" t="s">
        <v>498</v>
      </c>
      <c r="D170" s="317" t="s">
        <v>587</v>
      </c>
      <c r="E170" s="318" t="s">
        <v>4537</v>
      </c>
      <c r="F170" s="319" t="s">
        <v>4538</v>
      </c>
      <c r="G170" s="320" t="s">
        <v>332</v>
      </c>
      <c r="H170" s="321">
        <v>0.13</v>
      </c>
      <c r="I170" s="322"/>
      <c r="J170" s="323">
        <f>ROUND(I170*H170,2)</f>
        <v>0</v>
      </c>
      <c r="K170" s="324"/>
      <c r="L170" s="325"/>
      <c r="M170" s="326" t="s">
        <v>1</v>
      </c>
      <c r="N170" s="327" t="s">
        <v>46</v>
      </c>
      <c r="O170" s="94"/>
      <c r="P170" s="263">
        <f>O170*H170</f>
        <v>0</v>
      </c>
      <c r="Q170" s="263">
        <v>0.44</v>
      </c>
      <c r="R170" s="263">
        <f>Q170*H170</f>
        <v>0.057200000000000001</v>
      </c>
      <c r="S170" s="263">
        <v>0</v>
      </c>
      <c r="T170" s="264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65" t="s">
        <v>632</v>
      </c>
      <c r="AT170" s="265" t="s">
        <v>587</v>
      </c>
      <c r="AU170" s="265" t="s">
        <v>89</v>
      </c>
      <c r="AY170" s="18" t="s">
        <v>211</v>
      </c>
      <c r="BE170" s="155">
        <f>IF(N170="základní",J170,0)</f>
        <v>0</v>
      </c>
      <c r="BF170" s="155">
        <f>IF(N170="snížená",J170,0)</f>
        <v>0</v>
      </c>
      <c r="BG170" s="155">
        <f>IF(N170="zákl. přenesená",J170,0)</f>
        <v>0</v>
      </c>
      <c r="BH170" s="155">
        <f>IF(N170="sníž. přenesená",J170,0)</f>
        <v>0</v>
      </c>
      <c r="BI170" s="155">
        <f>IF(N170="nulová",J170,0)</f>
        <v>0</v>
      </c>
      <c r="BJ170" s="18" t="s">
        <v>87</v>
      </c>
      <c r="BK170" s="155">
        <f>ROUND(I170*H170,2)</f>
        <v>0</v>
      </c>
      <c r="BL170" s="18" t="s">
        <v>526</v>
      </c>
      <c r="BM170" s="265" t="s">
        <v>4539</v>
      </c>
    </row>
    <row r="171" s="14" customFormat="1">
      <c r="A171" s="14"/>
      <c r="B171" s="277"/>
      <c r="C171" s="278"/>
      <c r="D171" s="268" t="s">
        <v>236</v>
      </c>
      <c r="E171" s="279" t="s">
        <v>1</v>
      </c>
      <c r="F171" s="280" t="s">
        <v>4531</v>
      </c>
      <c r="G171" s="278"/>
      <c r="H171" s="281">
        <v>0.13</v>
      </c>
      <c r="I171" s="282"/>
      <c r="J171" s="278"/>
      <c r="K171" s="278"/>
      <c r="L171" s="283"/>
      <c r="M171" s="284"/>
      <c r="N171" s="285"/>
      <c r="O171" s="285"/>
      <c r="P171" s="285"/>
      <c r="Q171" s="285"/>
      <c r="R171" s="285"/>
      <c r="S171" s="285"/>
      <c r="T171" s="286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87" t="s">
        <v>236</v>
      </c>
      <c r="AU171" s="287" t="s">
        <v>89</v>
      </c>
      <c r="AV171" s="14" t="s">
        <v>89</v>
      </c>
      <c r="AW171" s="14" t="s">
        <v>34</v>
      </c>
      <c r="AX171" s="14" t="s">
        <v>87</v>
      </c>
      <c r="AY171" s="287" t="s">
        <v>211</v>
      </c>
    </row>
    <row r="172" s="2" customFormat="1" ht="24.15" customHeight="1">
      <c r="A172" s="41"/>
      <c r="B172" s="42"/>
      <c r="C172" s="253" t="s">
        <v>502</v>
      </c>
      <c r="D172" s="253" t="s">
        <v>214</v>
      </c>
      <c r="E172" s="254" t="s">
        <v>4540</v>
      </c>
      <c r="F172" s="255" t="s">
        <v>4541</v>
      </c>
      <c r="G172" s="256" t="s">
        <v>269</v>
      </c>
      <c r="H172" s="257">
        <v>6.2000000000000002</v>
      </c>
      <c r="I172" s="258"/>
      <c r="J172" s="259">
        <f>ROUND(I172*H172,2)</f>
        <v>0</v>
      </c>
      <c r="K172" s="260"/>
      <c r="L172" s="44"/>
      <c r="M172" s="261" t="s">
        <v>1</v>
      </c>
      <c r="N172" s="262" t="s">
        <v>46</v>
      </c>
      <c r="O172" s="94"/>
      <c r="P172" s="263">
        <f>O172*H172</f>
        <v>0</v>
      </c>
      <c r="Q172" s="263">
        <v>0.01157</v>
      </c>
      <c r="R172" s="263">
        <f>Q172*H172</f>
        <v>0.071734000000000006</v>
      </c>
      <c r="S172" s="263">
        <v>0</v>
      </c>
      <c r="T172" s="264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65" t="s">
        <v>526</v>
      </c>
      <c r="AT172" s="265" t="s">
        <v>214</v>
      </c>
      <c r="AU172" s="265" t="s">
        <v>89</v>
      </c>
      <c r="AY172" s="18" t="s">
        <v>211</v>
      </c>
      <c r="BE172" s="155">
        <f>IF(N172="základní",J172,0)</f>
        <v>0</v>
      </c>
      <c r="BF172" s="155">
        <f>IF(N172="snížená",J172,0)</f>
        <v>0</v>
      </c>
      <c r="BG172" s="155">
        <f>IF(N172="zákl. přenesená",J172,0)</f>
        <v>0</v>
      </c>
      <c r="BH172" s="155">
        <f>IF(N172="sníž. přenesená",J172,0)</f>
        <v>0</v>
      </c>
      <c r="BI172" s="155">
        <f>IF(N172="nulová",J172,0)</f>
        <v>0</v>
      </c>
      <c r="BJ172" s="18" t="s">
        <v>87</v>
      </c>
      <c r="BK172" s="155">
        <f>ROUND(I172*H172,2)</f>
        <v>0</v>
      </c>
      <c r="BL172" s="18" t="s">
        <v>526</v>
      </c>
      <c r="BM172" s="265" t="s">
        <v>4542</v>
      </c>
    </row>
    <row r="173" s="14" customFormat="1">
      <c r="A173" s="14"/>
      <c r="B173" s="277"/>
      <c r="C173" s="278"/>
      <c r="D173" s="268" t="s">
        <v>236</v>
      </c>
      <c r="E173" s="279" t="s">
        <v>4493</v>
      </c>
      <c r="F173" s="280" t="s">
        <v>4543</v>
      </c>
      <c r="G173" s="278"/>
      <c r="H173" s="281">
        <v>6.2000000000000002</v>
      </c>
      <c r="I173" s="282"/>
      <c r="J173" s="278"/>
      <c r="K173" s="278"/>
      <c r="L173" s="283"/>
      <c r="M173" s="284"/>
      <c r="N173" s="285"/>
      <c r="O173" s="285"/>
      <c r="P173" s="285"/>
      <c r="Q173" s="285"/>
      <c r="R173" s="285"/>
      <c r="S173" s="285"/>
      <c r="T173" s="286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87" t="s">
        <v>236</v>
      </c>
      <c r="AU173" s="287" t="s">
        <v>89</v>
      </c>
      <c r="AV173" s="14" t="s">
        <v>89</v>
      </c>
      <c r="AW173" s="14" t="s">
        <v>34</v>
      </c>
      <c r="AX173" s="14" t="s">
        <v>87</v>
      </c>
      <c r="AY173" s="287" t="s">
        <v>211</v>
      </c>
    </row>
    <row r="174" s="2" customFormat="1" ht="16.5" customHeight="1">
      <c r="A174" s="41"/>
      <c r="B174" s="42"/>
      <c r="C174" s="253" t="s">
        <v>8</v>
      </c>
      <c r="D174" s="253" t="s">
        <v>214</v>
      </c>
      <c r="E174" s="254" t="s">
        <v>4544</v>
      </c>
      <c r="F174" s="255" t="s">
        <v>4545</v>
      </c>
      <c r="G174" s="256" t="s">
        <v>307</v>
      </c>
      <c r="H174" s="257">
        <v>20.699999999999999</v>
      </c>
      <c r="I174" s="258"/>
      <c r="J174" s="259">
        <f>ROUND(I174*H174,2)</f>
        <v>0</v>
      </c>
      <c r="K174" s="260"/>
      <c r="L174" s="44"/>
      <c r="M174" s="261" t="s">
        <v>1</v>
      </c>
      <c r="N174" s="262" t="s">
        <v>46</v>
      </c>
      <c r="O174" s="94"/>
      <c r="P174" s="263">
        <f>O174*H174</f>
        <v>0</v>
      </c>
      <c r="Q174" s="263">
        <v>2.0000000000000002E-05</v>
      </c>
      <c r="R174" s="263">
        <f>Q174*H174</f>
        <v>0.00041400000000000003</v>
      </c>
      <c r="S174" s="263">
        <v>0</v>
      </c>
      <c r="T174" s="264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65" t="s">
        <v>526</v>
      </c>
      <c r="AT174" s="265" t="s">
        <v>214</v>
      </c>
      <c r="AU174" s="265" t="s">
        <v>89</v>
      </c>
      <c r="AY174" s="18" t="s">
        <v>211</v>
      </c>
      <c r="BE174" s="155">
        <f>IF(N174="základní",J174,0)</f>
        <v>0</v>
      </c>
      <c r="BF174" s="155">
        <f>IF(N174="snížená",J174,0)</f>
        <v>0</v>
      </c>
      <c r="BG174" s="155">
        <f>IF(N174="zákl. přenesená",J174,0)</f>
        <v>0</v>
      </c>
      <c r="BH174" s="155">
        <f>IF(N174="sníž. přenesená",J174,0)</f>
        <v>0</v>
      </c>
      <c r="BI174" s="155">
        <f>IF(N174="nulová",J174,0)</f>
        <v>0</v>
      </c>
      <c r="BJ174" s="18" t="s">
        <v>87</v>
      </c>
      <c r="BK174" s="155">
        <f>ROUND(I174*H174,2)</f>
        <v>0</v>
      </c>
      <c r="BL174" s="18" t="s">
        <v>526</v>
      </c>
      <c r="BM174" s="265" t="s">
        <v>4546</v>
      </c>
    </row>
    <row r="175" s="14" customFormat="1">
      <c r="A175" s="14"/>
      <c r="B175" s="277"/>
      <c r="C175" s="278"/>
      <c r="D175" s="268" t="s">
        <v>236</v>
      </c>
      <c r="E175" s="279" t="s">
        <v>1</v>
      </c>
      <c r="F175" s="280" t="s">
        <v>4547</v>
      </c>
      <c r="G175" s="278"/>
      <c r="H175" s="281">
        <v>20.699999999999999</v>
      </c>
      <c r="I175" s="282"/>
      <c r="J175" s="278"/>
      <c r="K175" s="278"/>
      <c r="L175" s="283"/>
      <c r="M175" s="284"/>
      <c r="N175" s="285"/>
      <c r="O175" s="285"/>
      <c r="P175" s="285"/>
      <c r="Q175" s="285"/>
      <c r="R175" s="285"/>
      <c r="S175" s="285"/>
      <c r="T175" s="286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87" t="s">
        <v>236</v>
      </c>
      <c r="AU175" s="287" t="s">
        <v>89</v>
      </c>
      <c r="AV175" s="14" t="s">
        <v>89</v>
      </c>
      <c r="AW175" s="14" t="s">
        <v>34</v>
      </c>
      <c r="AX175" s="14" t="s">
        <v>87</v>
      </c>
      <c r="AY175" s="287" t="s">
        <v>211</v>
      </c>
    </row>
    <row r="176" s="2" customFormat="1" ht="16.5" customHeight="1">
      <c r="A176" s="41"/>
      <c r="B176" s="42"/>
      <c r="C176" s="317" t="s">
        <v>526</v>
      </c>
      <c r="D176" s="317" t="s">
        <v>587</v>
      </c>
      <c r="E176" s="318" t="s">
        <v>4548</v>
      </c>
      <c r="F176" s="319" t="s">
        <v>4549</v>
      </c>
      <c r="G176" s="320" t="s">
        <v>332</v>
      </c>
      <c r="H176" s="321">
        <v>0.050000000000000003</v>
      </c>
      <c r="I176" s="322"/>
      <c r="J176" s="323">
        <f>ROUND(I176*H176,2)</f>
        <v>0</v>
      </c>
      <c r="K176" s="324"/>
      <c r="L176" s="325"/>
      <c r="M176" s="326" t="s">
        <v>1</v>
      </c>
      <c r="N176" s="327" t="s">
        <v>46</v>
      </c>
      <c r="O176" s="94"/>
      <c r="P176" s="263">
        <f>O176*H176</f>
        <v>0</v>
      </c>
      <c r="Q176" s="263">
        <v>0.55000000000000004</v>
      </c>
      <c r="R176" s="263">
        <f>Q176*H176</f>
        <v>0.027500000000000004</v>
      </c>
      <c r="S176" s="263">
        <v>0</v>
      </c>
      <c r="T176" s="264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65" t="s">
        <v>632</v>
      </c>
      <c r="AT176" s="265" t="s">
        <v>587</v>
      </c>
      <c r="AU176" s="265" t="s">
        <v>89</v>
      </c>
      <c r="AY176" s="18" t="s">
        <v>211</v>
      </c>
      <c r="BE176" s="155">
        <f>IF(N176="základní",J176,0)</f>
        <v>0</v>
      </c>
      <c r="BF176" s="155">
        <f>IF(N176="snížená",J176,0)</f>
        <v>0</v>
      </c>
      <c r="BG176" s="155">
        <f>IF(N176="zákl. přenesená",J176,0)</f>
        <v>0</v>
      </c>
      <c r="BH176" s="155">
        <f>IF(N176="sníž. přenesená",J176,0)</f>
        <v>0</v>
      </c>
      <c r="BI176" s="155">
        <f>IF(N176="nulová",J176,0)</f>
        <v>0</v>
      </c>
      <c r="BJ176" s="18" t="s">
        <v>87</v>
      </c>
      <c r="BK176" s="155">
        <f>ROUND(I176*H176,2)</f>
        <v>0</v>
      </c>
      <c r="BL176" s="18" t="s">
        <v>526</v>
      </c>
      <c r="BM176" s="265" t="s">
        <v>4550</v>
      </c>
    </row>
    <row r="177" s="14" customFormat="1">
      <c r="A177" s="14"/>
      <c r="B177" s="277"/>
      <c r="C177" s="278"/>
      <c r="D177" s="268" t="s">
        <v>236</v>
      </c>
      <c r="E177" s="279" t="s">
        <v>1</v>
      </c>
      <c r="F177" s="280" t="s">
        <v>4532</v>
      </c>
      <c r="G177" s="278"/>
      <c r="H177" s="281">
        <v>0.050000000000000003</v>
      </c>
      <c r="I177" s="282"/>
      <c r="J177" s="278"/>
      <c r="K177" s="278"/>
      <c r="L177" s="283"/>
      <c r="M177" s="284"/>
      <c r="N177" s="285"/>
      <c r="O177" s="285"/>
      <c r="P177" s="285"/>
      <c r="Q177" s="285"/>
      <c r="R177" s="285"/>
      <c r="S177" s="285"/>
      <c r="T177" s="286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87" t="s">
        <v>236</v>
      </c>
      <c r="AU177" s="287" t="s">
        <v>89</v>
      </c>
      <c r="AV177" s="14" t="s">
        <v>89</v>
      </c>
      <c r="AW177" s="14" t="s">
        <v>34</v>
      </c>
      <c r="AX177" s="14" t="s">
        <v>87</v>
      </c>
      <c r="AY177" s="287" t="s">
        <v>211</v>
      </c>
    </row>
    <row r="178" s="2" customFormat="1" ht="24.15" customHeight="1">
      <c r="A178" s="41"/>
      <c r="B178" s="42"/>
      <c r="C178" s="253" t="s">
        <v>531</v>
      </c>
      <c r="D178" s="253" t="s">
        <v>214</v>
      </c>
      <c r="E178" s="254" t="s">
        <v>4551</v>
      </c>
      <c r="F178" s="255" t="s">
        <v>4552</v>
      </c>
      <c r="G178" s="256" t="s">
        <v>269</v>
      </c>
      <c r="H178" s="257">
        <v>6.2000000000000002</v>
      </c>
      <c r="I178" s="258"/>
      <c r="J178" s="259">
        <f>ROUND(I178*H178,2)</f>
        <v>0</v>
      </c>
      <c r="K178" s="260"/>
      <c r="L178" s="44"/>
      <c r="M178" s="261" t="s">
        <v>1</v>
      </c>
      <c r="N178" s="262" t="s">
        <v>46</v>
      </c>
      <c r="O178" s="94"/>
      <c r="P178" s="263">
        <f>O178*H178</f>
        <v>0</v>
      </c>
      <c r="Q178" s="263">
        <v>0.01089</v>
      </c>
      <c r="R178" s="263">
        <f>Q178*H178</f>
        <v>0.067518000000000009</v>
      </c>
      <c r="S178" s="263">
        <v>0</v>
      </c>
      <c r="T178" s="264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65" t="s">
        <v>526</v>
      </c>
      <c r="AT178" s="265" t="s">
        <v>214</v>
      </c>
      <c r="AU178" s="265" t="s">
        <v>89</v>
      </c>
      <c r="AY178" s="18" t="s">
        <v>211</v>
      </c>
      <c r="BE178" s="155">
        <f>IF(N178="základní",J178,0)</f>
        <v>0</v>
      </c>
      <c r="BF178" s="155">
        <f>IF(N178="snížená",J178,0)</f>
        <v>0</v>
      </c>
      <c r="BG178" s="155">
        <f>IF(N178="zákl. přenesená",J178,0)</f>
        <v>0</v>
      </c>
      <c r="BH178" s="155">
        <f>IF(N178="sníž. přenesená",J178,0)</f>
        <v>0</v>
      </c>
      <c r="BI178" s="155">
        <f>IF(N178="nulová",J178,0)</f>
        <v>0</v>
      </c>
      <c r="BJ178" s="18" t="s">
        <v>87</v>
      </c>
      <c r="BK178" s="155">
        <f>ROUND(I178*H178,2)</f>
        <v>0</v>
      </c>
      <c r="BL178" s="18" t="s">
        <v>526</v>
      </c>
      <c r="BM178" s="265" t="s">
        <v>4553</v>
      </c>
    </row>
    <row r="179" s="14" customFormat="1">
      <c r="A179" s="14"/>
      <c r="B179" s="277"/>
      <c r="C179" s="278"/>
      <c r="D179" s="268" t="s">
        <v>236</v>
      </c>
      <c r="E179" s="279" t="s">
        <v>1</v>
      </c>
      <c r="F179" s="280" t="s">
        <v>4493</v>
      </c>
      <c r="G179" s="278"/>
      <c r="H179" s="281">
        <v>6.2000000000000002</v>
      </c>
      <c r="I179" s="282"/>
      <c r="J179" s="278"/>
      <c r="K179" s="278"/>
      <c r="L179" s="283"/>
      <c r="M179" s="284"/>
      <c r="N179" s="285"/>
      <c r="O179" s="285"/>
      <c r="P179" s="285"/>
      <c r="Q179" s="285"/>
      <c r="R179" s="285"/>
      <c r="S179" s="285"/>
      <c r="T179" s="286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87" t="s">
        <v>236</v>
      </c>
      <c r="AU179" s="287" t="s">
        <v>89</v>
      </c>
      <c r="AV179" s="14" t="s">
        <v>89</v>
      </c>
      <c r="AW179" s="14" t="s">
        <v>34</v>
      </c>
      <c r="AX179" s="14" t="s">
        <v>87</v>
      </c>
      <c r="AY179" s="287" t="s">
        <v>211</v>
      </c>
    </row>
    <row r="180" s="2" customFormat="1" ht="24.15" customHeight="1">
      <c r="A180" s="41"/>
      <c r="B180" s="42"/>
      <c r="C180" s="253" t="s">
        <v>535</v>
      </c>
      <c r="D180" s="253" t="s">
        <v>214</v>
      </c>
      <c r="E180" s="254" t="s">
        <v>1486</v>
      </c>
      <c r="F180" s="255" t="s">
        <v>4377</v>
      </c>
      <c r="G180" s="256" t="s">
        <v>505</v>
      </c>
      <c r="H180" s="257">
        <v>0.22500000000000001</v>
      </c>
      <c r="I180" s="258"/>
      <c r="J180" s="259">
        <f>ROUND(I180*H180,2)</f>
        <v>0</v>
      </c>
      <c r="K180" s="260"/>
      <c r="L180" s="44"/>
      <c r="M180" s="261" t="s">
        <v>1</v>
      </c>
      <c r="N180" s="262" t="s">
        <v>46</v>
      </c>
      <c r="O180" s="94"/>
      <c r="P180" s="263">
        <f>O180*H180</f>
        <v>0</v>
      </c>
      <c r="Q180" s="263">
        <v>0</v>
      </c>
      <c r="R180" s="263">
        <f>Q180*H180</f>
        <v>0</v>
      </c>
      <c r="S180" s="263">
        <v>0</v>
      </c>
      <c r="T180" s="264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65" t="s">
        <v>526</v>
      </c>
      <c r="AT180" s="265" t="s">
        <v>214</v>
      </c>
      <c r="AU180" s="265" t="s">
        <v>89</v>
      </c>
      <c r="AY180" s="18" t="s">
        <v>211</v>
      </c>
      <c r="BE180" s="155">
        <f>IF(N180="základní",J180,0)</f>
        <v>0</v>
      </c>
      <c r="BF180" s="155">
        <f>IF(N180="snížená",J180,0)</f>
        <v>0</v>
      </c>
      <c r="BG180" s="155">
        <f>IF(N180="zákl. přenesená",J180,0)</f>
        <v>0</v>
      </c>
      <c r="BH180" s="155">
        <f>IF(N180="sníž. přenesená",J180,0)</f>
        <v>0</v>
      </c>
      <c r="BI180" s="155">
        <f>IF(N180="nulová",J180,0)</f>
        <v>0</v>
      </c>
      <c r="BJ180" s="18" t="s">
        <v>87</v>
      </c>
      <c r="BK180" s="155">
        <f>ROUND(I180*H180,2)</f>
        <v>0</v>
      </c>
      <c r="BL180" s="18" t="s">
        <v>526</v>
      </c>
      <c r="BM180" s="265" t="s">
        <v>4554</v>
      </c>
    </row>
    <row r="181" s="2" customFormat="1" ht="24.15" customHeight="1">
      <c r="A181" s="41"/>
      <c r="B181" s="42"/>
      <c r="C181" s="253" t="s">
        <v>545</v>
      </c>
      <c r="D181" s="253" t="s">
        <v>214</v>
      </c>
      <c r="E181" s="254" t="s">
        <v>1490</v>
      </c>
      <c r="F181" s="255" t="s">
        <v>1491</v>
      </c>
      <c r="G181" s="256" t="s">
        <v>505</v>
      </c>
      <c r="H181" s="257">
        <v>0.67500000000000004</v>
      </c>
      <c r="I181" s="258"/>
      <c r="J181" s="259">
        <f>ROUND(I181*H181,2)</f>
        <v>0</v>
      </c>
      <c r="K181" s="260"/>
      <c r="L181" s="44"/>
      <c r="M181" s="261" t="s">
        <v>1</v>
      </c>
      <c r="N181" s="262" t="s">
        <v>46</v>
      </c>
      <c r="O181" s="94"/>
      <c r="P181" s="263">
        <f>O181*H181</f>
        <v>0</v>
      </c>
      <c r="Q181" s="263">
        <v>0</v>
      </c>
      <c r="R181" s="263">
        <f>Q181*H181</f>
        <v>0</v>
      </c>
      <c r="S181" s="263">
        <v>0</v>
      </c>
      <c r="T181" s="264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65" t="s">
        <v>526</v>
      </c>
      <c r="AT181" s="265" t="s">
        <v>214</v>
      </c>
      <c r="AU181" s="265" t="s">
        <v>89</v>
      </c>
      <c r="AY181" s="18" t="s">
        <v>211</v>
      </c>
      <c r="BE181" s="155">
        <f>IF(N181="základní",J181,0)</f>
        <v>0</v>
      </c>
      <c r="BF181" s="155">
        <f>IF(N181="snížená",J181,0)</f>
        <v>0</v>
      </c>
      <c r="BG181" s="155">
        <f>IF(N181="zákl. přenesená",J181,0)</f>
        <v>0</v>
      </c>
      <c r="BH181" s="155">
        <f>IF(N181="sníž. přenesená",J181,0)</f>
        <v>0</v>
      </c>
      <c r="BI181" s="155">
        <f>IF(N181="nulová",J181,0)</f>
        <v>0</v>
      </c>
      <c r="BJ181" s="18" t="s">
        <v>87</v>
      </c>
      <c r="BK181" s="155">
        <f>ROUND(I181*H181,2)</f>
        <v>0</v>
      </c>
      <c r="BL181" s="18" t="s">
        <v>526</v>
      </c>
      <c r="BM181" s="265" t="s">
        <v>4555</v>
      </c>
    </row>
    <row r="182" s="14" customFormat="1">
      <c r="A182" s="14"/>
      <c r="B182" s="277"/>
      <c r="C182" s="278"/>
      <c r="D182" s="268" t="s">
        <v>236</v>
      </c>
      <c r="E182" s="278"/>
      <c r="F182" s="280" t="s">
        <v>4556</v>
      </c>
      <c r="G182" s="278"/>
      <c r="H182" s="281">
        <v>0.67500000000000004</v>
      </c>
      <c r="I182" s="282"/>
      <c r="J182" s="278"/>
      <c r="K182" s="278"/>
      <c r="L182" s="283"/>
      <c r="M182" s="284"/>
      <c r="N182" s="285"/>
      <c r="O182" s="285"/>
      <c r="P182" s="285"/>
      <c r="Q182" s="285"/>
      <c r="R182" s="285"/>
      <c r="S182" s="285"/>
      <c r="T182" s="286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87" t="s">
        <v>236</v>
      </c>
      <c r="AU182" s="287" t="s">
        <v>89</v>
      </c>
      <c r="AV182" s="14" t="s">
        <v>89</v>
      </c>
      <c r="AW182" s="14" t="s">
        <v>4</v>
      </c>
      <c r="AX182" s="14" t="s">
        <v>87</v>
      </c>
      <c r="AY182" s="287" t="s">
        <v>211</v>
      </c>
    </row>
    <row r="183" s="12" customFormat="1" ht="22.8" customHeight="1">
      <c r="A183" s="12"/>
      <c r="B183" s="237"/>
      <c r="C183" s="238"/>
      <c r="D183" s="239" t="s">
        <v>80</v>
      </c>
      <c r="E183" s="251" t="s">
        <v>1493</v>
      </c>
      <c r="F183" s="251" t="s">
        <v>1494</v>
      </c>
      <c r="G183" s="238"/>
      <c r="H183" s="238"/>
      <c r="I183" s="241"/>
      <c r="J183" s="252">
        <f>BK183</f>
        <v>0</v>
      </c>
      <c r="K183" s="238"/>
      <c r="L183" s="243"/>
      <c r="M183" s="244"/>
      <c r="N183" s="245"/>
      <c r="O183" s="245"/>
      <c r="P183" s="246">
        <f>SUM(P184:P191)</f>
        <v>0</v>
      </c>
      <c r="Q183" s="245"/>
      <c r="R183" s="246">
        <f>SUM(R184:R191)</f>
        <v>0.02008656</v>
      </c>
      <c r="S183" s="245"/>
      <c r="T183" s="247">
        <f>SUM(T184:T191)</f>
        <v>0</v>
      </c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R183" s="248" t="s">
        <v>89</v>
      </c>
      <c r="AT183" s="249" t="s">
        <v>80</v>
      </c>
      <c r="AU183" s="249" t="s">
        <v>87</v>
      </c>
      <c r="AY183" s="248" t="s">
        <v>211</v>
      </c>
      <c r="BK183" s="250">
        <f>SUM(BK184:BK191)</f>
        <v>0</v>
      </c>
    </row>
    <row r="184" s="2" customFormat="1" ht="16.5" customHeight="1">
      <c r="A184" s="41"/>
      <c r="B184" s="42"/>
      <c r="C184" s="253" t="s">
        <v>551</v>
      </c>
      <c r="D184" s="253" t="s">
        <v>214</v>
      </c>
      <c r="E184" s="254" t="s">
        <v>4557</v>
      </c>
      <c r="F184" s="255" t="s">
        <v>4558</v>
      </c>
      <c r="G184" s="256" t="s">
        <v>269</v>
      </c>
      <c r="H184" s="257">
        <v>6.2000000000000002</v>
      </c>
      <c r="I184" s="258"/>
      <c r="J184" s="259">
        <f>ROUND(I184*H184,2)</f>
        <v>0</v>
      </c>
      <c r="K184" s="260"/>
      <c r="L184" s="44"/>
      <c r="M184" s="261" t="s">
        <v>1</v>
      </c>
      <c r="N184" s="262" t="s">
        <v>46</v>
      </c>
      <c r="O184" s="94"/>
      <c r="P184" s="263">
        <f>O184*H184</f>
        <v>0</v>
      </c>
      <c r="Q184" s="263">
        <v>0</v>
      </c>
      <c r="R184" s="263">
        <f>Q184*H184</f>
        <v>0</v>
      </c>
      <c r="S184" s="263">
        <v>0</v>
      </c>
      <c r="T184" s="264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65" t="s">
        <v>526</v>
      </c>
      <c r="AT184" s="265" t="s">
        <v>214</v>
      </c>
      <c r="AU184" s="265" t="s">
        <v>89</v>
      </c>
      <c r="AY184" s="18" t="s">
        <v>211</v>
      </c>
      <c r="BE184" s="155">
        <f>IF(N184="základní",J184,0)</f>
        <v>0</v>
      </c>
      <c r="BF184" s="155">
        <f>IF(N184="snížená",J184,0)</f>
        <v>0</v>
      </c>
      <c r="BG184" s="155">
        <f>IF(N184="zákl. přenesená",J184,0)</f>
        <v>0</v>
      </c>
      <c r="BH184" s="155">
        <f>IF(N184="sníž. přenesená",J184,0)</f>
        <v>0</v>
      </c>
      <c r="BI184" s="155">
        <f>IF(N184="nulová",J184,0)</f>
        <v>0</v>
      </c>
      <c r="BJ184" s="18" t="s">
        <v>87</v>
      </c>
      <c r="BK184" s="155">
        <f>ROUND(I184*H184,2)</f>
        <v>0</v>
      </c>
      <c r="BL184" s="18" t="s">
        <v>526</v>
      </c>
      <c r="BM184" s="265" t="s">
        <v>4559</v>
      </c>
    </row>
    <row r="185" s="14" customFormat="1">
      <c r="A185" s="14"/>
      <c r="B185" s="277"/>
      <c r="C185" s="278"/>
      <c r="D185" s="268" t="s">
        <v>236</v>
      </c>
      <c r="E185" s="279" t="s">
        <v>1</v>
      </c>
      <c r="F185" s="280" t="s">
        <v>4493</v>
      </c>
      <c r="G185" s="278"/>
      <c r="H185" s="281">
        <v>6.2000000000000002</v>
      </c>
      <c r="I185" s="282"/>
      <c r="J185" s="278"/>
      <c r="K185" s="278"/>
      <c r="L185" s="283"/>
      <c r="M185" s="284"/>
      <c r="N185" s="285"/>
      <c r="O185" s="285"/>
      <c r="P185" s="285"/>
      <c r="Q185" s="285"/>
      <c r="R185" s="285"/>
      <c r="S185" s="285"/>
      <c r="T185" s="286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87" t="s">
        <v>236</v>
      </c>
      <c r="AU185" s="287" t="s">
        <v>89</v>
      </c>
      <c r="AV185" s="14" t="s">
        <v>89</v>
      </c>
      <c r="AW185" s="14" t="s">
        <v>34</v>
      </c>
      <c r="AX185" s="14" t="s">
        <v>87</v>
      </c>
      <c r="AY185" s="287" t="s">
        <v>211</v>
      </c>
    </row>
    <row r="186" s="2" customFormat="1" ht="24.15" customHeight="1">
      <c r="A186" s="41"/>
      <c r="B186" s="42"/>
      <c r="C186" s="317" t="s">
        <v>7</v>
      </c>
      <c r="D186" s="317" t="s">
        <v>587</v>
      </c>
      <c r="E186" s="318" t="s">
        <v>4560</v>
      </c>
      <c r="F186" s="319" t="s">
        <v>4561</v>
      </c>
      <c r="G186" s="320" t="s">
        <v>269</v>
      </c>
      <c r="H186" s="321">
        <v>6.9660000000000002</v>
      </c>
      <c r="I186" s="322"/>
      <c r="J186" s="323">
        <f>ROUND(I186*H186,2)</f>
        <v>0</v>
      </c>
      <c r="K186" s="324"/>
      <c r="L186" s="325"/>
      <c r="M186" s="326" t="s">
        <v>1</v>
      </c>
      <c r="N186" s="327" t="s">
        <v>46</v>
      </c>
      <c r="O186" s="94"/>
      <c r="P186" s="263">
        <f>O186*H186</f>
        <v>0</v>
      </c>
      <c r="Q186" s="263">
        <v>0.00016000000000000001</v>
      </c>
      <c r="R186" s="263">
        <f>Q186*H186</f>
        <v>0.0011145600000000001</v>
      </c>
      <c r="S186" s="263">
        <v>0</v>
      </c>
      <c r="T186" s="264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65" t="s">
        <v>632</v>
      </c>
      <c r="AT186" s="265" t="s">
        <v>587</v>
      </c>
      <c r="AU186" s="265" t="s">
        <v>89</v>
      </c>
      <c r="AY186" s="18" t="s">
        <v>211</v>
      </c>
      <c r="BE186" s="155">
        <f>IF(N186="základní",J186,0)</f>
        <v>0</v>
      </c>
      <c r="BF186" s="155">
        <f>IF(N186="snížená",J186,0)</f>
        <v>0</v>
      </c>
      <c r="BG186" s="155">
        <f>IF(N186="zákl. přenesená",J186,0)</f>
        <v>0</v>
      </c>
      <c r="BH186" s="155">
        <f>IF(N186="sníž. přenesená",J186,0)</f>
        <v>0</v>
      </c>
      <c r="BI186" s="155">
        <f>IF(N186="nulová",J186,0)</f>
        <v>0</v>
      </c>
      <c r="BJ186" s="18" t="s">
        <v>87</v>
      </c>
      <c r="BK186" s="155">
        <f>ROUND(I186*H186,2)</f>
        <v>0</v>
      </c>
      <c r="BL186" s="18" t="s">
        <v>526</v>
      </c>
      <c r="BM186" s="265" t="s">
        <v>4562</v>
      </c>
    </row>
    <row r="187" s="14" customFormat="1">
      <c r="A187" s="14"/>
      <c r="B187" s="277"/>
      <c r="C187" s="278"/>
      <c r="D187" s="268" t="s">
        <v>236</v>
      </c>
      <c r="E187" s="278"/>
      <c r="F187" s="280" t="s">
        <v>4563</v>
      </c>
      <c r="G187" s="278"/>
      <c r="H187" s="281">
        <v>6.9660000000000002</v>
      </c>
      <c r="I187" s="282"/>
      <c r="J187" s="278"/>
      <c r="K187" s="278"/>
      <c r="L187" s="283"/>
      <c r="M187" s="284"/>
      <c r="N187" s="285"/>
      <c r="O187" s="285"/>
      <c r="P187" s="285"/>
      <c r="Q187" s="285"/>
      <c r="R187" s="285"/>
      <c r="S187" s="285"/>
      <c r="T187" s="286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87" t="s">
        <v>236</v>
      </c>
      <c r="AU187" s="287" t="s">
        <v>89</v>
      </c>
      <c r="AV187" s="14" t="s">
        <v>89</v>
      </c>
      <c r="AW187" s="14" t="s">
        <v>4</v>
      </c>
      <c r="AX187" s="14" t="s">
        <v>87</v>
      </c>
      <c r="AY187" s="287" t="s">
        <v>211</v>
      </c>
    </row>
    <row r="188" s="2" customFormat="1" ht="21.75" customHeight="1">
      <c r="A188" s="41"/>
      <c r="B188" s="42"/>
      <c r="C188" s="253" t="s">
        <v>568</v>
      </c>
      <c r="D188" s="253" t="s">
        <v>214</v>
      </c>
      <c r="E188" s="254" t="s">
        <v>4564</v>
      </c>
      <c r="F188" s="255" t="s">
        <v>4565</v>
      </c>
      <c r="G188" s="256" t="s">
        <v>269</v>
      </c>
      <c r="H188" s="257">
        <v>6.2000000000000002</v>
      </c>
      <c r="I188" s="258"/>
      <c r="J188" s="259">
        <f>ROUND(I188*H188,2)</f>
        <v>0</v>
      </c>
      <c r="K188" s="260"/>
      <c r="L188" s="44"/>
      <c r="M188" s="261" t="s">
        <v>1</v>
      </c>
      <c r="N188" s="262" t="s">
        <v>46</v>
      </c>
      <c r="O188" s="94"/>
      <c r="P188" s="263">
        <f>O188*H188</f>
        <v>0</v>
      </c>
      <c r="Q188" s="263">
        <v>0</v>
      </c>
      <c r="R188" s="263">
        <f>Q188*H188</f>
        <v>0</v>
      </c>
      <c r="S188" s="263">
        <v>0</v>
      </c>
      <c r="T188" s="264">
        <f>S188*H188</f>
        <v>0</v>
      </c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R188" s="265" t="s">
        <v>526</v>
      </c>
      <c r="AT188" s="265" t="s">
        <v>214</v>
      </c>
      <c r="AU188" s="265" t="s">
        <v>89</v>
      </c>
      <c r="AY188" s="18" t="s">
        <v>211</v>
      </c>
      <c r="BE188" s="155">
        <f>IF(N188="základní",J188,0)</f>
        <v>0</v>
      </c>
      <c r="BF188" s="155">
        <f>IF(N188="snížená",J188,0)</f>
        <v>0</v>
      </c>
      <c r="BG188" s="155">
        <f>IF(N188="zákl. přenesená",J188,0)</f>
        <v>0</v>
      </c>
      <c r="BH188" s="155">
        <f>IF(N188="sníž. přenesená",J188,0)</f>
        <v>0</v>
      </c>
      <c r="BI188" s="155">
        <f>IF(N188="nulová",J188,0)</f>
        <v>0</v>
      </c>
      <c r="BJ188" s="18" t="s">
        <v>87</v>
      </c>
      <c r="BK188" s="155">
        <f>ROUND(I188*H188,2)</f>
        <v>0</v>
      </c>
      <c r="BL188" s="18" t="s">
        <v>526</v>
      </c>
      <c r="BM188" s="265" t="s">
        <v>4566</v>
      </c>
    </row>
    <row r="189" s="2" customFormat="1" ht="24.15" customHeight="1">
      <c r="A189" s="41"/>
      <c r="B189" s="42"/>
      <c r="C189" s="317" t="s">
        <v>572</v>
      </c>
      <c r="D189" s="317" t="s">
        <v>587</v>
      </c>
      <c r="E189" s="318" t="s">
        <v>4567</v>
      </c>
      <c r="F189" s="319" t="s">
        <v>4568</v>
      </c>
      <c r="G189" s="320" t="s">
        <v>269</v>
      </c>
      <c r="H189" s="321">
        <v>6.3239999999999998</v>
      </c>
      <c r="I189" s="322"/>
      <c r="J189" s="323">
        <f>ROUND(I189*H189,2)</f>
        <v>0</v>
      </c>
      <c r="K189" s="324"/>
      <c r="L189" s="325"/>
      <c r="M189" s="326" t="s">
        <v>1</v>
      </c>
      <c r="N189" s="327" t="s">
        <v>46</v>
      </c>
      <c r="O189" s="94"/>
      <c r="P189" s="263">
        <f>O189*H189</f>
        <v>0</v>
      </c>
      <c r="Q189" s="263">
        <v>0.0030000000000000001</v>
      </c>
      <c r="R189" s="263">
        <f>Q189*H189</f>
        <v>0.018971999999999999</v>
      </c>
      <c r="S189" s="263">
        <v>0</v>
      </c>
      <c r="T189" s="264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65" t="s">
        <v>632</v>
      </c>
      <c r="AT189" s="265" t="s">
        <v>587</v>
      </c>
      <c r="AU189" s="265" t="s">
        <v>89</v>
      </c>
      <c r="AY189" s="18" t="s">
        <v>211</v>
      </c>
      <c r="BE189" s="155">
        <f>IF(N189="základní",J189,0)</f>
        <v>0</v>
      </c>
      <c r="BF189" s="155">
        <f>IF(N189="snížená",J189,0)</f>
        <v>0</v>
      </c>
      <c r="BG189" s="155">
        <f>IF(N189="zákl. přenesená",J189,0)</f>
        <v>0</v>
      </c>
      <c r="BH189" s="155">
        <f>IF(N189="sníž. přenesená",J189,0)</f>
        <v>0</v>
      </c>
      <c r="BI189" s="155">
        <f>IF(N189="nulová",J189,0)</f>
        <v>0</v>
      </c>
      <c r="BJ189" s="18" t="s">
        <v>87</v>
      </c>
      <c r="BK189" s="155">
        <f>ROUND(I189*H189,2)</f>
        <v>0</v>
      </c>
      <c r="BL189" s="18" t="s">
        <v>526</v>
      </c>
      <c r="BM189" s="265" t="s">
        <v>4569</v>
      </c>
    </row>
    <row r="190" s="14" customFormat="1">
      <c r="A190" s="14"/>
      <c r="B190" s="277"/>
      <c r="C190" s="278"/>
      <c r="D190" s="268" t="s">
        <v>236</v>
      </c>
      <c r="E190" s="278"/>
      <c r="F190" s="280" t="s">
        <v>4570</v>
      </c>
      <c r="G190" s="278"/>
      <c r="H190" s="281">
        <v>6.3239999999999998</v>
      </c>
      <c r="I190" s="282"/>
      <c r="J190" s="278"/>
      <c r="K190" s="278"/>
      <c r="L190" s="283"/>
      <c r="M190" s="284"/>
      <c r="N190" s="285"/>
      <c r="O190" s="285"/>
      <c r="P190" s="285"/>
      <c r="Q190" s="285"/>
      <c r="R190" s="285"/>
      <c r="S190" s="285"/>
      <c r="T190" s="286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87" t="s">
        <v>236</v>
      </c>
      <c r="AU190" s="287" t="s">
        <v>89</v>
      </c>
      <c r="AV190" s="14" t="s">
        <v>89</v>
      </c>
      <c r="AW190" s="14" t="s">
        <v>4</v>
      </c>
      <c r="AX190" s="14" t="s">
        <v>87</v>
      </c>
      <c r="AY190" s="287" t="s">
        <v>211</v>
      </c>
    </row>
    <row r="191" s="2" customFormat="1" ht="24.15" customHeight="1">
      <c r="A191" s="41"/>
      <c r="B191" s="42"/>
      <c r="C191" s="253" t="s">
        <v>579</v>
      </c>
      <c r="D191" s="253" t="s">
        <v>214</v>
      </c>
      <c r="E191" s="254" t="s">
        <v>1734</v>
      </c>
      <c r="F191" s="255" t="s">
        <v>4416</v>
      </c>
      <c r="G191" s="256" t="s">
        <v>505</v>
      </c>
      <c r="H191" s="257">
        <v>0.02</v>
      </c>
      <c r="I191" s="258"/>
      <c r="J191" s="259">
        <f>ROUND(I191*H191,2)</f>
        <v>0</v>
      </c>
      <c r="K191" s="260"/>
      <c r="L191" s="44"/>
      <c r="M191" s="288" t="s">
        <v>1</v>
      </c>
      <c r="N191" s="289" t="s">
        <v>46</v>
      </c>
      <c r="O191" s="290"/>
      <c r="P191" s="291">
        <f>O191*H191</f>
        <v>0</v>
      </c>
      <c r="Q191" s="291">
        <v>0</v>
      </c>
      <c r="R191" s="291">
        <f>Q191*H191</f>
        <v>0</v>
      </c>
      <c r="S191" s="291">
        <v>0</v>
      </c>
      <c r="T191" s="292">
        <f>S191*H191</f>
        <v>0</v>
      </c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R191" s="265" t="s">
        <v>526</v>
      </c>
      <c r="AT191" s="265" t="s">
        <v>214</v>
      </c>
      <c r="AU191" s="265" t="s">
        <v>89</v>
      </c>
      <c r="AY191" s="18" t="s">
        <v>211</v>
      </c>
      <c r="BE191" s="155">
        <f>IF(N191="základní",J191,0)</f>
        <v>0</v>
      </c>
      <c r="BF191" s="155">
        <f>IF(N191="snížená",J191,0)</f>
        <v>0</v>
      </c>
      <c r="BG191" s="155">
        <f>IF(N191="zákl. přenesená",J191,0)</f>
        <v>0</v>
      </c>
      <c r="BH191" s="155">
        <f>IF(N191="sníž. přenesená",J191,0)</f>
        <v>0</v>
      </c>
      <c r="BI191" s="155">
        <f>IF(N191="nulová",J191,0)</f>
        <v>0</v>
      </c>
      <c r="BJ191" s="18" t="s">
        <v>87</v>
      </c>
      <c r="BK191" s="155">
        <f>ROUND(I191*H191,2)</f>
        <v>0</v>
      </c>
      <c r="BL191" s="18" t="s">
        <v>526</v>
      </c>
      <c r="BM191" s="265" t="s">
        <v>4571</v>
      </c>
    </row>
    <row r="192" s="2" customFormat="1" ht="6.96" customHeight="1">
      <c r="A192" s="41"/>
      <c r="B192" s="69"/>
      <c r="C192" s="70"/>
      <c r="D192" s="70"/>
      <c r="E192" s="70"/>
      <c r="F192" s="70"/>
      <c r="G192" s="70"/>
      <c r="H192" s="70"/>
      <c r="I192" s="70"/>
      <c r="J192" s="70"/>
      <c r="K192" s="70"/>
      <c r="L192" s="44"/>
      <c r="M192" s="41"/>
      <c r="O192" s="41"/>
      <c r="P192" s="41"/>
      <c r="Q192" s="41"/>
      <c r="R192" s="41"/>
      <c r="S192" s="41"/>
      <c r="T192" s="41"/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</row>
  </sheetData>
  <sheetProtection sheet="1" autoFilter="0" formatColumns="0" formatRows="0" objects="1" scenarios="1" spinCount="100000" saltValue="96kjAdXFa9Z3COACScaLx7FAUFD4j9RYH+SolIV7AknDUf2BOeF5680lKBc8RPArQF9FryGuF0uhSB2AUS9tqQ==" hashValue="9n4BIZSNss/oYOprOm6WJBqevnzR0qkyx7Pb4PNPYiSbSR05qammrE3ABM/eEoeNXPXLNMBJNw93ssQX5iP2Dw==" algorithmName="SHA-512" password="CC35"/>
  <autoFilter ref="C137:K191"/>
  <mergeCells count="20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D108:F108"/>
    <mergeCell ref="D109:F109"/>
    <mergeCell ref="D110:F110"/>
    <mergeCell ref="D111:F111"/>
    <mergeCell ref="D112:F112"/>
    <mergeCell ref="E124:H124"/>
    <mergeCell ref="E128:H128"/>
    <mergeCell ref="E126:H126"/>
    <mergeCell ref="E130:H13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157</v>
      </c>
      <c r="AZ2" s="293" t="s">
        <v>4572</v>
      </c>
      <c r="BA2" s="293" t="s">
        <v>4573</v>
      </c>
      <c r="BB2" s="293" t="s">
        <v>269</v>
      </c>
      <c r="BC2" s="293" t="s">
        <v>4574</v>
      </c>
      <c r="BD2" s="293" t="s">
        <v>89</v>
      </c>
    </row>
    <row r="3" s="1" customFormat="1" ht="6.96" customHeight="1">
      <c r="B3" s="162"/>
      <c r="C3" s="163"/>
      <c r="D3" s="163"/>
      <c r="E3" s="163"/>
      <c r="F3" s="163"/>
      <c r="G3" s="163"/>
      <c r="H3" s="163"/>
      <c r="I3" s="163"/>
      <c r="J3" s="163"/>
      <c r="K3" s="163"/>
      <c r="L3" s="21"/>
      <c r="AT3" s="18" t="s">
        <v>89</v>
      </c>
      <c r="AZ3" s="293" t="s">
        <v>302</v>
      </c>
      <c r="BA3" s="293" t="s">
        <v>303</v>
      </c>
      <c r="BB3" s="293" t="s">
        <v>269</v>
      </c>
      <c r="BC3" s="293" t="s">
        <v>4574</v>
      </c>
      <c r="BD3" s="293" t="s">
        <v>89</v>
      </c>
    </row>
    <row r="4" s="1" customFormat="1" ht="24.96" customHeight="1">
      <c r="B4" s="21"/>
      <c r="D4" s="164" t="s">
        <v>170</v>
      </c>
      <c r="L4" s="21"/>
      <c r="M4" s="165" t="s">
        <v>10</v>
      </c>
      <c r="AT4" s="18" t="s">
        <v>4</v>
      </c>
      <c r="AZ4" s="293" t="s">
        <v>4575</v>
      </c>
      <c r="BA4" s="293" t="s">
        <v>4576</v>
      </c>
      <c r="BB4" s="293" t="s">
        <v>307</v>
      </c>
      <c r="BC4" s="293" t="s">
        <v>4577</v>
      </c>
      <c r="BD4" s="293" t="s">
        <v>89</v>
      </c>
    </row>
    <row r="5" s="1" customFormat="1" ht="6.96" customHeight="1">
      <c r="B5" s="21"/>
      <c r="L5" s="21"/>
    </row>
    <row r="6" s="1" customFormat="1" ht="12" customHeight="1">
      <c r="B6" s="21"/>
      <c r="D6" s="166" t="s">
        <v>16</v>
      </c>
      <c r="L6" s="21"/>
    </row>
    <row r="7" s="1" customFormat="1" ht="16.5" customHeight="1">
      <c r="B7" s="21"/>
      <c r="E7" s="167" t="str">
        <f>'Rekapitulace stavby'!K6</f>
        <v>Komunitní centrum Jahodnice - rozdělení do etap .I.etapa</v>
      </c>
      <c r="F7" s="166"/>
      <c r="G7" s="166"/>
      <c r="H7" s="166"/>
      <c r="L7" s="21"/>
    </row>
    <row r="8">
      <c r="B8" s="21"/>
      <c r="D8" s="166" t="s">
        <v>171</v>
      </c>
      <c r="L8" s="21"/>
    </row>
    <row r="9" s="1" customFormat="1" ht="23.25" customHeight="1">
      <c r="B9" s="21"/>
      <c r="E9" s="167" t="s">
        <v>172</v>
      </c>
      <c r="F9" s="1"/>
      <c r="G9" s="1"/>
      <c r="H9" s="1"/>
      <c r="L9" s="21"/>
    </row>
    <row r="10" s="1" customFormat="1" ht="12" customHeight="1">
      <c r="B10" s="21"/>
      <c r="D10" s="166" t="s">
        <v>173</v>
      </c>
      <c r="L10" s="21"/>
    </row>
    <row r="11" s="2" customFormat="1" ht="16.5" customHeight="1">
      <c r="A11" s="41"/>
      <c r="B11" s="44"/>
      <c r="C11" s="41"/>
      <c r="D11" s="41"/>
      <c r="E11" s="168" t="s">
        <v>174</v>
      </c>
      <c r="F11" s="41"/>
      <c r="G11" s="41"/>
      <c r="H11" s="41"/>
      <c r="I11" s="41"/>
      <c r="J11" s="41"/>
      <c r="K11" s="41"/>
      <c r="L11" s="66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4"/>
      <c r="C12" s="41"/>
      <c r="D12" s="166" t="s">
        <v>4335</v>
      </c>
      <c r="E12" s="41"/>
      <c r="F12" s="41"/>
      <c r="G12" s="41"/>
      <c r="H12" s="41"/>
      <c r="I12" s="41"/>
      <c r="J12" s="41"/>
      <c r="K12" s="41"/>
      <c r="L12" s="66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6.5" customHeight="1">
      <c r="A13" s="41"/>
      <c r="B13" s="44"/>
      <c r="C13" s="41"/>
      <c r="D13" s="41"/>
      <c r="E13" s="169" t="s">
        <v>4578</v>
      </c>
      <c r="F13" s="41"/>
      <c r="G13" s="41"/>
      <c r="H13" s="41"/>
      <c r="I13" s="41"/>
      <c r="J13" s="41"/>
      <c r="K13" s="41"/>
      <c r="L13" s="66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>
      <c r="A14" s="41"/>
      <c r="B14" s="44"/>
      <c r="C14" s="41"/>
      <c r="D14" s="41"/>
      <c r="E14" s="41"/>
      <c r="F14" s="41"/>
      <c r="G14" s="41"/>
      <c r="H14" s="41"/>
      <c r="I14" s="41"/>
      <c r="J14" s="41"/>
      <c r="K14" s="41"/>
      <c r="L14" s="66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2" customHeight="1">
      <c r="A15" s="41"/>
      <c r="B15" s="44"/>
      <c r="C15" s="41"/>
      <c r="D15" s="166" t="s">
        <v>18</v>
      </c>
      <c r="E15" s="41"/>
      <c r="F15" s="144" t="s">
        <v>1</v>
      </c>
      <c r="G15" s="41"/>
      <c r="H15" s="41"/>
      <c r="I15" s="166" t="s">
        <v>19</v>
      </c>
      <c r="J15" s="144" t="s">
        <v>1</v>
      </c>
      <c r="K15" s="41"/>
      <c r="L15" s="66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4"/>
      <c r="C16" s="41"/>
      <c r="D16" s="166" t="s">
        <v>20</v>
      </c>
      <c r="E16" s="41"/>
      <c r="F16" s="144" t="s">
        <v>21</v>
      </c>
      <c r="G16" s="41"/>
      <c r="H16" s="41"/>
      <c r="I16" s="166" t="s">
        <v>22</v>
      </c>
      <c r="J16" s="170" t="str">
        <f>'Rekapitulace stavby'!AN8</f>
        <v>14. 7. 2021</v>
      </c>
      <c r="K16" s="41"/>
      <c r="L16" s="66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0.8" customHeight="1">
      <c r="A17" s="41"/>
      <c r="B17" s="44"/>
      <c r="C17" s="41"/>
      <c r="D17" s="41"/>
      <c r="E17" s="41"/>
      <c r="F17" s="41"/>
      <c r="G17" s="41"/>
      <c r="H17" s="41"/>
      <c r="I17" s="41"/>
      <c r="J17" s="41"/>
      <c r="K17" s="41"/>
      <c r="L17" s="66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2" customHeight="1">
      <c r="A18" s="41"/>
      <c r="B18" s="44"/>
      <c r="C18" s="41"/>
      <c r="D18" s="166" t="s">
        <v>24</v>
      </c>
      <c r="E18" s="41"/>
      <c r="F18" s="41"/>
      <c r="G18" s="41"/>
      <c r="H18" s="41"/>
      <c r="I18" s="166" t="s">
        <v>25</v>
      </c>
      <c r="J18" s="144" t="s">
        <v>26</v>
      </c>
      <c r="K18" s="41"/>
      <c r="L18" s="66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8" customHeight="1">
      <c r="A19" s="41"/>
      <c r="B19" s="44"/>
      <c r="C19" s="41"/>
      <c r="D19" s="41"/>
      <c r="E19" s="144" t="s">
        <v>27</v>
      </c>
      <c r="F19" s="41"/>
      <c r="G19" s="41"/>
      <c r="H19" s="41"/>
      <c r="I19" s="166" t="s">
        <v>28</v>
      </c>
      <c r="J19" s="144" t="s">
        <v>1</v>
      </c>
      <c r="K19" s="41"/>
      <c r="L19" s="66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6.96" customHeight="1">
      <c r="A20" s="41"/>
      <c r="B20" s="44"/>
      <c r="C20" s="41"/>
      <c r="D20" s="41"/>
      <c r="E20" s="41"/>
      <c r="F20" s="41"/>
      <c r="G20" s="41"/>
      <c r="H20" s="41"/>
      <c r="I20" s="41"/>
      <c r="J20" s="41"/>
      <c r="K20" s="41"/>
      <c r="L20" s="66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2" customHeight="1">
      <c r="A21" s="41"/>
      <c r="B21" s="44"/>
      <c r="C21" s="41"/>
      <c r="D21" s="166" t="s">
        <v>29</v>
      </c>
      <c r="E21" s="41"/>
      <c r="F21" s="41"/>
      <c r="G21" s="41"/>
      <c r="H21" s="41"/>
      <c r="I21" s="166" t="s">
        <v>25</v>
      </c>
      <c r="J21" s="34" t="str">
        <f>'Rekapitulace stavby'!AN13</f>
        <v>Vyplň údaj</v>
      </c>
      <c r="K21" s="41"/>
      <c r="L21" s="66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8" customHeight="1">
      <c r="A22" s="41"/>
      <c r="B22" s="44"/>
      <c r="C22" s="41"/>
      <c r="D22" s="41"/>
      <c r="E22" s="34" t="str">
        <f>'Rekapitulace stavby'!E14</f>
        <v>Vyplň údaj</v>
      </c>
      <c r="F22" s="144"/>
      <c r="G22" s="144"/>
      <c r="H22" s="144"/>
      <c r="I22" s="166" t="s">
        <v>28</v>
      </c>
      <c r="J22" s="34" t="str">
        <f>'Rekapitulace stavby'!AN14</f>
        <v>Vyplň údaj</v>
      </c>
      <c r="K22" s="41"/>
      <c r="L22" s="66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6.96" customHeight="1">
      <c r="A23" s="41"/>
      <c r="B23" s="44"/>
      <c r="C23" s="41"/>
      <c r="D23" s="41"/>
      <c r="E23" s="41"/>
      <c r="F23" s="41"/>
      <c r="G23" s="41"/>
      <c r="H23" s="41"/>
      <c r="I23" s="41"/>
      <c r="J23" s="41"/>
      <c r="K23" s="41"/>
      <c r="L23" s="66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2" customHeight="1">
      <c r="A24" s="41"/>
      <c r="B24" s="44"/>
      <c r="C24" s="41"/>
      <c r="D24" s="166" t="s">
        <v>31</v>
      </c>
      <c r="E24" s="41"/>
      <c r="F24" s="41"/>
      <c r="G24" s="41"/>
      <c r="H24" s="41"/>
      <c r="I24" s="166" t="s">
        <v>25</v>
      </c>
      <c r="J24" s="144" t="s">
        <v>32</v>
      </c>
      <c r="K24" s="41"/>
      <c r="L24" s="66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8" customHeight="1">
      <c r="A25" s="41"/>
      <c r="B25" s="44"/>
      <c r="C25" s="41"/>
      <c r="D25" s="41"/>
      <c r="E25" s="144" t="s">
        <v>33</v>
      </c>
      <c r="F25" s="41"/>
      <c r="G25" s="41"/>
      <c r="H25" s="41"/>
      <c r="I25" s="166" t="s">
        <v>28</v>
      </c>
      <c r="J25" s="144" t="s">
        <v>1</v>
      </c>
      <c r="K25" s="41"/>
      <c r="L25" s="66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6.96" customHeight="1">
      <c r="A26" s="41"/>
      <c r="B26" s="44"/>
      <c r="C26" s="41"/>
      <c r="D26" s="41"/>
      <c r="E26" s="41"/>
      <c r="F26" s="41"/>
      <c r="G26" s="41"/>
      <c r="H26" s="41"/>
      <c r="I26" s="41"/>
      <c r="J26" s="41"/>
      <c r="K26" s="41"/>
      <c r="L26" s="66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12" customHeight="1">
      <c r="A27" s="41"/>
      <c r="B27" s="44"/>
      <c r="C27" s="41"/>
      <c r="D27" s="166" t="s">
        <v>35</v>
      </c>
      <c r="E27" s="41"/>
      <c r="F27" s="41"/>
      <c r="G27" s="41"/>
      <c r="H27" s="41"/>
      <c r="I27" s="166" t="s">
        <v>25</v>
      </c>
      <c r="J27" s="144" t="s">
        <v>36</v>
      </c>
      <c r="K27" s="41"/>
      <c r="L27" s="66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8" customHeight="1">
      <c r="A28" s="41"/>
      <c r="B28" s="44"/>
      <c r="C28" s="41"/>
      <c r="D28" s="41"/>
      <c r="E28" s="144" t="s">
        <v>37</v>
      </c>
      <c r="F28" s="41"/>
      <c r="G28" s="41"/>
      <c r="H28" s="41"/>
      <c r="I28" s="166" t="s">
        <v>28</v>
      </c>
      <c r="J28" s="144" t="s">
        <v>1</v>
      </c>
      <c r="K28" s="41"/>
      <c r="L28" s="66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4"/>
      <c r="C29" s="41"/>
      <c r="D29" s="41"/>
      <c r="E29" s="41"/>
      <c r="F29" s="41"/>
      <c r="G29" s="41"/>
      <c r="H29" s="41"/>
      <c r="I29" s="41"/>
      <c r="J29" s="41"/>
      <c r="K29" s="41"/>
      <c r="L29" s="66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12" customHeight="1">
      <c r="A30" s="41"/>
      <c r="B30" s="44"/>
      <c r="C30" s="41"/>
      <c r="D30" s="166" t="s">
        <v>38</v>
      </c>
      <c r="E30" s="41"/>
      <c r="F30" s="41"/>
      <c r="G30" s="41"/>
      <c r="H30" s="41"/>
      <c r="I30" s="41"/>
      <c r="J30" s="41"/>
      <c r="K30" s="41"/>
      <c r="L30" s="66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8" customFormat="1" ht="16.5" customHeight="1">
      <c r="A31" s="171"/>
      <c r="B31" s="172"/>
      <c r="C31" s="171"/>
      <c r="D31" s="171"/>
      <c r="E31" s="173" t="s">
        <v>1</v>
      </c>
      <c r="F31" s="173"/>
      <c r="G31" s="173"/>
      <c r="H31" s="173"/>
      <c r="I31" s="171"/>
      <c r="J31" s="171"/>
      <c r="K31" s="171"/>
      <c r="L31" s="174"/>
      <c r="S31" s="171"/>
      <c r="T31" s="171"/>
      <c r="U31" s="171"/>
      <c r="V31" s="171"/>
      <c r="W31" s="171"/>
      <c r="X31" s="171"/>
      <c r="Y31" s="171"/>
      <c r="Z31" s="171"/>
      <c r="AA31" s="171"/>
      <c r="AB31" s="171"/>
      <c r="AC31" s="171"/>
      <c r="AD31" s="171"/>
      <c r="AE31" s="171"/>
    </row>
    <row r="32" s="2" customFormat="1" ht="6.96" customHeight="1">
      <c r="A32" s="41"/>
      <c r="B32" s="44"/>
      <c r="C32" s="41"/>
      <c r="D32" s="41"/>
      <c r="E32" s="41"/>
      <c r="F32" s="41"/>
      <c r="G32" s="41"/>
      <c r="H32" s="41"/>
      <c r="I32" s="41"/>
      <c r="J32" s="41"/>
      <c r="K32" s="41"/>
      <c r="L32" s="66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4"/>
      <c r="C33" s="41"/>
      <c r="D33" s="175"/>
      <c r="E33" s="175"/>
      <c r="F33" s="175"/>
      <c r="G33" s="175"/>
      <c r="H33" s="175"/>
      <c r="I33" s="175"/>
      <c r="J33" s="175"/>
      <c r="K33" s="175"/>
      <c r="L33" s="66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4"/>
      <c r="C34" s="41"/>
      <c r="D34" s="144" t="s">
        <v>178</v>
      </c>
      <c r="E34" s="41"/>
      <c r="F34" s="41"/>
      <c r="G34" s="41"/>
      <c r="H34" s="41"/>
      <c r="I34" s="41"/>
      <c r="J34" s="176">
        <f>J100</f>
        <v>0</v>
      </c>
      <c r="K34" s="41"/>
      <c r="L34" s="66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4"/>
      <c r="C35" s="41"/>
      <c r="D35" s="177" t="s">
        <v>164</v>
      </c>
      <c r="E35" s="41"/>
      <c r="F35" s="41"/>
      <c r="G35" s="41"/>
      <c r="H35" s="41"/>
      <c r="I35" s="41"/>
      <c r="J35" s="176">
        <f>J112</f>
        <v>0</v>
      </c>
      <c r="K35" s="41"/>
      <c r="L35" s="66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25.44" customHeight="1">
      <c r="A36" s="41"/>
      <c r="B36" s="44"/>
      <c r="C36" s="41"/>
      <c r="D36" s="178" t="s">
        <v>41</v>
      </c>
      <c r="E36" s="41"/>
      <c r="F36" s="41"/>
      <c r="G36" s="41"/>
      <c r="H36" s="41"/>
      <c r="I36" s="41"/>
      <c r="J36" s="179">
        <f>ROUND(J34 + J35, 2)</f>
        <v>0</v>
      </c>
      <c r="K36" s="41"/>
      <c r="L36" s="66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s="2" customFormat="1" ht="6.96" customHeight="1">
      <c r="A37" s="41"/>
      <c r="B37" s="44"/>
      <c r="C37" s="41"/>
      <c r="D37" s="175"/>
      <c r="E37" s="175"/>
      <c r="F37" s="175"/>
      <c r="G37" s="175"/>
      <c r="H37" s="175"/>
      <c r="I37" s="175"/>
      <c r="J37" s="175"/>
      <c r="K37" s="175"/>
      <c r="L37" s="66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14.4" customHeight="1">
      <c r="A38" s="41"/>
      <c r="B38" s="44"/>
      <c r="C38" s="41"/>
      <c r="D38" s="41"/>
      <c r="E38" s="41"/>
      <c r="F38" s="180" t="s">
        <v>43</v>
      </c>
      <c r="G38" s="41"/>
      <c r="H38" s="41"/>
      <c r="I38" s="180" t="s">
        <v>42</v>
      </c>
      <c r="J38" s="180" t="s">
        <v>44</v>
      </c>
      <c r="K38" s="41"/>
      <c r="L38" s="66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14.4" customHeight="1">
      <c r="A39" s="41"/>
      <c r="B39" s="44"/>
      <c r="C39" s="41"/>
      <c r="D39" s="168" t="s">
        <v>45</v>
      </c>
      <c r="E39" s="166" t="s">
        <v>46</v>
      </c>
      <c r="F39" s="181">
        <f>ROUND((SUM(BE112:BE119) + SUM(BE143:BE216)),  2)</f>
        <v>0</v>
      </c>
      <c r="G39" s="41"/>
      <c r="H39" s="41"/>
      <c r="I39" s="182">
        <v>0.20999999999999999</v>
      </c>
      <c r="J39" s="181">
        <f>ROUND(((SUM(BE112:BE119) + SUM(BE143:BE216))*I39),  2)</f>
        <v>0</v>
      </c>
      <c r="K39" s="41"/>
      <c r="L39" s="66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44"/>
      <c r="C40" s="41"/>
      <c r="D40" s="41"/>
      <c r="E40" s="166" t="s">
        <v>47</v>
      </c>
      <c r="F40" s="181">
        <f>ROUND((SUM(BF112:BF119) + SUM(BF143:BF216)),  2)</f>
        <v>0</v>
      </c>
      <c r="G40" s="41"/>
      <c r="H40" s="41"/>
      <c r="I40" s="182">
        <v>0.14999999999999999</v>
      </c>
      <c r="J40" s="181">
        <f>ROUND(((SUM(BF112:BF119) + SUM(BF143:BF216))*I40),  2)</f>
        <v>0</v>
      </c>
      <c r="K40" s="41"/>
      <c r="L40" s="66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hidden="1" s="2" customFormat="1" ht="14.4" customHeight="1">
      <c r="A41" s="41"/>
      <c r="B41" s="44"/>
      <c r="C41" s="41"/>
      <c r="D41" s="41"/>
      <c r="E41" s="166" t="s">
        <v>48</v>
      </c>
      <c r="F41" s="181">
        <f>ROUND((SUM(BG112:BG119) + SUM(BG143:BG216)),  2)</f>
        <v>0</v>
      </c>
      <c r="G41" s="41"/>
      <c r="H41" s="41"/>
      <c r="I41" s="182">
        <v>0.20999999999999999</v>
      </c>
      <c r="J41" s="181">
        <f>0</f>
        <v>0</v>
      </c>
      <c r="K41" s="41"/>
      <c r="L41" s="66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hidden="1" s="2" customFormat="1" ht="14.4" customHeight="1">
      <c r="A42" s="41"/>
      <c r="B42" s="44"/>
      <c r="C42" s="41"/>
      <c r="D42" s="41"/>
      <c r="E42" s="166" t="s">
        <v>49</v>
      </c>
      <c r="F42" s="181">
        <f>ROUND((SUM(BH112:BH119) + SUM(BH143:BH216)),  2)</f>
        <v>0</v>
      </c>
      <c r="G42" s="41"/>
      <c r="H42" s="41"/>
      <c r="I42" s="182">
        <v>0.14999999999999999</v>
      </c>
      <c r="J42" s="181">
        <f>0</f>
        <v>0</v>
      </c>
      <c r="K42" s="41"/>
      <c r="L42" s="66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hidden="1" s="2" customFormat="1" ht="14.4" customHeight="1">
      <c r="A43" s="41"/>
      <c r="B43" s="44"/>
      <c r="C43" s="41"/>
      <c r="D43" s="41"/>
      <c r="E43" s="166" t="s">
        <v>50</v>
      </c>
      <c r="F43" s="181">
        <f>ROUND((SUM(BI112:BI119) + SUM(BI143:BI216)),  2)</f>
        <v>0</v>
      </c>
      <c r="G43" s="41"/>
      <c r="H43" s="41"/>
      <c r="I43" s="182">
        <v>0</v>
      </c>
      <c r="J43" s="181">
        <f>0</f>
        <v>0</v>
      </c>
      <c r="K43" s="41"/>
      <c r="L43" s="66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</row>
    <row r="44" s="2" customFormat="1" ht="6.96" customHeight="1">
      <c r="A44" s="41"/>
      <c r="B44" s="44"/>
      <c r="C44" s="41"/>
      <c r="D44" s="41"/>
      <c r="E44" s="41"/>
      <c r="F44" s="41"/>
      <c r="G44" s="41"/>
      <c r="H44" s="41"/>
      <c r="I44" s="41"/>
      <c r="J44" s="41"/>
      <c r="K44" s="41"/>
      <c r="L44" s="66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5.44" customHeight="1">
      <c r="A45" s="41"/>
      <c r="B45" s="44"/>
      <c r="C45" s="183"/>
      <c r="D45" s="184" t="s">
        <v>51</v>
      </c>
      <c r="E45" s="185"/>
      <c r="F45" s="185"/>
      <c r="G45" s="186" t="s">
        <v>52</v>
      </c>
      <c r="H45" s="187" t="s">
        <v>53</v>
      </c>
      <c r="I45" s="185"/>
      <c r="J45" s="188">
        <f>SUM(J36:J43)</f>
        <v>0</v>
      </c>
      <c r="K45" s="189"/>
      <c r="L45" s="66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14.4" customHeight="1">
      <c r="A46" s="41"/>
      <c r="B46" s="44"/>
      <c r="C46" s="41"/>
      <c r="D46" s="41"/>
      <c r="E46" s="41"/>
      <c r="F46" s="41"/>
      <c r="G46" s="41"/>
      <c r="H46" s="41"/>
      <c r="I46" s="41"/>
      <c r="J46" s="41"/>
      <c r="K46" s="41"/>
      <c r="L46" s="66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6"/>
      <c r="D50" s="190" t="s">
        <v>54</v>
      </c>
      <c r="E50" s="191"/>
      <c r="F50" s="191"/>
      <c r="G50" s="190" t="s">
        <v>55</v>
      </c>
      <c r="H50" s="191"/>
      <c r="I50" s="191"/>
      <c r="J50" s="191"/>
      <c r="K50" s="191"/>
      <c r="L50" s="66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1"/>
      <c r="B61" s="44"/>
      <c r="C61" s="41"/>
      <c r="D61" s="192" t="s">
        <v>56</v>
      </c>
      <c r="E61" s="193"/>
      <c r="F61" s="194" t="s">
        <v>57</v>
      </c>
      <c r="G61" s="192" t="s">
        <v>56</v>
      </c>
      <c r="H61" s="193"/>
      <c r="I61" s="193"/>
      <c r="J61" s="195" t="s">
        <v>57</v>
      </c>
      <c r="K61" s="193"/>
      <c r="L61" s="66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1"/>
      <c r="B65" s="44"/>
      <c r="C65" s="41"/>
      <c r="D65" s="190" t="s">
        <v>58</v>
      </c>
      <c r="E65" s="196"/>
      <c r="F65" s="196"/>
      <c r="G65" s="190" t="s">
        <v>59</v>
      </c>
      <c r="H65" s="196"/>
      <c r="I65" s="196"/>
      <c r="J65" s="196"/>
      <c r="K65" s="196"/>
      <c r="L65" s="66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1"/>
      <c r="B76" s="44"/>
      <c r="C76" s="41"/>
      <c r="D76" s="192" t="s">
        <v>56</v>
      </c>
      <c r="E76" s="193"/>
      <c r="F76" s="194" t="s">
        <v>57</v>
      </c>
      <c r="G76" s="192" t="s">
        <v>56</v>
      </c>
      <c r="H76" s="193"/>
      <c r="I76" s="193"/>
      <c r="J76" s="195" t="s">
        <v>57</v>
      </c>
      <c r="K76" s="193"/>
      <c r="L76" s="66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4.4" customHeight="1">
      <c r="A77" s="41"/>
      <c r="B77" s="197"/>
      <c r="C77" s="198"/>
      <c r="D77" s="198"/>
      <c r="E77" s="198"/>
      <c r="F77" s="198"/>
      <c r="G77" s="198"/>
      <c r="H77" s="198"/>
      <c r="I77" s="198"/>
      <c r="J77" s="198"/>
      <c r="K77" s="198"/>
      <c r="L77" s="66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81" s="2" customFormat="1" ht="6.96" customHeight="1">
      <c r="A81" s="41"/>
      <c r="B81" s="199"/>
      <c r="C81" s="200"/>
      <c r="D81" s="200"/>
      <c r="E81" s="200"/>
      <c r="F81" s="200"/>
      <c r="G81" s="200"/>
      <c r="H81" s="200"/>
      <c r="I81" s="200"/>
      <c r="J81" s="200"/>
      <c r="K81" s="200"/>
      <c r="L81" s="66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24.96" customHeight="1">
      <c r="A82" s="41"/>
      <c r="B82" s="42"/>
      <c r="C82" s="24" t="s">
        <v>179</v>
      </c>
      <c r="D82" s="43"/>
      <c r="E82" s="43"/>
      <c r="F82" s="43"/>
      <c r="G82" s="43"/>
      <c r="H82" s="43"/>
      <c r="I82" s="43"/>
      <c r="J82" s="43"/>
      <c r="K82" s="43"/>
      <c r="L82" s="66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66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3" t="s">
        <v>16</v>
      </c>
      <c r="D84" s="43"/>
      <c r="E84" s="43"/>
      <c r="F84" s="43"/>
      <c r="G84" s="43"/>
      <c r="H84" s="43"/>
      <c r="I84" s="43"/>
      <c r="J84" s="43"/>
      <c r="K84" s="43"/>
      <c r="L84" s="66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6.5" customHeight="1">
      <c r="A85" s="41"/>
      <c r="B85" s="42"/>
      <c r="C85" s="43"/>
      <c r="D85" s="43"/>
      <c r="E85" s="201" t="str">
        <f>E7</f>
        <v>Komunitní centrum Jahodnice - rozdělení do etap .I.etapa</v>
      </c>
      <c r="F85" s="33"/>
      <c r="G85" s="33"/>
      <c r="H85" s="33"/>
      <c r="I85" s="43"/>
      <c r="J85" s="43"/>
      <c r="K85" s="43"/>
      <c r="L85" s="66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1" customFormat="1" ht="12" customHeight="1">
      <c r="B86" s="22"/>
      <c r="C86" s="33" t="s">
        <v>171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23.25" customHeight="1">
      <c r="B87" s="22"/>
      <c r="C87" s="23"/>
      <c r="D87" s="23"/>
      <c r="E87" s="201" t="s">
        <v>172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173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41"/>
      <c r="B89" s="42"/>
      <c r="C89" s="43"/>
      <c r="D89" s="43"/>
      <c r="E89" s="202" t="s">
        <v>174</v>
      </c>
      <c r="F89" s="43"/>
      <c r="G89" s="43"/>
      <c r="H89" s="43"/>
      <c r="I89" s="43"/>
      <c r="J89" s="43"/>
      <c r="K89" s="43"/>
      <c r="L89" s="66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12" customHeight="1">
      <c r="A90" s="41"/>
      <c r="B90" s="42"/>
      <c r="C90" s="33" t="s">
        <v>4335</v>
      </c>
      <c r="D90" s="43"/>
      <c r="E90" s="43"/>
      <c r="F90" s="43"/>
      <c r="G90" s="43"/>
      <c r="H90" s="43"/>
      <c r="I90" s="43"/>
      <c r="J90" s="43"/>
      <c r="K90" s="43"/>
      <c r="L90" s="66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6.5" customHeight="1">
      <c r="A91" s="41"/>
      <c r="B91" s="42"/>
      <c r="C91" s="43"/>
      <c r="D91" s="43"/>
      <c r="E91" s="79" t="str">
        <f>E13</f>
        <v>225 - Ostatní konstrukce</v>
      </c>
      <c r="F91" s="43"/>
      <c r="G91" s="43"/>
      <c r="H91" s="43"/>
      <c r="I91" s="43"/>
      <c r="J91" s="43"/>
      <c r="K91" s="43"/>
      <c r="L91" s="66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6.96" customHeight="1">
      <c r="A92" s="41"/>
      <c r="B92" s="42"/>
      <c r="C92" s="43"/>
      <c r="D92" s="43"/>
      <c r="E92" s="43"/>
      <c r="F92" s="43"/>
      <c r="G92" s="43"/>
      <c r="H92" s="43"/>
      <c r="I92" s="43"/>
      <c r="J92" s="43"/>
      <c r="K92" s="43"/>
      <c r="L92" s="66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2" customHeight="1">
      <c r="A93" s="41"/>
      <c r="B93" s="42"/>
      <c r="C93" s="33" t="s">
        <v>20</v>
      </c>
      <c r="D93" s="43"/>
      <c r="E93" s="43"/>
      <c r="F93" s="28" t="str">
        <f>F16</f>
        <v>Baštýřská 67/2,19800 Praha 14</v>
      </c>
      <c r="G93" s="43"/>
      <c r="H93" s="43"/>
      <c r="I93" s="33" t="s">
        <v>22</v>
      </c>
      <c r="J93" s="82" t="str">
        <f>IF(J16="","",J16)</f>
        <v>14. 7. 2021</v>
      </c>
      <c r="K93" s="43"/>
      <c r="L93" s="66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6.96" customHeight="1">
      <c r="A94" s="41"/>
      <c r="B94" s="42"/>
      <c r="C94" s="43"/>
      <c r="D94" s="43"/>
      <c r="E94" s="43"/>
      <c r="F94" s="43"/>
      <c r="G94" s="43"/>
      <c r="H94" s="43"/>
      <c r="I94" s="43"/>
      <c r="J94" s="43"/>
      <c r="K94" s="43"/>
      <c r="L94" s="66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25.65" customHeight="1">
      <c r="A95" s="41"/>
      <c r="B95" s="42"/>
      <c r="C95" s="33" t="s">
        <v>24</v>
      </c>
      <c r="D95" s="43"/>
      <c r="E95" s="43"/>
      <c r="F95" s="28" t="str">
        <f>E19</f>
        <v>Městská část Praha 14,Br.Venclíků 1073,Praha 14</v>
      </c>
      <c r="G95" s="43"/>
      <c r="H95" s="43"/>
      <c r="I95" s="33" t="s">
        <v>31</v>
      </c>
      <c r="J95" s="37" t="str">
        <f>E25</f>
        <v>a3atelier s.r.o.,Praha 1</v>
      </c>
      <c r="K95" s="43"/>
      <c r="L95" s="66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15.15" customHeight="1">
      <c r="A96" s="41"/>
      <c r="B96" s="42"/>
      <c r="C96" s="33" t="s">
        <v>29</v>
      </c>
      <c r="D96" s="43"/>
      <c r="E96" s="43"/>
      <c r="F96" s="28" t="str">
        <f>IF(E22="","",E22)</f>
        <v>Vyplň údaj</v>
      </c>
      <c r="G96" s="43"/>
      <c r="H96" s="43"/>
      <c r="I96" s="33" t="s">
        <v>35</v>
      </c>
      <c r="J96" s="37" t="str">
        <f>E28</f>
        <v>Ing.Myšík Petr</v>
      </c>
      <c r="K96" s="43"/>
      <c r="L96" s="66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97" s="2" customFormat="1" ht="10.32" customHeight="1">
      <c r="A97" s="41"/>
      <c r="B97" s="42"/>
      <c r="C97" s="43"/>
      <c r="D97" s="43"/>
      <c r="E97" s="43"/>
      <c r="F97" s="43"/>
      <c r="G97" s="43"/>
      <c r="H97" s="43"/>
      <c r="I97" s="43"/>
      <c r="J97" s="43"/>
      <c r="K97" s="43"/>
      <c r="L97" s="66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</row>
    <row r="98" s="2" customFormat="1" ht="29.28" customHeight="1">
      <c r="A98" s="41"/>
      <c r="B98" s="42"/>
      <c r="C98" s="203" t="s">
        <v>180</v>
      </c>
      <c r="D98" s="160"/>
      <c r="E98" s="160"/>
      <c r="F98" s="160"/>
      <c r="G98" s="160"/>
      <c r="H98" s="160"/>
      <c r="I98" s="160"/>
      <c r="J98" s="204" t="s">
        <v>181</v>
      </c>
      <c r="K98" s="160"/>
      <c r="L98" s="66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</row>
    <row r="99" s="2" customFormat="1" ht="10.32" customHeight="1">
      <c r="A99" s="41"/>
      <c r="B99" s="42"/>
      <c r="C99" s="43"/>
      <c r="D99" s="43"/>
      <c r="E99" s="43"/>
      <c r="F99" s="43"/>
      <c r="G99" s="43"/>
      <c r="H99" s="43"/>
      <c r="I99" s="43"/>
      <c r="J99" s="43"/>
      <c r="K99" s="43"/>
      <c r="L99" s="66"/>
      <c r="S99" s="41"/>
      <c r="T99" s="41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</row>
    <row r="100" s="2" customFormat="1" ht="22.8" customHeight="1">
      <c r="A100" s="41"/>
      <c r="B100" s="42"/>
      <c r="C100" s="205" t="s">
        <v>182</v>
      </c>
      <c r="D100" s="43"/>
      <c r="E100" s="43"/>
      <c r="F100" s="43"/>
      <c r="G100" s="43"/>
      <c r="H100" s="43"/>
      <c r="I100" s="43"/>
      <c r="J100" s="113">
        <f>J143</f>
        <v>0</v>
      </c>
      <c r="K100" s="43"/>
      <c r="L100" s="66"/>
      <c r="S100" s="41"/>
      <c r="T100" s="41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U100" s="18" t="s">
        <v>183</v>
      </c>
    </row>
    <row r="101" s="9" customFormat="1" ht="24.96" customHeight="1">
      <c r="A101" s="9"/>
      <c r="B101" s="206"/>
      <c r="C101" s="207"/>
      <c r="D101" s="208" t="s">
        <v>399</v>
      </c>
      <c r="E101" s="209"/>
      <c r="F101" s="209"/>
      <c r="G101" s="209"/>
      <c r="H101" s="209"/>
      <c r="I101" s="209"/>
      <c r="J101" s="210">
        <f>J144</f>
        <v>0</v>
      </c>
      <c r="K101" s="207"/>
      <c r="L101" s="211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212"/>
      <c r="C102" s="135"/>
      <c r="D102" s="213" t="s">
        <v>401</v>
      </c>
      <c r="E102" s="214"/>
      <c r="F102" s="214"/>
      <c r="G102" s="214"/>
      <c r="H102" s="214"/>
      <c r="I102" s="214"/>
      <c r="J102" s="215">
        <f>J145</f>
        <v>0</v>
      </c>
      <c r="K102" s="135"/>
      <c r="L102" s="216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212"/>
      <c r="C103" s="135"/>
      <c r="D103" s="213" t="s">
        <v>403</v>
      </c>
      <c r="E103" s="214"/>
      <c r="F103" s="214"/>
      <c r="G103" s="214"/>
      <c r="H103" s="214"/>
      <c r="I103" s="214"/>
      <c r="J103" s="215">
        <f>J167</f>
        <v>0</v>
      </c>
      <c r="K103" s="135"/>
      <c r="L103" s="216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212"/>
      <c r="C104" s="135"/>
      <c r="D104" s="213" t="s">
        <v>404</v>
      </c>
      <c r="E104" s="214"/>
      <c r="F104" s="214"/>
      <c r="G104" s="214"/>
      <c r="H104" s="214"/>
      <c r="I104" s="214"/>
      <c r="J104" s="215">
        <f>J175</f>
        <v>0</v>
      </c>
      <c r="K104" s="135"/>
      <c r="L104" s="216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212"/>
      <c r="C105" s="135"/>
      <c r="D105" s="213" t="s">
        <v>408</v>
      </c>
      <c r="E105" s="214"/>
      <c r="F105" s="214"/>
      <c r="G105" s="214"/>
      <c r="H105" s="214"/>
      <c r="I105" s="214"/>
      <c r="J105" s="215">
        <f>J179</f>
        <v>0</v>
      </c>
      <c r="K105" s="135"/>
      <c r="L105" s="216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212"/>
      <c r="C106" s="135"/>
      <c r="D106" s="213" t="s">
        <v>409</v>
      </c>
      <c r="E106" s="214"/>
      <c r="F106" s="214"/>
      <c r="G106" s="214"/>
      <c r="H106" s="214"/>
      <c r="I106" s="214"/>
      <c r="J106" s="215">
        <f>J183</f>
        <v>0</v>
      </c>
      <c r="K106" s="135"/>
      <c r="L106" s="216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9" customFormat="1" ht="24.96" customHeight="1">
      <c r="A107" s="9"/>
      <c r="B107" s="206"/>
      <c r="C107" s="207"/>
      <c r="D107" s="208" t="s">
        <v>410</v>
      </c>
      <c r="E107" s="209"/>
      <c r="F107" s="209"/>
      <c r="G107" s="209"/>
      <c r="H107" s="209"/>
      <c r="I107" s="209"/>
      <c r="J107" s="210">
        <f>J185</f>
        <v>0</v>
      </c>
      <c r="K107" s="207"/>
      <c r="L107" s="211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10" customFormat="1" ht="19.92" customHeight="1">
      <c r="A108" s="10"/>
      <c r="B108" s="212"/>
      <c r="C108" s="135"/>
      <c r="D108" s="213" t="s">
        <v>411</v>
      </c>
      <c r="E108" s="214"/>
      <c r="F108" s="214"/>
      <c r="G108" s="214"/>
      <c r="H108" s="214"/>
      <c r="I108" s="214"/>
      <c r="J108" s="215">
        <f>J186</f>
        <v>0</v>
      </c>
      <c r="K108" s="135"/>
      <c r="L108" s="216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212"/>
      <c r="C109" s="135"/>
      <c r="D109" s="213" t="s">
        <v>417</v>
      </c>
      <c r="E109" s="214"/>
      <c r="F109" s="214"/>
      <c r="G109" s="214"/>
      <c r="H109" s="214"/>
      <c r="I109" s="214"/>
      <c r="J109" s="215">
        <f>J199</f>
        <v>0</v>
      </c>
      <c r="K109" s="135"/>
      <c r="L109" s="216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2" customFormat="1" ht="21.84" customHeight="1">
      <c r="A110" s="41"/>
      <c r="B110" s="42"/>
      <c r="C110" s="43"/>
      <c r="D110" s="43"/>
      <c r="E110" s="43"/>
      <c r="F110" s="43"/>
      <c r="G110" s="43"/>
      <c r="H110" s="43"/>
      <c r="I110" s="43"/>
      <c r="J110" s="43"/>
      <c r="K110" s="43"/>
      <c r="L110" s="66"/>
      <c r="S110" s="41"/>
      <c r="T110" s="41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</row>
    <row r="111" s="2" customFormat="1" ht="6.96" customHeight="1">
      <c r="A111" s="41"/>
      <c r="B111" s="42"/>
      <c r="C111" s="43"/>
      <c r="D111" s="43"/>
      <c r="E111" s="43"/>
      <c r="F111" s="43"/>
      <c r="G111" s="43"/>
      <c r="H111" s="43"/>
      <c r="I111" s="43"/>
      <c r="J111" s="43"/>
      <c r="K111" s="43"/>
      <c r="L111" s="66"/>
      <c r="S111" s="41"/>
      <c r="T111" s="41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</row>
    <row r="112" s="2" customFormat="1" ht="29.28" customHeight="1">
      <c r="A112" s="41"/>
      <c r="B112" s="42"/>
      <c r="C112" s="205" t="s">
        <v>189</v>
      </c>
      <c r="D112" s="43"/>
      <c r="E112" s="43"/>
      <c r="F112" s="43"/>
      <c r="G112" s="43"/>
      <c r="H112" s="43"/>
      <c r="I112" s="43"/>
      <c r="J112" s="217">
        <f>ROUND(J113 + J114 + J115 + J116 + J117 + J118,2)</f>
        <v>0</v>
      </c>
      <c r="K112" s="43"/>
      <c r="L112" s="66"/>
      <c r="N112" s="218" t="s">
        <v>45</v>
      </c>
      <c r="S112" s="41"/>
      <c r="T112" s="41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</row>
    <row r="113" s="2" customFormat="1" ht="18" customHeight="1">
      <c r="A113" s="41"/>
      <c r="B113" s="42"/>
      <c r="C113" s="43"/>
      <c r="D113" s="156" t="s">
        <v>190</v>
      </c>
      <c r="E113" s="151"/>
      <c r="F113" s="151"/>
      <c r="G113" s="43"/>
      <c r="H113" s="43"/>
      <c r="I113" s="43"/>
      <c r="J113" s="152">
        <v>0</v>
      </c>
      <c r="K113" s="43"/>
      <c r="L113" s="219"/>
      <c r="M113" s="220"/>
      <c r="N113" s="221" t="s">
        <v>46</v>
      </c>
      <c r="O113" s="220"/>
      <c r="P113" s="220"/>
      <c r="Q113" s="220"/>
      <c r="R113" s="220"/>
      <c r="S113" s="222"/>
      <c r="T113" s="222"/>
      <c r="U113" s="222"/>
      <c r="V113" s="222"/>
      <c r="W113" s="222"/>
      <c r="X113" s="222"/>
      <c r="Y113" s="222"/>
      <c r="Z113" s="222"/>
      <c r="AA113" s="222"/>
      <c r="AB113" s="222"/>
      <c r="AC113" s="222"/>
      <c r="AD113" s="222"/>
      <c r="AE113" s="222"/>
      <c r="AF113" s="220"/>
      <c r="AG113" s="220"/>
      <c r="AH113" s="220"/>
      <c r="AI113" s="220"/>
      <c r="AJ113" s="220"/>
      <c r="AK113" s="220"/>
      <c r="AL113" s="220"/>
      <c r="AM113" s="220"/>
      <c r="AN113" s="220"/>
      <c r="AO113" s="220"/>
      <c r="AP113" s="220"/>
      <c r="AQ113" s="220"/>
      <c r="AR113" s="220"/>
      <c r="AS113" s="220"/>
      <c r="AT113" s="220"/>
      <c r="AU113" s="220"/>
      <c r="AV113" s="220"/>
      <c r="AW113" s="220"/>
      <c r="AX113" s="220"/>
      <c r="AY113" s="223" t="s">
        <v>104</v>
      </c>
      <c r="AZ113" s="220"/>
      <c r="BA113" s="220"/>
      <c r="BB113" s="220"/>
      <c r="BC113" s="220"/>
      <c r="BD113" s="220"/>
      <c r="BE113" s="224">
        <f>IF(N113="základní",J113,0)</f>
        <v>0</v>
      </c>
      <c r="BF113" s="224">
        <f>IF(N113="snížená",J113,0)</f>
        <v>0</v>
      </c>
      <c r="BG113" s="224">
        <f>IF(N113="zákl. přenesená",J113,0)</f>
        <v>0</v>
      </c>
      <c r="BH113" s="224">
        <f>IF(N113="sníž. přenesená",J113,0)</f>
        <v>0</v>
      </c>
      <c r="BI113" s="224">
        <f>IF(N113="nulová",J113,0)</f>
        <v>0</v>
      </c>
      <c r="BJ113" s="223" t="s">
        <v>87</v>
      </c>
      <c r="BK113" s="220"/>
      <c r="BL113" s="220"/>
      <c r="BM113" s="220"/>
    </row>
    <row r="114" s="2" customFormat="1" ht="18" customHeight="1">
      <c r="A114" s="41"/>
      <c r="B114" s="42"/>
      <c r="C114" s="43"/>
      <c r="D114" s="156" t="s">
        <v>191</v>
      </c>
      <c r="E114" s="151"/>
      <c r="F114" s="151"/>
      <c r="G114" s="43"/>
      <c r="H114" s="43"/>
      <c r="I114" s="43"/>
      <c r="J114" s="152">
        <v>0</v>
      </c>
      <c r="K114" s="43"/>
      <c r="L114" s="219"/>
      <c r="M114" s="220"/>
      <c r="N114" s="221" t="s">
        <v>46</v>
      </c>
      <c r="O114" s="220"/>
      <c r="P114" s="220"/>
      <c r="Q114" s="220"/>
      <c r="R114" s="220"/>
      <c r="S114" s="222"/>
      <c r="T114" s="222"/>
      <c r="U114" s="222"/>
      <c r="V114" s="222"/>
      <c r="W114" s="222"/>
      <c r="X114" s="222"/>
      <c r="Y114" s="222"/>
      <c r="Z114" s="222"/>
      <c r="AA114" s="222"/>
      <c r="AB114" s="222"/>
      <c r="AC114" s="222"/>
      <c r="AD114" s="222"/>
      <c r="AE114" s="222"/>
      <c r="AF114" s="220"/>
      <c r="AG114" s="220"/>
      <c r="AH114" s="220"/>
      <c r="AI114" s="220"/>
      <c r="AJ114" s="220"/>
      <c r="AK114" s="220"/>
      <c r="AL114" s="220"/>
      <c r="AM114" s="220"/>
      <c r="AN114" s="220"/>
      <c r="AO114" s="220"/>
      <c r="AP114" s="220"/>
      <c r="AQ114" s="220"/>
      <c r="AR114" s="220"/>
      <c r="AS114" s="220"/>
      <c r="AT114" s="220"/>
      <c r="AU114" s="220"/>
      <c r="AV114" s="220"/>
      <c r="AW114" s="220"/>
      <c r="AX114" s="220"/>
      <c r="AY114" s="223" t="s">
        <v>104</v>
      </c>
      <c r="AZ114" s="220"/>
      <c r="BA114" s="220"/>
      <c r="BB114" s="220"/>
      <c r="BC114" s="220"/>
      <c r="BD114" s="220"/>
      <c r="BE114" s="224">
        <f>IF(N114="základní",J114,0)</f>
        <v>0</v>
      </c>
      <c r="BF114" s="224">
        <f>IF(N114="snížená",J114,0)</f>
        <v>0</v>
      </c>
      <c r="BG114" s="224">
        <f>IF(N114="zákl. přenesená",J114,0)</f>
        <v>0</v>
      </c>
      <c r="BH114" s="224">
        <f>IF(N114="sníž. přenesená",J114,0)</f>
        <v>0</v>
      </c>
      <c r="BI114" s="224">
        <f>IF(N114="nulová",J114,0)</f>
        <v>0</v>
      </c>
      <c r="BJ114" s="223" t="s">
        <v>87</v>
      </c>
      <c r="BK114" s="220"/>
      <c r="BL114" s="220"/>
      <c r="BM114" s="220"/>
    </row>
    <row r="115" s="2" customFormat="1" ht="18" customHeight="1">
      <c r="A115" s="41"/>
      <c r="B115" s="42"/>
      <c r="C115" s="43"/>
      <c r="D115" s="156" t="s">
        <v>192</v>
      </c>
      <c r="E115" s="151"/>
      <c r="F115" s="151"/>
      <c r="G115" s="43"/>
      <c r="H115" s="43"/>
      <c r="I115" s="43"/>
      <c r="J115" s="152">
        <v>0</v>
      </c>
      <c r="K115" s="43"/>
      <c r="L115" s="219"/>
      <c r="M115" s="220"/>
      <c r="N115" s="221" t="s">
        <v>46</v>
      </c>
      <c r="O115" s="220"/>
      <c r="P115" s="220"/>
      <c r="Q115" s="220"/>
      <c r="R115" s="220"/>
      <c r="S115" s="222"/>
      <c r="T115" s="222"/>
      <c r="U115" s="222"/>
      <c r="V115" s="222"/>
      <c r="W115" s="222"/>
      <c r="X115" s="222"/>
      <c r="Y115" s="222"/>
      <c r="Z115" s="222"/>
      <c r="AA115" s="222"/>
      <c r="AB115" s="222"/>
      <c r="AC115" s="222"/>
      <c r="AD115" s="222"/>
      <c r="AE115" s="222"/>
      <c r="AF115" s="220"/>
      <c r="AG115" s="220"/>
      <c r="AH115" s="220"/>
      <c r="AI115" s="220"/>
      <c r="AJ115" s="220"/>
      <c r="AK115" s="220"/>
      <c r="AL115" s="220"/>
      <c r="AM115" s="220"/>
      <c r="AN115" s="220"/>
      <c r="AO115" s="220"/>
      <c r="AP115" s="220"/>
      <c r="AQ115" s="220"/>
      <c r="AR115" s="220"/>
      <c r="AS115" s="220"/>
      <c r="AT115" s="220"/>
      <c r="AU115" s="220"/>
      <c r="AV115" s="220"/>
      <c r="AW115" s="220"/>
      <c r="AX115" s="220"/>
      <c r="AY115" s="223" t="s">
        <v>104</v>
      </c>
      <c r="AZ115" s="220"/>
      <c r="BA115" s="220"/>
      <c r="BB115" s="220"/>
      <c r="BC115" s="220"/>
      <c r="BD115" s="220"/>
      <c r="BE115" s="224">
        <f>IF(N115="základní",J115,0)</f>
        <v>0</v>
      </c>
      <c r="BF115" s="224">
        <f>IF(N115="snížená",J115,0)</f>
        <v>0</v>
      </c>
      <c r="BG115" s="224">
        <f>IF(N115="zákl. přenesená",J115,0)</f>
        <v>0</v>
      </c>
      <c r="BH115" s="224">
        <f>IF(N115="sníž. přenesená",J115,0)</f>
        <v>0</v>
      </c>
      <c r="BI115" s="224">
        <f>IF(N115="nulová",J115,0)</f>
        <v>0</v>
      </c>
      <c r="BJ115" s="223" t="s">
        <v>87</v>
      </c>
      <c r="BK115" s="220"/>
      <c r="BL115" s="220"/>
      <c r="BM115" s="220"/>
    </row>
    <row r="116" s="2" customFormat="1" ht="18" customHeight="1">
      <c r="A116" s="41"/>
      <c r="B116" s="42"/>
      <c r="C116" s="43"/>
      <c r="D116" s="156" t="s">
        <v>193</v>
      </c>
      <c r="E116" s="151"/>
      <c r="F116" s="151"/>
      <c r="G116" s="43"/>
      <c r="H116" s="43"/>
      <c r="I116" s="43"/>
      <c r="J116" s="152">
        <v>0</v>
      </c>
      <c r="K116" s="43"/>
      <c r="L116" s="219"/>
      <c r="M116" s="220"/>
      <c r="N116" s="221" t="s">
        <v>46</v>
      </c>
      <c r="O116" s="220"/>
      <c r="P116" s="220"/>
      <c r="Q116" s="220"/>
      <c r="R116" s="220"/>
      <c r="S116" s="222"/>
      <c r="T116" s="222"/>
      <c r="U116" s="222"/>
      <c r="V116" s="222"/>
      <c r="W116" s="222"/>
      <c r="X116" s="222"/>
      <c r="Y116" s="222"/>
      <c r="Z116" s="222"/>
      <c r="AA116" s="222"/>
      <c r="AB116" s="222"/>
      <c r="AC116" s="222"/>
      <c r="AD116" s="222"/>
      <c r="AE116" s="222"/>
      <c r="AF116" s="220"/>
      <c r="AG116" s="220"/>
      <c r="AH116" s="220"/>
      <c r="AI116" s="220"/>
      <c r="AJ116" s="220"/>
      <c r="AK116" s="220"/>
      <c r="AL116" s="220"/>
      <c r="AM116" s="220"/>
      <c r="AN116" s="220"/>
      <c r="AO116" s="220"/>
      <c r="AP116" s="220"/>
      <c r="AQ116" s="220"/>
      <c r="AR116" s="220"/>
      <c r="AS116" s="220"/>
      <c r="AT116" s="220"/>
      <c r="AU116" s="220"/>
      <c r="AV116" s="220"/>
      <c r="AW116" s="220"/>
      <c r="AX116" s="220"/>
      <c r="AY116" s="223" t="s">
        <v>104</v>
      </c>
      <c r="AZ116" s="220"/>
      <c r="BA116" s="220"/>
      <c r="BB116" s="220"/>
      <c r="BC116" s="220"/>
      <c r="BD116" s="220"/>
      <c r="BE116" s="224">
        <f>IF(N116="základní",J116,0)</f>
        <v>0</v>
      </c>
      <c r="BF116" s="224">
        <f>IF(N116="snížená",J116,0)</f>
        <v>0</v>
      </c>
      <c r="BG116" s="224">
        <f>IF(N116="zákl. přenesená",J116,0)</f>
        <v>0</v>
      </c>
      <c r="BH116" s="224">
        <f>IF(N116="sníž. přenesená",J116,0)</f>
        <v>0</v>
      </c>
      <c r="BI116" s="224">
        <f>IF(N116="nulová",J116,0)</f>
        <v>0</v>
      </c>
      <c r="BJ116" s="223" t="s">
        <v>87</v>
      </c>
      <c r="BK116" s="220"/>
      <c r="BL116" s="220"/>
      <c r="BM116" s="220"/>
    </row>
    <row r="117" s="2" customFormat="1" ht="18" customHeight="1">
      <c r="A117" s="41"/>
      <c r="B117" s="42"/>
      <c r="C117" s="43"/>
      <c r="D117" s="156" t="s">
        <v>194</v>
      </c>
      <c r="E117" s="151"/>
      <c r="F117" s="151"/>
      <c r="G117" s="43"/>
      <c r="H117" s="43"/>
      <c r="I117" s="43"/>
      <c r="J117" s="152">
        <v>0</v>
      </c>
      <c r="K117" s="43"/>
      <c r="L117" s="219"/>
      <c r="M117" s="220"/>
      <c r="N117" s="221" t="s">
        <v>46</v>
      </c>
      <c r="O117" s="220"/>
      <c r="P117" s="220"/>
      <c r="Q117" s="220"/>
      <c r="R117" s="220"/>
      <c r="S117" s="222"/>
      <c r="T117" s="222"/>
      <c r="U117" s="222"/>
      <c r="V117" s="222"/>
      <c r="W117" s="222"/>
      <c r="X117" s="222"/>
      <c r="Y117" s="222"/>
      <c r="Z117" s="222"/>
      <c r="AA117" s="222"/>
      <c r="AB117" s="222"/>
      <c r="AC117" s="222"/>
      <c r="AD117" s="222"/>
      <c r="AE117" s="222"/>
      <c r="AF117" s="220"/>
      <c r="AG117" s="220"/>
      <c r="AH117" s="220"/>
      <c r="AI117" s="220"/>
      <c r="AJ117" s="220"/>
      <c r="AK117" s="220"/>
      <c r="AL117" s="220"/>
      <c r="AM117" s="220"/>
      <c r="AN117" s="220"/>
      <c r="AO117" s="220"/>
      <c r="AP117" s="220"/>
      <c r="AQ117" s="220"/>
      <c r="AR117" s="220"/>
      <c r="AS117" s="220"/>
      <c r="AT117" s="220"/>
      <c r="AU117" s="220"/>
      <c r="AV117" s="220"/>
      <c r="AW117" s="220"/>
      <c r="AX117" s="220"/>
      <c r="AY117" s="223" t="s">
        <v>104</v>
      </c>
      <c r="AZ117" s="220"/>
      <c r="BA117" s="220"/>
      <c r="BB117" s="220"/>
      <c r="BC117" s="220"/>
      <c r="BD117" s="220"/>
      <c r="BE117" s="224">
        <f>IF(N117="základní",J117,0)</f>
        <v>0</v>
      </c>
      <c r="BF117" s="224">
        <f>IF(N117="snížená",J117,0)</f>
        <v>0</v>
      </c>
      <c r="BG117" s="224">
        <f>IF(N117="zákl. přenesená",J117,0)</f>
        <v>0</v>
      </c>
      <c r="BH117" s="224">
        <f>IF(N117="sníž. přenesená",J117,0)</f>
        <v>0</v>
      </c>
      <c r="BI117" s="224">
        <f>IF(N117="nulová",J117,0)</f>
        <v>0</v>
      </c>
      <c r="BJ117" s="223" t="s">
        <v>87</v>
      </c>
      <c r="BK117" s="220"/>
      <c r="BL117" s="220"/>
      <c r="BM117" s="220"/>
    </row>
    <row r="118" s="2" customFormat="1" ht="18" customHeight="1">
      <c r="A118" s="41"/>
      <c r="B118" s="42"/>
      <c r="C118" s="43"/>
      <c r="D118" s="151" t="s">
        <v>195</v>
      </c>
      <c r="E118" s="43"/>
      <c r="F118" s="43"/>
      <c r="G118" s="43"/>
      <c r="H118" s="43"/>
      <c r="I118" s="43"/>
      <c r="J118" s="152">
        <f>ROUND(J34*T118,2)</f>
        <v>0</v>
      </c>
      <c r="K118" s="43"/>
      <c r="L118" s="219"/>
      <c r="M118" s="220"/>
      <c r="N118" s="221" t="s">
        <v>46</v>
      </c>
      <c r="O118" s="220"/>
      <c r="P118" s="220"/>
      <c r="Q118" s="220"/>
      <c r="R118" s="220"/>
      <c r="S118" s="222"/>
      <c r="T118" s="222"/>
      <c r="U118" s="222"/>
      <c r="V118" s="222"/>
      <c r="W118" s="222"/>
      <c r="X118" s="222"/>
      <c r="Y118" s="222"/>
      <c r="Z118" s="222"/>
      <c r="AA118" s="222"/>
      <c r="AB118" s="222"/>
      <c r="AC118" s="222"/>
      <c r="AD118" s="222"/>
      <c r="AE118" s="222"/>
      <c r="AF118" s="220"/>
      <c r="AG118" s="220"/>
      <c r="AH118" s="220"/>
      <c r="AI118" s="220"/>
      <c r="AJ118" s="220"/>
      <c r="AK118" s="220"/>
      <c r="AL118" s="220"/>
      <c r="AM118" s="220"/>
      <c r="AN118" s="220"/>
      <c r="AO118" s="220"/>
      <c r="AP118" s="220"/>
      <c r="AQ118" s="220"/>
      <c r="AR118" s="220"/>
      <c r="AS118" s="220"/>
      <c r="AT118" s="220"/>
      <c r="AU118" s="220"/>
      <c r="AV118" s="220"/>
      <c r="AW118" s="220"/>
      <c r="AX118" s="220"/>
      <c r="AY118" s="223" t="s">
        <v>196</v>
      </c>
      <c r="AZ118" s="220"/>
      <c r="BA118" s="220"/>
      <c r="BB118" s="220"/>
      <c r="BC118" s="220"/>
      <c r="BD118" s="220"/>
      <c r="BE118" s="224">
        <f>IF(N118="základní",J118,0)</f>
        <v>0</v>
      </c>
      <c r="BF118" s="224">
        <f>IF(N118="snížená",J118,0)</f>
        <v>0</v>
      </c>
      <c r="BG118" s="224">
        <f>IF(N118="zákl. přenesená",J118,0)</f>
        <v>0</v>
      </c>
      <c r="BH118" s="224">
        <f>IF(N118="sníž. přenesená",J118,0)</f>
        <v>0</v>
      </c>
      <c r="BI118" s="224">
        <f>IF(N118="nulová",J118,0)</f>
        <v>0</v>
      </c>
      <c r="BJ118" s="223" t="s">
        <v>87</v>
      </c>
      <c r="BK118" s="220"/>
      <c r="BL118" s="220"/>
      <c r="BM118" s="220"/>
    </row>
    <row r="119" s="2" customFormat="1">
      <c r="A119" s="41"/>
      <c r="B119" s="42"/>
      <c r="C119" s="43"/>
      <c r="D119" s="43"/>
      <c r="E119" s="43"/>
      <c r="F119" s="43"/>
      <c r="G119" s="43"/>
      <c r="H119" s="43"/>
      <c r="I119" s="43"/>
      <c r="J119" s="43"/>
      <c r="K119" s="43"/>
      <c r="L119" s="66"/>
      <c r="S119" s="41"/>
      <c r="T119" s="41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</row>
    <row r="120" s="2" customFormat="1" ht="29.28" customHeight="1">
      <c r="A120" s="41"/>
      <c r="B120" s="42"/>
      <c r="C120" s="159" t="s">
        <v>169</v>
      </c>
      <c r="D120" s="160"/>
      <c r="E120" s="160"/>
      <c r="F120" s="160"/>
      <c r="G120" s="160"/>
      <c r="H120" s="160"/>
      <c r="I120" s="160"/>
      <c r="J120" s="161">
        <f>ROUND(J100+J112,2)</f>
        <v>0</v>
      </c>
      <c r="K120" s="160"/>
      <c r="L120" s="66"/>
      <c r="S120" s="41"/>
      <c r="T120" s="41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</row>
    <row r="121" s="2" customFormat="1" ht="6.96" customHeight="1">
      <c r="A121" s="41"/>
      <c r="B121" s="69"/>
      <c r="C121" s="70"/>
      <c r="D121" s="70"/>
      <c r="E121" s="70"/>
      <c r="F121" s="70"/>
      <c r="G121" s="70"/>
      <c r="H121" s="70"/>
      <c r="I121" s="70"/>
      <c r="J121" s="70"/>
      <c r="K121" s="70"/>
      <c r="L121" s="66"/>
      <c r="S121" s="41"/>
      <c r="T121" s="41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</row>
    <row r="125" s="2" customFormat="1" ht="6.96" customHeight="1">
      <c r="A125" s="41"/>
      <c r="B125" s="71"/>
      <c r="C125" s="72"/>
      <c r="D125" s="72"/>
      <c r="E125" s="72"/>
      <c r="F125" s="72"/>
      <c r="G125" s="72"/>
      <c r="H125" s="72"/>
      <c r="I125" s="72"/>
      <c r="J125" s="72"/>
      <c r="K125" s="72"/>
      <c r="L125" s="66"/>
      <c r="S125" s="41"/>
      <c r="T125" s="41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</row>
    <row r="126" s="2" customFormat="1" ht="24.96" customHeight="1">
      <c r="A126" s="41"/>
      <c r="B126" s="42"/>
      <c r="C126" s="24" t="s">
        <v>197</v>
      </c>
      <c r="D126" s="43"/>
      <c r="E126" s="43"/>
      <c r="F126" s="43"/>
      <c r="G126" s="43"/>
      <c r="H126" s="43"/>
      <c r="I126" s="43"/>
      <c r="J126" s="43"/>
      <c r="K126" s="43"/>
      <c r="L126" s="66"/>
      <c r="S126" s="41"/>
      <c r="T126" s="41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</row>
    <row r="127" s="2" customFormat="1" ht="6.96" customHeight="1">
      <c r="A127" s="41"/>
      <c r="B127" s="42"/>
      <c r="C127" s="43"/>
      <c r="D127" s="43"/>
      <c r="E127" s="43"/>
      <c r="F127" s="43"/>
      <c r="G127" s="43"/>
      <c r="H127" s="43"/>
      <c r="I127" s="43"/>
      <c r="J127" s="43"/>
      <c r="K127" s="43"/>
      <c r="L127" s="66"/>
      <c r="S127" s="41"/>
      <c r="T127" s="41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</row>
    <row r="128" s="2" customFormat="1" ht="12" customHeight="1">
      <c r="A128" s="41"/>
      <c r="B128" s="42"/>
      <c r="C128" s="33" t="s">
        <v>16</v>
      </c>
      <c r="D128" s="43"/>
      <c r="E128" s="43"/>
      <c r="F128" s="43"/>
      <c r="G128" s="43"/>
      <c r="H128" s="43"/>
      <c r="I128" s="43"/>
      <c r="J128" s="43"/>
      <c r="K128" s="43"/>
      <c r="L128" s="66"/>
      <c r="S128" s="41"/>
      <c r="T128" s="41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</row>
    <row r="129" s="2" customFormat="1" ht="16.5" customHeight="1">
      <c r="A129" s="41"/>
      <c r="B129" s="42"/>
      <c r="C129" s="43"/>
      <c r="D129" s="43"/>
      <c r="E129" s="201" t="str">
        <f>E7</f>
        <v>Komunitní centrum Jahodnice - rozdělení do etap .I.etapa</v>
      </c>
      <c r="F129" s="33"/>
      <c r="G129" s="33"/>
      <c r="H129" s="33"/>
      <c r="I129" s="43"/>
      <c r="J129" s="43"/>
      <c r="K129" s="43"/>
      <c r="L129" s="66"/>
      <c r="S129" s="41"/>
      <c r="T129" s="41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</row>
    <row r="130" s="1" customFormat="1" ht="12" customHeight="1">
      <c r="B130" s="22"/>
      <c r="C130" s="33" t="s">
        <v>171</v>
      </c>
      <c r="D130" s="23"/>
      <c r="E130" s="23"/>
      <c r="F130" s="23"/>
      <c r="G130" s="23"/>
      <c r="H130" s="23"/>
      <c r="I130" s="23"/>
      <c r="J130" s="23"/>
      <c r="K130" s="23"/>
      <c r="L130" s="21"/>
    </row>
    <row r="131" s="1" customFormat="1" ht="23.25" customHeight="1">
      <c r="B131" s="22"/>
      <c r="C131" s="23"/>
      <c r="D131" s="23"/>
      <c r="E131" s="201" t="s">
        <v>172</v>
      </c>
      <c r="F131" s="23"/>
      <c r="G131" s="23"/>
      <c r="H131" s="23"/>
      <c r="I131" s="23"/>
      <c r="J131" s="23"/>
      <c r="K131" s="23"/>
      <c r="L131" s="21"/>
    </row>
    <row r="132" s="1" customFormat="1" ht="12" customHeight="1">
      <c r="B132" s="22"/>
      <c r="C132" s="33" t="s">
        <v>173</v>
      </c>
      <c r="D132" s="23"/>
      <c r="E132" s="23"/>
      <c r="F132" s="23"/>
      <c r="G132" s="23"/>
      <c r="H132" s="23"/>
      <c r="I132" s="23"/>
      <c r="J132" s="23"/>
      <c r="K132" s="23"/>
      <c r="L132" s="21"/>
    </row>
    <row r="133" s="2" customFormat="1" ht="16.5" customHeight="1">
      <c r="A133" s="41"/>
      <c r="B133" s="42"/>
      <c r="C133" s="43"/>
      <c r="D133" s="43"/>
      <c r="E133" s="202" t="s">
        <v>174</v>
      </c>
      <c r="F133" s="43"/>
      <c r="G133" s="43"/>
      <c r="H133" s="43"/>
      <c r="I133" s="43"/>
      <c r="J133" s="43"/>
      <c r="K133" s="43"/>
      <c r="L133" s="66"/>
      <c r="S133" s="41"/>
      <c r="T133" s="41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</row>
    <row r="134" s="2" customFormat="1" ht="12" customHeight="1">
      <c r="A134" s="41"/>
      <c r="B134" s="42"/>
      <c r="C134" s="33" t="s">
        <v>4335</v>
      </c>
      <c r="D134" s="43"/>
      <c r="E134" s="43"/>
      <c r="F134" s="43"/>
      <c r="G134" s="43"/>
      <c r="H134" s="43"/>
      <c r="I134" s="43"/>
      <c r="J134" s="43"/>
      <c r="K134" s="43"/>
      <c r="L134" s="66"/>
      <c r="S134" s="41"/>
      <c r="T134" s="41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</row>
    <row r="135" s="2" customFormat="1" ht="16.5" customHeight="1">
      <c r="A135" s="41"/>
      <c r="B135" s="42"/>
      <c r="C135" s="43"/>
      <c r="D135" s="43"/>
      <c r="E135" s="79" t="str">
        <f>E13</f>
        <v>225 - Ostatní konstrukce</v>
      </c>
      <c r="F135" s="43"/>
      <c r="G135" s="43"/>
      <c r="H135" s="43"/>
      <c r="I135" s="43"/>
      <c r="J135" s="43"/>
      <c r="K135" s="43"/>
      <c r="L135" s="66"/>
      <c r="S135" s="41"/>
      <c r="T135" s="41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</row>
    <row r="136" s="2" customFormat="1" ht="6.96" customHeight="1">
      <c r="A136" s="41"/>
      <c r="B136" s="42"/>
      <c r="C136" s="43"/>
      <c r="D136" s="43"/>
      <c r="E136" s="43"/>
      <c r="F136" s="43"/>
      <c r="G136" s="43"/>
      <c r="H136" s="43"/>
      <c r="I136" s="43"/>
      <c r="J136" s="43"/>
      <c r="K136" s="43"/>
      <c r="L136" s="66"/>
      <c r="S136" s="41"/>
      <c r="T136" s="41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</row>
    <row r="137" s="2" customFormat="1" ht="12" customHeight="1">
      <c r="A137" s="41"/>
      <c r="B137" s="42"/>
      <c r="C137" s="33" t="s">
        <v>20</v>
      </c>
      <c r="D137" s="43"/>
      <c r="E137" s="43"/>
      <c r="F137" s="28" t="str">
        <f>F16</f>
        <v>Baštýřská 67/2,19800 Praha 14</v>
      </c>
      <c r="G137" s="43"/>
      <c r="H137" s="43"/>
      <c r="I137" s="33" t="s">
        <v>22</v>
      </c>
      <c r="J137" s="82" t="str">
        <f>IF(J16="","",J16)</f>
        <v>14. 7. 2021</v>
      </c>
      <c r="K137" s="43"/>
      <c r="L137" s="66"/>
      <c r="S137" s="41"/>
      <c r="T137" s="41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</row>
    <row r="138" s="2" customFormat="1" ht="6.96" customHeight="1">
      <c r="A138" s="41"/>
      <c r="B138" s="42"/>
      <c r="C138" s="43"/>
      <c r="D138" s="43"/>
      <c r="E138" s="43"/>
      <c r="F138" s="43"/>
      <c r="G138" s="43"/>
      <c r="H138" s="43"/>
      <c r="I138" s="43"/>
      <c r="J138" s="43"/>
      <c r="K138" s="43"/>
      <c r="L138" s="66"/>
      <c r="S138" s="41"/>
      <c r="T138" s="41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</row>
    <row r="139" s="2" customFormat="1" ht="25.65" customHeight="1">
      <c r="A139" s="41"/>
      <c r="B139" s="42"/>
      <c r="C139" s="33" t="s">
        <v>24</v>
      </c>
      <c r="D139" s="43"/>
      <c r="E139" s="43"/>
      <c r="F139" s="28" t="str">
        <f>E19</f>
        <v>Městská část Praha 14,Br.Venclíků 1073,Praha 14</v>
      </c>
      <c r="G139" s="43"/>
      <c r="H139" s="43"/>
      <c r="I139" s="33" t="s">
        <v>31</v>
      </c>
      <c r="J139" s="37" t="str">
        <f>E25</f>
        <v>a3atelier s.r.o.,Praha 1</v>
      </c>
      <c r="K139" s="43"/>
      <c r="L139" s="66"/>
      <c r="S139" s="41"/>
      <c r="T139" s="41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</row>
    <row r="140" s="2" customFormat="1" ht="15.15" customHeight="1">
      <c r="A140" s="41"/>
      <c r="B140" s="42"/>
      <c r="C140" s="33" t="s">
        <v>29</v>
      </c>
      <c r="D140" s="43"/>
      <c r="E140" s="43"/>
      <c r="F140" s="28" t="str">
        <f>IF(E22="","",E22)</f>
        <v>Vyplň údaj</v>
      </c>
      <c r="G140" s="43"/>
      <c r="H140" s="43"/>
      <c r="I140" s="33" t="s">
        <v>35</v>
      </c>
      <c r="J140" s="37" t="str">
        <f>E28</f>
        <v>Ing.Myšík Petr</v>
      </c>
      <c r="K140" s="43"/>
      <c r="L140" s="66"/>
      <c r="S140" s="41"/>
      <c r="T140" s="41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</row>
    <row r="141" s="2" customFormat="1" ht="10.32" customHeight="1">
      <c r="A141" s="41"/>
      <c r="B141" s="42"/>
      <c r="C141" s="43"/>
      <c r="D141" s="43"/>
      <c r="E141" s="43"/>
      <c r="F141" s="43"/>
      <c r="G141" s="43"/>
      <c r="H141" s="43"/>
      <c r="I141" s="43"/>
      <c r="J141" s="43"/>
      <c r="K141" s="43"/>
      <c r="L141" s="66"/>
      <c r="S141" s="41"/>
      <c r="T141" s="41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</row>
    <row r="142" s="11" customFormat="1" ht="29.28" customHeight="1">
      <c r="A142" s="225"/>
      <c r="B142" s="226"/>
      <c r="C142" s="227" t="s">
        <v>198</v>
      </c>
      <c r="D142" s="228" t="s">
        <v>66</v>
      </c>
      <c r="E142" s="228" t="s">
        <v>62</v>
      </c>
      <c r="F142" s="228" t="s">
        <v>63</v>
      </c>
      <c r="G142" s="228" t="s">
        <v>199</v>
      </c>
      <c r="H142" s="228" t="s">
        <v>200</v>
      </c>
      <c r="I142" s="228" t="s">
        <v>201</v>
      </c>
      <c r="J142" s="229" t="s">
        <v>181</v>
      </c>
      <c r="K142" s="230" t="s">
        <v>202</v>
      </c>
      <c r="L142" s="231"/>
      <c r="M142" s="103" t="s">
        <v>1</v>
      </c>
      <c r="N142" s="104" t="s">
        <v>45</v>
      </c>
      <c r="O142" s="104" t="s">
        <v>203</v>
      </c>
      <c r="P142" s="104" t="s">
        <v>204</v>
      </c>
      <c r="Q142" s="104" t="s">
        <v>205</v>
      </c>
      <c r="R142" s="104" t="s">
        <v>206</v>
      </c>
      <c r="S142" s="104" t="s">
        <v>207</v>
      </c>
      <c r="T142" s="105" t="s">
        <v>208</v>
      </c>
      <c r="U142" s="225"/>
      <c r="V142" s="225"/>
      <c r="W142" s="225"/>
      <c r="X142" s="225"/>
      <c r="Y142" s="225"/>
      <c r="Z142" s="225"/>
      <c r="AA142" s="225"/>
      <c r="AB142" s="225"/>
      <c r="AC142" s="225"/>
      <c r="AD142" s="225"/>
      <c r="AE142" s="225"/>
    </row>
    <row r="143" s="2" customFormat="1" ht="22.8" customHeight="1">
      <c r="A143" s="41"/>
      <c r="B143" s="42"/>
      <c r="C143" s="110" t="s">
        <v>209</v>
      </c>
      <c r="D143" s="43"/>
      <c r="E143" s="43"/>
      <c r="F143" s="43"/>
      <c r="G143" s="43"/>
      <c r="H143" s="43"/>
      <c r="I143" s="43"/>
      <c r="J143" s="232">
        <f>BK143</f>
        <v>0</v>
      </c>
      <c r="K143" s="43"/>
      <c r="L143" s="44"/>
      <c r="M143" s="106"/>
      <c r="N143" s="233"/>
      <c r="O143" s="107"/>
      <c r="P143" s="234">
        <f>P144+P185</f>
        <v>0</v>
      </c>
      <c r="Q143" s="107"/>
      <c r="R143" s="234">
        <f>R144+R185</f>
        <v>66.636011069999995</v>
      </c>
      <c r="S143" s="107"/>
      <c r="T143" s="235">
        <f>T144+T185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T143" s="18" t="s">
        <v>80</v>
      </c>
      <c r="AU143" s="18" t="s">
        <v>183</v>
      </c>
      <c r="BK143" s="236">
        <f>BK144+BK185</f>
        <v>0</v>
      </c>
    </row>
    <row r="144" s="12" customFormat="1" ht="25.92" customHeight="1">
      <c r="A144" s="12"/>
      <c r="B144" s="237"/>
      <c r="C144" s="238"/>
      <c r="D144" s="239" t="s">
        <v>80</v>
      </c>
      <c r="E144" s="240" t="s">
        <v>422</v>
      </c>
      <c r="F144" s="240" t="s">
        <v>423</v>
      </c>
      <c r="G144" s="238"/>
      <c r="H144" s="238"/>
      <c r="I144" s="241"/>
      <c r="J144" s="242">
        <f>BK144</f>
        <v>0</v>
      </c>
      <c r="K144" s="238"/>
      <c r="L144" s="243"/>
      <c r="M144" s="244"/>
      <c r="N144" s="245"/>
      <c r="O144" s="245"/>
      <c r="P144" s="246">
        <f>P145+P167+P175+P179+P183</f>
        <v>0</v>
      </c>
      <c r="Q144" s="245"/>
      <c r="R144" s="246">
        <f>R145+R167+R175+R179+R183</f>
        <v>63.823874549999992</v>
      </c>
      <c r="S144" s="245"/>
      <c r="T144" s="247">
        <f>T145+T167+T175+T179+T183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48" t="s">
        <v>87</v>
      </c>
      <c r="AT144" s="249" t="s">
        <v>80</v>
      </c>
      <c r="AU144" s="249" t="s">
        <v>81</v>
      </c>
      <c r="AY144" s="248" t="s">
        <v>211</v>
      </c>
      <c r="BK144" s="250">
        <f>BK145+BK167+BK175+BK179+BK183</f>
        <v>0</v>
      </c>
    </row>
    <row r="145" s="12" customFormat="1" ht="22.8" customHeight="1">
      <c r="A145" s="12"/>
      <c r="B145" s="237"/>
      <c r="C145" s="238"/>
      <c r="D145" s="239" t="s">
        <v>80</v>
      </c>
      <c r="E145" s="251" t="s">
        <v>89</v>
      </c>
      <c r="F145" s="251" t="s">
        <v>462</v>
      </c>
      <c r="G145" s="238"/>
      <c r="H145" s="238"/>
      <c r="I145" s="241"/>
      <c r="J145" s="252">
        <f>BK145</f>
        <v>0</v>
      </c>
      <c r="K145" s="238"/>
      <c r="L145" s="243"/>
      <c r="M145" s="244"/>
      <c r="N145" s="245"/>
      <c r="O145" s="245"/>
      <c r="P145" s="246">
        <f>SUM(P146:P166)</f>
        <v>0</v>
      </c>
      <c r="Q145" s="245"/>
      <c r="R145" s="246">
        <f>SUM(R146:R166)</f>
        <v>20.395166549999999</v>
      </c>
      <c r="S145" s="245"/>
      <c r="T145" s="247">
        <f>SUM(T146:T166)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48" t="s">
        <v>87</v>
      </c>
      <c r="AT145" s="249" t="s">
        <v>80</v>
      </c>
      <c r="AU145" s="249" t="s">
        <v>87</v>
      </c>
      <c r="AY145" s="248" t="s">
        <v>211</v>
      </c>
      <c r="BK145" s="250">
        <f>SUM(BK146:BK166)</f>
        <v>0</v>
      </c>
    </row>
    <row r="146" s="2" customFormat="1" ht="21.75" customHeight="1">
      <c r="A146" s="41"/>
      <c r="B146" s="42"/>
      <c r="C146" s="253" t="s">
        <v>87</v>
      </c>
      <c r="D146" s="253" t="s">
        <v>214</v>
      </c>
      <c r="E146" s="254" t="s">
        <v>552</v>
      </c>
      <c r="F146" s="255" t="s">
        <v>553</v>
      </c>
      <c r="G146" s="256" t="s">
        <v>332</v>
      </c>
      <c r="H146" s="257">
        <v>8.2949999999999999</v>
      </c>
      <c r="I146" s="258"/>
      <c r="J146" s="259">
        <f>ROUND(I146*H146,2)</f>
        <v>0</v>
      </c>
      <c r="K146" s="260"/>
      <c r="L146" s="44"/>
      <c r="M146" s="261" t="s">
        <v>1</v>
      </c>
      <c r="N146" s="262" t="s">
        <v>46</v>
      </c>
      <c r="O146" s="94"/>
      <c r="P146" s="263">
        <f>O146*H146</f>
        <v>0</v>
      </c>
      <c r="Q146" s="263">
        <v>2.45329</v>
      </c>
      <c r="R146" s="263">
        <f>Q146*H146</f>
        <v>20.350040549999999</v>
      </c>
      <c r="S146" s="263">
        <v>0</v>
      </c>
      <c r="T146" s="264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65" t="s">
        <v>100</v>
      </c>
      <c r="AT146" s="265" t="s">
        <v>214</v>
      </c>
      <c r="AU146" s="265" t="s">
        <v>89</v>
      </c>
      <c r="AY146" s="18" t="s">
        <v>211</v>
      </c>
      <c r="BE146" s="155">
        <f>IF(N146="základní",J146,0)</f>
        <v>0</v>
      </c>
      <c r="BF146" s="155">
        <f>IF(N146="snížená",J146,0)</f>
        <v>0</v>
      </c>
      <c r="BG146" s="155">
        <f>IF(N146="zákl. přenesená",J146,0)</f>
        <v>0</v>
      </c>
      <c r="BH146" s="155">
        <f>IF(N146="sníž. přenesená",J146,0)</f>
        <v>0</v>
      </c>
      <c r="BI146" s="155">
        <f>IF(N146="nulová",J146,0)</f>
        <v>0</v>
      </c>
      <c r="BJ146" s="18" t="s">
        <v>87</v>
      </c>
      <c r="BK146" s="155">
        <f>ROUND(I146*H146,2)</f>
        <v>0</v>
      </c>
      <c r="BL146" s="18" t="s">
        <v>100</v>
      </c>
      <c r="BM146" s="265" t="s">
        <v>4579</v>
      </c>
    </row>
    <row r="147" s="13" customFormat="1">
      <c r="A147" s="13"/>
      <c r="B147" s="266"/>
      <c r="C147" s="267"/>
      <c r="D147" s="268" t="s">
        <v>236</v>
      </c>
      <c r="E147" s="269" t="s">
        <v>1</v>
      </c>
      <c r="F147" s="270" t="s">
        <v>4580</v>
      </c>
      <c r="G147" s="267"/>
      <c r="H147" s="269" t="s">
        <v>1</v>
      </c>
      <c r="I147" s="271"/>
      <c r="J147" s="267"/>
      <c r="K147" s="267"/>
      <c r="L147" s="272"/>
      <c r="M147" s="273"/>
      <c r="N147" s="274"/>
      <c r="O147" s="274"/>
      <c r="P147" s="274"/>
      <c r="Q147" s="274"/>
      <c r="R147" s="274"/>
      <c r="S147" s="274"/>
      <c r="T147" s="275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76" t="s">
        <v>236</v>
      </c>
      <c r="AU147" s="276" t="s">
        <v>89</v>
      </c>
      <c r="AV147" s="13" t="s">
        <v>87</v>
      </c>
      <c r="AW147" s="13" t="s">
        <v>34</v>
      </c>
      <c r="AX147" s="13" t="s">
        <v>81</v>
      </c>
      <c r="AY147" s="276" t="s">
        <v>211</v>
      </c>
    </row>
    <row r="148" s="13" customFormat="1">
      <c r="A148" s="13"/>
      <c r="B148" s="266"/>
      <c r="C148" s="267"/>
      <c r="D148" s="268" t="s">
        <v>236</v>
      </c>
      <c r="E148" s="269" t="s">
        <v>1</v>
      </c>
      <c r="F148" s="270" t="s">
        <v>4581</v>
      </c>
      <c r="G148" s="267"/>
      <c r="H148" s="269" t="s">
        <v>1</v>
      </c>
      <c r="I148" s="271"/>
      <c r="J148" s="267"/>
      <c r="K148" s="267"/>
      <c r="L148" s="272"/>
      <c r="M148" s="273"/>
      <c r="N148" s="274"/>
      <c r="O148" s="274"/>
      <c r="P148" s="274"/>
      <c r="Q148" s="274"/>
      <c r="R148" s="274"/>
      <c r="S148" s="274"/>
      <c r="T148" s="275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76" t="s">
        <v>236</v>
      </c>
      <c r="AU148" s="276" t="s">
        <v>89</v>
      </c>
      <c r="AV148" s="13" t="s">
        <v>87</v>
      </c>
      <c r="AW148" s="13" t="s">
        <v>34</v>
      </c>
      <c r="AX148" s="13" t="s">
        <v>81</v>
      </c>
      <c r="AY148" s="276" t="s">
        <v>211</v>
      </c>
    </row>
    <row r="149" s="13" customFormat="1">
      <c r="A149" s="13"/>
      <c r="B149" s="266"/>
      <c r="C149" s="267"/>
      <c r="D149" s="268" t="s">
        <v>236</v>
      </c>
      <c r="E149" s="269" t="s">
        <v>1</v>
      </c>
      <c r="F149" s="270" t="s">
        <v>4582</v>
      </c>
      <c r="G149" s="267"/>
      <c r="H149" s="269" t="s">
        <v>1</v>
      </c>
      <c r="I149" s="271"/>
      <c r="J149" s="267"/>
      <c r="K149" s="267"/>
      <c r="L149" s="272"/>
      <c r="M149" s="273"/>
      <c r="N149" s="274"/>
      <c r="O149" s="274"/>
      <c r="P149" s="274"/>
      <c r="Q149" s="274"/>
      <c r="R149" s="274"/>
      <c r="S149" s="274"/>
      <c r="T149" s="275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76" t="s">
        <v>236</v>
      </c>
      <c r="AU149" s="276" t="s">
        <v>89</v>
      </c>
      <c r="AV149" s="13" t="s">
        <v>87</v>
      </c>
      <c r="AW149" s="13" t="s">
        <v>34</v>
      </c>
      <c r="AX149" s="13" t="s">
        <v>81</v>
      </c>
      <c r="AY149" s="276" t="s">
        <v>211</v>
      </c>
    </row>
    <row r="150" s="14" customFormat="1">
      <c r="A150" s="14"/>
      <c r="B150" s="277"/>
      <c r="C150" s="278"/>
      <c r="D150" s="268" t="s">
        <v>236</v>
      </c>
      <c r="E150" s="279" t="s">
        <v>1</v>
      </c>
      <c r="F150" s="280" t="s">
        <v>4583</v>
      </c>
      <c r="G150" s="278"/>
      <c r="H150" s="281">
        <v>2.6549999999999998</v>
      </c>
      <c r="I150" s="282"/>
      <c r="J150" s="278"/>
      <c r="K150" s="278"/>
      <c r="L150" s="283"/>
      <c r="M150" s="284"/>
      <c r="N150" s="285"/>
      <c r="O150" s="285"/>
      <c r="P150" s="285"/>
      <c r="Q150" s="285"/>
      <c r="R150" s="285"/>
      <c r="S150" s="285"/>
      <c r="T150" s="286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87" t="s">
        <v>236</v>
      </c>
      <c r="AU150" s="287" t="s">
        <v>89</v>
      </c>
      <c r="AV150" s="14" t="s">
        <v>89</v>
      </c>
      <c r="AW150" s="14" t="s">
        <v>34</v>
      </c>
      <c r="AX150" s="14" t="s">
        <v>81</v>
      </c>
      <c r="AY150" s="287" t="s">
        <v>211</v>
      </c>
    </row>
    <row r="151" s="13" customFormat="1">
      <c r="A151" s="13"/>
      <c r="B151" s="266"/>
      <c r="C151" s="267"/>
      <c r="D151" s="268" t="s">
        <v>236</v>
      </c>
      <c r="E151" s="269" t="s">
        <v>1</v>
      </c>
      <c r="F151" s="270" t="s">
        <v>4584</v>
      </c>
      <c r="G151" s="267"/>
      <c r="H151" s="269" t="s">
        <v>1</v>
      </c>
      <c r="I151" s="271"/>
      <c r="J151" s="267"/>
      <c r="K151" s="267"/>
      <c r="L151" s="272"/>
      <c r="M151" s="273"/>
      <c r="N151" s="274"/>
      <c r="O151" s="274"/>
      <c r="P151" s="274"/>
      <c r="Q151" s="274"/>
      <c r="R151" s="274"/>
      <c r="S151" s="274"/>
      <c r="T151" s="275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76" t="s">
        <v>236</v>
      </c>
      <c r="AU151" s="276" t="s">
        <v>89</v>
      </c>
      <c r="AV151" s="13" t="s">
        <v>87</v>
      </c>
      <c r="AW151" s="13" t="s">
        <v>34</v>
      </c>
      <c r="AX151" s="13" t="s">
        <v>81</v>
      </c>
      <c r="AY151" s="276" t="s">
        <v>211</v>
      </c>
    </row>
    <row r="152" s="14" customFormat="1">
      <c r="A152" s="14"/>
      <c r="B152" s="277"/>
      <c r="C152" s="278"/>
      <c r="D152" s="268" t="s">
        <v>236</v>
      </c>
      <c r="E152" s="279" t="s">
        <v>1</v>
      </c>
      <c r="F152" s="280" t="s">
        <v>4585</v>
      </c>
      <c r="G152" s="278"/>
      <c r="H152" s="281">
        <v>3.2400000000000002</v>
      </c>
      <c r="I152" s="282"/>
      <c r="J152" s="278"/>
      <c r="K152" s="278"/>
      <c r="L152" s="283"/>
      <c r="M152" s="284"/>
      <c r="N152" s="285"/>
      <c r="O152" s="285"/>
      <c r="P152" s="285"/>
      <c r="Q152" s="285"/>
      <c r="R152" s="285"/>
      <c r="S152" s="285"/>
      <c r="T152" s="286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87" t="s">
        <v>236</v>
      </c>
      <c r="AU152" s="287" t="s">
        <v>89</v>
      </c>
      <c r="AV152" s="14" t="s">
        <v>89</v>
      </c>
      <c r="AW152" s="14" t="s">
        <v>34</v>
      </c>
      <c r="AX152" s="14" t="s">
        <v>81</v>
      </c>
      <c r="AY152" s="287" t="s">
        <v>211</v>
      </c>
    </row>
    <row r="153" s="13" customFormat="1">
      <c r="A153" s="13"/>
      <c r="B153" s="266"/>
      <c r="C153" s="267"/>
      <c r="D153" s="268" t="s">
        <v>236</v>
      </c>
      <c r="E153" s="269" t="s">
        <v>1</v>
      </c>
      <c r="F153" s="270" t="s">
        <v>4586</v>
      </c>
      <c r="G153" s="267"/>
      <c r="H153" s="269" t="s">
        <v>1</v>
      </c>
      <c r="I153" s="271"/>
      <c r="J153" s="267"/>
      <c r="K153" s="267"/>
      <c r="L153" s="272"/>
      <c r="M153" s="273"/>
      <c r="N153" s="274"/>
      <c r="O153" s="274"/>
      <c r="P153" s="274"/>
      <c r="Q153" s="274"/>
      <c r="R153" s="274"/>
      <c r="S153" s="274"/>
      <c r="T153" s="275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76" t="s">
        <v>236</v>
      </c>
      <c r="AU153" s="276" t="s">
        <v>89</v>
      </c>
      <c r="AV153" s="13" t="s">
        <v>87</v>
      </c>
      <c r="AW153" s="13" t="s">
        <v>34</v>
      </c>
      <c r="AX153" s="13" t="s">
        <v>81</v>
      </c>
      <c r="AY153" s="276" t="s">
        <v>211</v>
      </c>
    </row>
    <row r="154" s="14" customFormat="1">
      <c r="A154" s="14"/>
      <c r="B154" s="277"/>
      <c r="C154" s="278"/>
      <c r="D154" s="268" t="s">
        <v>236</v>
      </c>
      <c r="E154" s="279" t="s">
        <v>1</v>
      </c>
      <c r="F154" s="280" t="s">
        <v>4587</v>
      </c>
      <c r="G154" s="278"/>
      <c r="H154" s="281">
        <v>2.3999999999999999</v>
      </c>
      <c r="I154" s="282"/>
      <c r="J154" s="278"/>
      <c r="K154" s="278"/>
      <c r="L154" s="283"/>
      <c r="M154" s="284"/>
      <c r="N154" s="285"/>
      <c r="O154" s="285"/>
      <c r="P154" s="285"/>
      <c r="Q154" s="285"/>
      <c r="R154" s="285"/>
      <c r="S154" s="285"/>
      <c r="T154" s="286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87" t="s">
        <v>236</v>
      </c>
      <c r="AU154" s="287" t="s">
        <v>89</v>
      </c>
      <c r="AV154" s="14" t="s">
        <v>89</v>
      </c>
      <c r="AW154" s="14" t="s">
        <v>34</v>
      </c>
      <c r="AX154" s="14" t="s">
        <v>81</v>
      </c>
      <c r="AY154" s="287" t="s">
        <v>211</v>
      </c>
    </row>
    <row r="155" s="15" customFormat="1">
      <c r="A155" s="15"/>
      <c r="B155" s="295"/>
      <c r="C155" s="296"/>
      <c r="D155" s="268" t="s">
        <v>236</v>
      </c>
      <c r="E155" s="297" t="s">
        <v>1</v>
      </c>
      <c r="F155" s="298" t="s">
        <v>435</v>
      </c>
      <c r="G155" s="296"/>
      <c r="H155" s="299">
        <v>8.2949999999999999</v>
      </c>
      <c r="I155" s="300"/>
      <c r="J155" s="296"/>
      <c r="K155" s="296"/>
      <c r="L155" s="301"/>
      <c r="M155" s="302"/>
      <c r="N155" s="303"/>
      <c r="O155" s="303"/>
      <c r="P155" s="303"/>
      <c r="Q155" s="303"/>
      <c r="R155" s="303"/>
      <c r="S155" s="303"/>
      <c r="T155" s="304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T155" s="305" t="s">
        <v>236</v>
      </c>
      <c r="AU155" s="305" t="s">
        <v>89</v>
      </c>
      <c r="AV155" s="15" t="s">
        <v>100</v>
      </c>
      <c r="AW155" s="15" t="s">
        <v>34</v>
      </c>
      <c r="AX155" s="15" t="s">
        <v>87</v>
      </c>
      <c r="AY155" s="305" t="s">
        <v>211</v>
      </c>
    </row>
    <row r="156" s="2" customFormat="1" ht="16.5" customHeight="1">
      <c r="A156" s="41"/>
      <c r="B156" s="42"/>
      <c r="C156" s="253" t="s">
        <v>89</v>
      </c>
      <c r="D156" s="253" t="s">
        <v>214</v>
      </c>
      <c r="E156" s="254" t="s">
        <v>564</v>
      </c>
      <c r="F156" s="255" t="s">
        <v>565</v>
      </c>
      <c r="G156" s="256" t="s">
        <v>269</v>
      </c>
      <c r="H156" s="257">
        <v>41.399999999999999</v>
      </c>
      <c r="I156" s="258"/>
      <c r="J156" s="259">
        <f>ROUND(I156*H156,2)</f>
        <v>0</v>
      </c>
      <c r="K156" s="260"/>
      <c r="L156" s="44"/>
      <c r="M156" s="261" t="s">
        <v>1</v>
      </c>
      <c r="N156" s="262" t="s">
        <v>46</v>
      </c>
      <c r="O156" s="94"/>
      <c r="P156" s="263">
        <f>O156*H156</f>
        <v>0</v>
      </c>
      <c r="Q156" s="263">
        <v>0.00109</v>
      </c>
      <c r="R156" s="263">
        <f>Q156*H156</f>
        <v>0.045125999999999999</v>
      </c>
      <c r="S156" s="263">
        <v>0</v>
      </c>
      <c r="T156" s="264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65" t="s">
        <v>100</v>
      </c>
      <c r="AT156" s="265" t="s">
        <v>214</v>
      </c>
      <c r="AU156" s="265" t="s">
        <v>89</v>
      </c>
      <c r="AY156" s="18" t="s">
        <v>211</v>
      </c>
      <c r="BE156" s="155">
        <f>IF(N156="základní",J156,0)</f>
        <v>0</v>
      </c>
      <c r="BF156" s="155">
        <f>IF(N156="snížená",J156,0)</f>
        <v>0</v>
      </c>
      <c r="BG156" s="155">
        <f>IF(N156="zákl. přenesená",J156,0)</f>
        <v>0</v>
      </c>
      <c r="BH156" s="155">
        <f>IF(N156="sníž. přenesená",J156,0)</f>
        <v>0</v>
      </c>
      <c r="BI156" s="155">
        <f>IF(N156="nulová",J156,0)</f>
        <v>0</v>
      </c>
      <c r="BJ156" s="18" t="s">
        <v>87</v>
      </c>
      <c r="BK156" s="155">
        <f>ROUND(I156*H156,2)</f>
        <v>0</v>
      </c>
      <c r="BL156" s="18" t="s">
        <v>100</v>
      </c>
      <c r="BM156" s="265" t="s">
        <v>4588</v>
      </c>
    </row>
    <row r="157" s="13" customFormat="1">
      <c r="A157" s="13"/>
      <c r="B157" s="266"/>
      <c r="C157" s="267"/>
      <c r="D157" s="268" t="s">
        <v>236</v>
      </c>
      <c r="E157" s="269" t="s">
        <v>1</v>
      </c>
      <c r="F157" s="270" t="s">
        <v>4580</v>
      </c>
      <c r="G157" s="267"/>
      <c r="H157" s="269" t="s">
        <v>1</v>
      </c>
      <c r="I157" s="271"/>
      <c r="J157" s="267"/>
      <c r="K157" s="267"/>
      <c r="L157" s="272"/>
      <c r="M157" s="273"/>
      <c r="N157" s="274"/>
      <c r="O157" s="274"/>
      <c r="P157" s="274"/>
      <c r="Q157" s="274"/>
      <c r="R157" s="274"/>
      <c r="S157" s="274"/>
      <c r="T157" s="275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76" t="s">
        <v>236</v>
      </c>
      <c r="AU157" s="276" t="s">
        <v>89</v>
      </c>
      <c r="AV157" s="13" t="s">
        <v>87</v>
      </c>
      <c r="AW157" s="13" t="s">
        <v>34</v>
      </c>
      <c r="AX157" s="13" t="s">
        <v>81</v>
      </c>
      <c r="AY157" s="276" t="s">
        <v>211</v>
      </c>
    </row>
    <row r="158" s="13" customFormat="1">
      <c r="A158" s="13"/>
      <c r="B158" s="266"/>
      <c r="C158" s="267"/>
      <c r="D158" s="268" t="s">
        <v>236</v>
      </c>
      <c r="E158" s="269" t="s">
        <v>1</v>
      </c>
      <c r="F158" s="270" t="s">
        <v>4582</v>
      </c>
      <c r="G158" s="267"/>
      <c r="H158" s="269" t="s">
        <v>1</v>
      </c>
      <c r="I158" s="271"/>
      <c r="J158" s="267"/>
      <c r="K158" s="267"/>
      <c r="L158" s="272"/>
      <c r="M158" s="273"/>
      <c r="N158" s="274"/>
      <c r="O158" s="274"/>
      <c r="P158" s="274"/>
      <c r="Q158" s="274"/>
      <c r="R158" s="274"/>
      <c r="S158" s="274"/>
      <c r="T158" s="275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76" t="s">
        <v>236</v>
      </c>
      <c r="AU158" s="276" t="s">
        <v>89</v>
      </c>
      <c r="AV158" s="13" t="s">
        <v>87</v>
      </c>
      <c r="AW158" s="13" t="s">
        <v>34</v>
      </c>
      <c r="AX158" s="13" t="s">
        <v>81</v>
      </c>
      <c r="AY158" s="276" t="s">
        <v>211</v>
      </c>
    </row>
    <row r="159" s="14" customFormat="1">
      <c r="A159" s="14"/>
      <c r="B159" s="277"/>
      <c r="C159" s="278"/>
      <c r="D159" s="268" t="s">
        <v>236</v>
      </c>
      <c r="E159" s="279" t="s">
        <v>1</v>
      </c>
      <c r="F159" s="280" t="s">
        <v>4589</v>
      </c>
      <c r="G159" s="278"/>
      <c r="H159" s="281">
        <v>13.199999999999999</v>
      </c>
      <c r="I159" s="282"/>
      <c r="J159" s="278"/>
      <c r="K159" s="278"/>
      <c r="L159" s="283"/>
      <c r="M159" s="284"/>
      <c r="N159" s="285"/>
      <c r="O159" s="285"/>
      <c r="P159" s="285"/>
      <c r="Q159" s="285"/>
      <c r="R159" s="285"/>
      <c r="S159" s="285"/>
      <c r="T159" s="286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87" t="s">
        <v>236</v>
      </c>
      <c r="AU159" s="287" t="s">
        <v>89</v>
      </c>
      <c r="AV159" s="14" t="s">
        <v>89</v>
      </c>
      <c r="AW159" s="14" t="s">
        <v>34</v>
      </c>
      <c r="AX159" s="14" t="s">
        <v>81</v>
      </c>
      <c r="AY159" s="287" t="s">
        <v>211</v>
      </c>
    </row>
    <row r="160" s="13" customFormat="1">
      <c r="A160" s="13"/>
      <c r="B160" s="266"/>
      <c r="C160" s="267"/>
      <c r="D160" s="268" t="s">
        <v>236</v>
      </c>
      <c r="E160" s="269" t="s">
        <v>1</v>
      </c>
      <c r="F160" s="270" t="s">
        <v>4584</v>
      </c>
      <c r="G160" s="267"/>
      <c r="H160" s="269" t="s">
        <v>1</v>
      </c>
      <c r="I160" s="271"/>
      <c r="J160" s="267"/>
      <c r="K160" s="267"/>
      <c r="L160" s="272"/>
      <c r="M160" s="273"/>
      <c r="N160" s="274"/>
      <c r="O160" s="274"/>
      <c r="P160" s="274"/>
      <c r="Q160" s="274"/>
      <c r="R160" s="274"/>
      <c r="S160" s="274"/>
      <c r="T160" s="275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76" t="s">
        <v>236</v>
      </c>
      <c r="AU160" s="276" t="s">
        <v>89</v>
      </c>
      <c r="AV160" s="13" t="s">
        <v>87</v>
      </c>
      <c r="AW160" s="13" t="s">
        <v>34</v>
      </c>
      <c r="AX160" s="13" t="s">
        <v>81</v>
      </c>
      <c r="AY160" s="276" t="s">
        <v>211</v>
      </c>
    </row>
    <row r="161" s="14" customFormat="1">
      <c r="A161" s="14"/>
      <c r="B161" s="277"/>
      <c r="C161" s="278"/>
      <c r="D161" s="268" t="s">
        <v>236</v>
      </c>
      <c r="E161" s="279" t="s">
        <v>1</v>
      </c>
      <c r="F161" s="280" t="s">
        <v>4590</v>
      </c>
      <c r="G161" s="278"/>
      <c r="H161" s="281">
        <v>16.199999999999999</v>
      </c>
      <c r="I161" s="282"/>
      <c r="J161" s="278"/>
      <c r="K161" s="278"/>
      <c r="L161" s="283"/>
      <c r="M161" s="284"/>
      <c r="N161" s="285"/>
      <c r="O161" s="285"/>
      <c r="P161" s="285"/>
      <c r="Q161" s="285"/>
      <c r="R161" s="285"/>
      <c r="S161" s="285"/>
      <c r="T161" s="286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87" t="s">
        <v>236</v>
      </c>
      <c r="AU161" s="287" t="s">
        <v>89</v>
      </c>
      <c r="AV161" s="14" t="s">
        <v>89</v>
      </c>
      <c r="AW161" s="14" t="s">
        <v>34</v>
      </c>
      <c r="AX161" s="14" t="s">
        <v>81</v>
      </c>
      <c r="AY161" s="287" t="s">
        <v>211</v>
      </c>
    </row>
    <row r="162" s="13" customFormat="1">
      <c r="A162" s="13"/>
      <c r="B162" s="266"/>
      <c r="C162" s="267"/>
      <c r="D162" s="268" t="s">
        <v>236</v>
      </c>
      <c r="E162" s="269" t="s">
        <v>1</v>
      </c>
      <c r="F162" s="270" t="s">
        <v>4586</v>
      </c>
      <c r="G162" s="267"/>
      <c r="H162" s="269" t="s">
        <v>1</v>
      </c>
      <c r="I162" s="271"/>
      <c r="J162" s="267"/>
      <c r="K162" s="267"/>
      <c r="L162" s="272"/>
      <c r="M162" s="273"/>
      <c r="N162" s="274"/>
      <c r="O162" s="274"/>
      <c r="P162" s="274"/>
      <c r="Q162" s="274"/>
      <c r="R162" s="274"/>
      <c r="S162" s="274"/>
      <c r="T162" s="275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76" t="s">
        <v>236</v>
      </c>
      <c r="AU162" s="276" t="s">
        <v>89</v>
      </c>
      <c r="AV162" s="13" t="s">
        <v>87</v>
      </c>
      <c r="AW162" s="13" t="s">
        <v>34</v>
      </c>
      <c r="AX162" s="13" t="s">
        <v>81</v>
      </c>
      <c r="AY162" s="276" t="s">
        <v>211</v>
      </c>
    </row>
    <row r="163" s="14" customFormat="1">
      <c r="A163" s="14"/>
      <c r="B163" s="277"/>
      <c r="C163" s="278"/>
      <c r="D163" s="268" t="s">
        <v>236</v>
      </c>
      <c r="E163" s="279" t="s">
        <v>1</v>
      </c>
      <c r="F163" s="280" t="s">
        <v>4591</v>
      </c>
      <c r="G163" s="278"/>
      <c r="H163" s="281">
        <v>12</v>
      </c>
      <c r="I163" s="282"/>
      <c r="J163" s="278"/>
      <c r="K163" s="278"/>
      <c r="L163" s="283"/>
      <c r="M163" s="284"/>
      <c r="N163" s="285"/>
      <c r="O163" s="285"/>
      <c r="P163" s="285"/>
      <c r="Q163" s="285"/>
      <c r="R163" s="285"/>
      <c r="S163" s="285"/>
      <c r="T163" s="286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87" t="s">
        <v>236</v>
      </c>
      <c r="AU163" s="287" t="s">
        <v>89</v>
      </c>
      <c r="AV163" s="14" t="s">
        <v>89</v>
      </c>
      <c r="AW163" s="14" t="s">
        <v>34</v>
      </c>
      <c r="AX163" s="14" t="s">
        <v>81</v>
      </c>
      <c r="AY163" s="287" t="s">
        <v>211</v>
      </c>
    </row>
    <row r="164" s="15" customFormat="1">
      <c r="A164" s="15"/>
      <c r="B164" s="295"/>
      <c r="C164" s="296"/>
      <c r="D164" s="268" t="s">
        <v>236</v>
      </c>
      <c r="E164" s="297" t="s">
        <v>4572</v>
      </c>
      <c r="F164" s="298" t="s">
        <v>435</v>
      </c>
      <c r="G164" s="296"/>
      <c r="H164" s="299">
        <v>41.399999999999999</v>
      </c>
      <c r="I164" s="300"/>
      <c r="J164" s="296"/>
      <c r="K164" s="296"/>
      <c r="L164" s="301"/>
      <c r="M164" s="302"/>
      <c r="N164" s="303"/>
      <c r="O164" s="303"/>
      <c r="P164" s="303"/>
      <c r="Q164" s="303"/>
      <c r="R164" s="303"/>
      <c r="S164" s="303"/>
      <c r="T164" s="304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T164" s="305" t="s">
        <v>236</v>
      </c>
      <c r="AU164" s="305" t="s">
        <v>89</v>
      </c>
      <c r="AV164" s="15" t="s">
        <v>100</v>
      </c>
      <c r="AW164" s="15" t="s">
        <v>34</v>
      </c>
      <c r="AX164" s="15" t="s">
        <v>87</v>
      </c>
      <c r="AY164" s="305" t="s">
        <v>211</v>
      </c>
    </row>
    <row r="165" s="2" customFormat="1" ht="16.5" customHeight="1">
      <c r="A165" s="41"/>
      <c r="B165" s="42"/>
      <c r="C165" s="253" t="s">
        <v>96</v>
      </c>
      <c r="D165" s="253" t="s">
        <v>214</v>
      </c>
      <c r="E165" s="254" t="s">
        <v>569</v>
      </c>
      <c r="F165" s="255" t="s">
        <v>570</v>
      </c>
      <c r="G165" s="256" t="s">
        <v>269</v>
      </c>
      <c r="H165" s="257">
        <v>41.399999999999999</v>
      </c>
      <c r="I165" s="258"/>
      <c r="J165" s="259">
        <f>ROUND(I165*H165,2)</f>
        <v>0</v>
      </c>
      <c r="K165" s="260"/>
      <c r="L165" s="44"/>
      <c r="M165" s="261" t="s">
        <v>1</v>
      </c>
      <c r="N165" s="262" t="s">
        <v>46</v>
      </c>
      <c r="O165" s="94"/>
      <c r="P165" s="263">
        <f>O165*H165</f>
        <v>0</v>
      </c>
      <c r="Q165" s="263">
        <v>0</v>
      </c>
      <c r="R165" s="263">
        <f>Q165*H165</f>
        <v>0</v>
      </c>
      <c r="S165" s="263">
        <v>0</v>
      </c>
      <c r="T165" s="264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65" t="s">
        <v>100</v>
      </c>
      <c r="AT165" s="265" t="s">
        <v>214</v>
      </c>
      <c r="AU165" s="265" t="s">
        <v>89</v>
      </c>
      <c r="AY165" s="18" t="s">
        <v>211</v>
      </c>
      <c r="BE165" s="155">
        <f>IF(N165="základní",J165,0)</f>
        <v>0</v>
      </c>
      <c r="BF165" s="155">
        <f>IF(N165="snížená",J165,0)</f>
        <v>0</v>
      </c>
      <c r="BG165" s="155">
        <f>IF(N165="zákl. přenesená",J165,0)</f>
        <v>0</v>
      </c>
      <c r="BH165" s="155">
        <f>IF(N165="sníž. přenesená",J165,0)</f>
        <v>0</v>
      </c>
      <c r="BI165" s="155">
        <f>IF(N165="nulová",J165,0)</f>
        <v>0</v>
      </c>
      <c r="BJ165" s="18" t="s">
        <v>87</v>
      </c>
      <c r="BK165" s="155">
        <f>ROUND(I165*H165,2)</f>
        <v>0</v>
      </c>
      <c r="BL165" s="18" t="s">
        <v>100</v>
      </c>
      <c r="BM165" s="265" t="s">
        <v>4592</v>
      </c>
    </row>
    <row r="166" s="14" customFormat="1">
      <c r="A166" s="14"/>
      <c r="B166" s="277"/>
      <c r="C166" s="278"/>
      <c r="D166" s="268" t="s">
        <v>236</v>
      </c>
      <c r="E166" s="279" t="s">
        <v>1</v>
      </c>
      <c r="F166" s="280" t="s">
        <v>4572</v>
      </c>
      <c r="G166" s="278"/>
      <c r="H166" s="281">
        <v>41.399999999999999</v>
      </c>
      <c r="I166" s="282"/>
      <c r="J166" s="278"/>
      <c r="K166" s="278"/>
      <c r="L166" s="283"/>
      <c r="M166" s="284"/>
      <c r="N166" s="285"/>
      <c r="O166" s="285"/>
      <c r="P166" s="285"/>
      <c r="Q166" s="285"/>
      <c r="R166" s="285"/>
      <c r="S166" s="285"/>
      <c r="T166" s="286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87" t="s">
        <v>236</v>
      </c>
      <c r="AU166" s="287" t="s">
        <v>89</v>
      </c>
      <c r="AV166" s="14" t="s">
        <v>89</v>
      </c>
      <c r="AW166" s="14" t="s">
        <v>34</v>
      </c>
      <c r="AX166" s="14" t="s">
        <v>87</v>
      </c>
      <c r="AY166" s="287" t="s">
        <v>211</v>
      </c>
    </row>
    <row r="167" s="12" customFormat="1" ht="22.8" customHeight="1">
      <c r="A167" s="12"/>
      <c r="B167" s="237"/>
      <c r="C167" s="238"/>
      <c r="D167" s="239" t="s">
        <v>80</v>
      </c>
      <c r="E167" s="251" t="s">
        <v>96</v>
      </c>
      <c r="F167" s="251" t="s">
        <v>624</v>
      </c>
      <c r="G167" s="238"/>
      <c r="H167" s="238"/>
      <c r="I167" s="241"/>
      <c r="J167" s="252">
        <f>BK167</f>
        <v>0</v>
      </c>
      <c r="K167" s="238"/>
      <c r="L167" s="243"/>
      <c r="M167" s="244"/>
      <c r="N167" s="245"/>
      <c r="O167" s="245"/>
      <c r="P167" s="246">
        <f>SUM(P168:P174)</f>
        <v>0</v>
      </c>
      <c r="Q167" s="245"/>
      <c r="R167" s="246">
        <f>SUM(R168:R174)</f>
        <v>43.174639999999997</v>
      </c>
      <c r="S167" s="245"/>
      <c r="T167" s="247">
        <f>SUM(T168:T174)</f>
        <v>0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248" t="s">
        <v>87</v>
      </c>
      <c r="AT167" s="249" t="s">
        <v>80</v>
      </c>
      <c r="AU167" s="249" t="s">
        <v>87</v>
      </c>
      <c r="AY167" s="248" t="s">
        <v>211</v>
      </c>
      <c r="BK167" s="250">
        <f>SUM(BK168:BK174)</f>
        <v>0</v>
      </c>
    </row>
    <row r="168" s="2" customFormat="1" ht="24.15" customHeight="1">
      <c r="A168" s="41"/>
      <c r="B168" s="42"/>
      <c r="C168" s="253" t="s">
        <v>100</v>
      </c>
      <c r="D168" s="253" t="s">
        <v>214</v>
      </c>
      <c r="E168" s="254" t="s">
        <v>4593</v>
      </c>
      <c r="F168" s="255" t="s">
        <v>4594</v>
      </c>
      <c r="G168" s="256" t="s">
        <v>269</v>
      </c>
      <c r="H168" s="257">
        <v>451.69999999999999</v>
      </c>
      <c r="I168" s="258"/>
      <c r="J168" s="259">
        <f>ROUND(I168*H168,2)</f>
        <v>0</v>
      </c>
      <c r="K168" s="260"/>
      <c r="L168" s="44"/>
      <c r="M168" s="261" t="s">
        <v>1</v>
      </c>
      <c r="N168" s="262" t="s">
        <v>46</v>
      </c>
      <c r="O168" s="94"/>
      <c r="P168" s="263">
        <f>O168*H168</f>
        <v>0</v>
      </c>
      <c r="Q168" s="263">
        <v>0.0025000000000000001</v>
      </c>
      <c r="R168" s="263">
        <f>Q168*H168</f>
        <v>1.1292500000000001</v>
      </c>
      <c r="S168" s="263">
        <v>0</v>
      </c>
      <c r="T168" s="264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65" t="s">
        <v>100</v>
      </c>
      <c r="AT168" s="265" t="s">
        <v>214</v>
      </c>
      <c r="AU168" s="265" t="s">
        <v>89</v>
      </c>
      <c r="AY168" s="18" t="s">
        <v>211</v>
      </c>
      <c r="BE168" s="155">
        <f>IF(N168="základní",J168,0)</f>
        <v>0</v>
      </c>
      <c r="BF168" s="155">
        <f>IF(N168="snížená",J168,0)</f>
        <v>0</v>
      </c>
      <c r="BG168" s="155">
        <f>IF(N168="zákl. přenesená",J168,0)</f>
        <v>0</v>
      </c>
      <c r="BH168" s="155">
        <f>IF(N168="sníž. přenesená",J168,0)</f>
        <v>0</v>
      </c>
      <c r="BI168" s="155">
        <f>IF(N168="nulová",J168,0)</f>
        <v>0</v>
      </c>
      <c r="BJ168" s="18" t="s">
        <v>87</v>
      </c>
      <c r="BK168" s="155">
        <f>ROUND(I168*H168,2)</f>
        <v>0</v>
      </c>
      <c r="BL168" s="18" t="s">
        <v>100</v>
      </c>
      <c r="BM168" s="265" t="s">
        <v>4595</v>
      </c>
    </row>
    <row r="169" s="13" customFormat="1">
      <c r="A169" s="13"/>
      <c r="B169" s="266"/>
      <c r="C169" s="267"/>
      <c r="D169" s="268" t="s">
        <v>236</v>
      </c>
      <c r="E169" s="269" t="s">
        <v>1</v>
      </c>
      <c r="F169" s="270" t="s">
        <v>4596</v>
      </c>
      <c r="G169" s="267"/>
      <c r="H169" s="269" t="s">
        <v>1</v>
      </c>
      <c r="I169" s="271"/>
      <c r="J169" s="267"/>
      <c r="K169" s="267"/>
      <c r="L169" s="272"/>
      <c r="M169" s="273"/>
      <c r="N169" s="274"/>
      <c r="O169" s="274"/>
      <c r="P169" s="274"/>
      <c r="Q169" s="274"/>
      <c r="R169" s="274"/>
      <c r="S169" s="274"/>
      <c r="T169" s="275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76" t="s">
        <v>236</v>
      </c>
      <c r="AU169" s="276" t="s">
        <v>89</v>
      </c>
      <c r="AV169" s="13" t="s">
        <v>87</v>
      </c>
      <c r="AW169" s="13" t="s">
        <v>34</v>
      </c>
      <c r="AX169" s="13" t="s">
        <v>81</v>
      </c>
      <c r="AY169" s="276" t="s">
        <v>211</v>
      </c>
    </row>
    <row r="170" s="13" customFormat="1">
      <c r="A170" s="13"/>
      <c r="B170" s="266"/>
      <c r="C170" s="267"/>
      <c r="D170" s="268" t="s">
        <v>236</v>
      </c>
      <c r="E170" s="269" t="s">
        <v>1</v>
      </c>
      <c r="F170" s="270" t="s">
        <v>4597</v>
      </c>
      <c r="G170" s="267"/>
      <c r="H170" s="269" t="s">
        <v>1</v>
      </c>
      <c r="I170" s="271"/>
      <c r="J170" s="267"/>
      <c r="K170" s="267"/>
      <c r="L170" s="272"/>
      <c r="M170" s="273"/>
      <c r="N170" s="274"/>
      <c r="O170" s="274"/>
      <c r="P170" s="274"/>
      <c r="Q170" s="274"/>
      <c r="R170" s="274"/>
      <c r="S170" s="274"/>
      <c r="T170" s="275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76" t="s">
        <v>236</v>
      </c>
      <c r="AU170" s="276" t="s">
        <v>89</v>
      </c>
      <c r="AV170" s="13" t="s">
        <v>87</v>
      </c>
      <c r="AW170" s="13" t="s">
        <v>34</v>
      </c>
      <c r="AX170" s="13" t="s">
        <v>81</v>
      </c>
      <c r="AY170" s="276" t="s">
        <v>211</v>
      </c>
    </row>
    <row r="171" s="14" customFormat="1">
      <c r="A171" s="14"/>
      <c r="B171" s="277"/>
      <c r="C171" s="278"/>
      <c r="D171" s="268" t="s">
        <v>236</v>
      </c>
      <c r="E171" s="279" t="s">
        <v>1</v>
      </c>
      <c r="F171" s="280" t="s">
        <v>282</v>
      </c>
      <c r="G171" s="278"/>
      <c r="H171" s="281">
        <v>451.69999999999999</v>
      </c>
      <c r="I171" s="282"/>
      <c r="J171" s="278"/>
      <c r="K171" s="278"/>
      <c r="L171" s="283"/>
      <c r="M171" s="284"/>
      <c r="N171" s="285"/>
      <c r="O171" s="285"/>
      <c r="P171" s="285"/>
      <c r="Q171" s="285"/>
      <c r="R171" s="285"/>
      <c r="S171" s="285"/>
      <c r="T171" s="286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87" t="s">
        <v>236</v>
      </c>
      <c r="AU171" s="287" t="s">
        <v>89</v>
      </c>
      <c r="AV171" s="14" t="s">
        <v>89</v>
      </c>
      <c r="AW171" s="14" t="s">
        <v>34</v>
      </c>
      <c r="AX171" s="14" t="s">
        <v>87</v>
      </c>
      <c r="AY171" s="287" t="s">
        <v>211</v>
      </c>
    </row>
    <row r="172" s="2" customFormat="1" ht="24.15" customHeight="1">
      <c r="A172" s="41"/>
      <c r="B172" s="42"/>
      <c r="C172" s="253" t="s">
        <v>105</v>
      </c>
      <c r="D172" s="253" t="s">
        <v>214</v>
      </c>
      <c r="E172" s="254" t="s">
        <v>4598</v>
      </c>
      <c r="F172" s="255" t="s">
        <v>4599</v>
      </c>
      <c r="G172" s="256" t="s">
        <v>307</v>
      </c>
      <c r="H172" s="257">
        <v>28.5</v>
      </c>
      <c r="I172" s="258"/>
      <c r="J172" s="259">
        <f>ROUND(I172*H172,2)</f>
        <v>0</v>
      </c>
      <c r="K172" s="260"/>
      <c r="L172" s="44"/>
      <c r="M172" s="261" t="s">
        <v>1</v>
      </c>
      <c r="N172" s="262" t="s">
        <v>46</v>
      </c>
      <c r="O172" s="94"/>
      <c r="P172" s="263">
        <f>O172*H172</f>
        <v>0</v>
      </c>
      <c r="Q172" s="263">
        <v>1.04922</v>
      </c>
      <c r="R172" s="263">
        <f>Q172*H172</f>
        <v>29.90277</v>
      </c>
      <c r="S172" s="263">
        <v>0</v>
      </c>
      <c r="T172" s="264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65" t="s">
        <v>100</v>
      </c>
      <c r="AT172" s="265" t="s">
        <v>214</v>
      </c>
      <c r="AU172" s="265" t="s">
        <v>89</v>
      </c>
      <c r="AY172" s="18" t="s">
        <v>211</v>
      </c>
      <c r="BE172" s="155">
        <f>IF(N172="základní",J172,0)</f>
        <v>0</v>
      </c>
      <c r="BF172" s="155">
        <f>IF(N172="snížená",J172,0)</f>
        <v>0</v>
      </c>
      <c r="BG172" s="155">
        <f>IF(N172="zákl. přenesená",J172,0)</f>
        <v>0</v>
      </c>
      <c r="BH172" s="155">
        <f>IF(N172="sníž. přenesená",J172,0)</f>
        <v>0</v>
      </c>
      <c r="BI172" s="155">
        <f>IF(N172="nulová",J172,0)</f>
        <v>0</v>
      </c>
      <c r="BJ172" s="18" t="s">
        <v>87</v>
      </c>
      <c r="BK172" s="155">
        <f>ROUND(I172*H172,2)</f>
        <v>0</v>
      </c>
      <c r="BL172" s="18" t="s">
        <v>100</v>
      </c>
      <c r="BM172" s="265" t="s">
        <v>4600</v>
      </c>
    </row>
    <row r="173" s="2" customFormat="1" ht="24.15" customHeight="1">
      <c r="A173" s="41"/>
      <c r="B173" s="42"/>
      <c r="C173" s="253" t="s">
        <v>232</v>
      </c>
      <c r="D173" s="253" t="s">
        <v>214</v>
      </c>
      <c r="E173" s="254" t="s">
        <v>4601</v>
      </c>
      <c r="F173" s="255" t="s">
        <v>4602</v>
      </c>
      <c r="G173" s="256" t="s">
        <v>269</v>
      </c>
      <c r="H173" s="257">
        <v>41.399999999999999</v>
      </c>
      <c r="I173" s="258"/>
      <c r="J173" s="259">
        <f>ROUND(I173*H173,2)</f>
        <v>0</v>
      </c>
      <c r="K173" s="260"/>
      <c r="L173" s="44"/>
      <c r="M173" s="261" t="s">
        <v>1</v>
      </c>
      <c r="N173" s="262" t="s">
        <v>46</v>
      </c>
      <c r="O173" s="94"/>
      <c r="P173" s="263">
        <f>O173*H173</f>
        <v>0</v>
      </c>
      <c r="Q173" s="263">
        <v>0.29330000000000001</v>
      </c>
      <c r="R173" s="263">
        <f>Q173*H173</f>
        <v>12.142619999999999</v>
      </c>
      <c r="S173" s="263">
        <v>0</v>
      </c>
      <c r="T173" s="264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65" t="s">
        <v>100</v>
      </c>
      <c r="AT173" s="265" t="s">
        <v>214</v>
      </c>
      <c r="AU173" s="265" t="s">
        <v>89</v>
      </c>
      <c r="AY173" s="18" t="s">
        <v>211</v>
      </c>
      <c r="BE173" s="155">
        <f>IF(N173="základní",J173,0)</f>
        <v>0</v>
      </c>
      <c r="BF173" s="155">
        <f>IF(N173="snížená",J173,0)</f>
        <v>0</v>
      </c>
      <c r="BG173" s="155">
        <f>IF(N173="zákl. přenesená",J173,0)</f>
        <v>0</v>
      </c>
      <c r="BH173" s="155">
        <f>IF(N173="sníž. přenesená",J173,0)</f>
        <v>0</v>
      </c>
      <c r="BI173" s="155">
        <f>IF(N173="nulová",J173,0)</f>
        <v>0</v>
      </c>
      <c r="BJ173" s="18" t="s">
        <v>87</v>
      </c>
      <c r="BK173" s="155">
        <f>ROUND(I173*H173,2)</f>
        <v>0</v>
      </c>
      <c r="BL173" s="18" t="s">
        <v>100</v>
      </c>
      <c r="BM173" s="265" t="s">
        <v>4603</v>
      </c>
    </row>
    <row r="174" s="14" customFormat="1">
      <c r="A174" s="14"/>
      <c r="B174" s="277"/>
      <c r="C174" s="278"/>
      <c r="D174" s="268" t="s">
        <v>236</v>
      </c>
      <c r="E174" s="279" t="s">
        <v>1</v>
      </c>
      <c r="F174" s="280" t="s">
        <v>4572</v>
      </c>
      <c r="G174" s="278"/>
      <c r="H174" s="281">
        <v>41.399999999999999</v>
      </c>
      <c r="I174" s="282"/>
      <c r="J174" s="278"/>
      <c r="K174" s="278"/>
      <c r="L174" s="283"/>
      <c r="M174" s="284"/>
      <c r="N174" s="285"/>
      <c r="O174" s="285"/>
      <c r="P174" s="285"/>
      <c r="Q174" s="285"/>
      <c r="R174" s="285"/>
      <c r="S174" s="285"/>
      <c r="T174" s="286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87" t="s">
        <v>236</v>
      </c>
      <c r="AU174" s="287" t="s">
        <v>89</v>
      </c>
      <c r="AV174" s="14" t="s">
        <v>89</v>
      </c>
      <c r="AW174" s="14" t="s">
        <v>34</v>
      </c>
      <c r="AX174" s="14" t="s">
        <v>87</v>
      </c>
      <c r="AY174" s="287" t="s">
        <v>211</v>
      </c>
    </row>
    <row r="175" s="12" customFormat="1" ht="22.8" customHeight="1">
      <c r="A175" s="12"/>
      <c r="B175" s="237"/>
      <c r="C175" s="238"/>
      <c r="D175" s="239" t="s">
        <v>80</v>
      </c>
      <c r="E175" s="251" t="s">
        <v>100</v>
      </c>
      <c r="F175" s="251" t="s">
        <v>724</v>
      </c>
      <c r="G175" s="238"/>
      <c r="H175" s="238"/>
      <c r="I175" s="241"/>
      <c r="J175" s="252">
        <f>BK175</f>
        <v>0</v>
      </c>
      <c r="K175" s="238"/>
      <c r="L175" s="243"/>
      <c r="M175" s="244"/>
      <c r="N175" s="245"/>
      <c r="O175" s="245"/>
      <c r="P175" s="246">
        <f>SUM(P176:P178)</f>
        <v>0</v>
      </c>
      <c r="Q175" s="245"/>
      <c r="R175" s="246">
        <f>SUM(R176:R178)</f>
        <v>0.24556800000000001</v>
      </c>
      <c r="S175" s="245"/>
      <c r="T175" s="247">
        <f>SUM(T176:T178)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248" t="s">
        <v>87</v>
      </c>
      <c r="AT175" s="249" t="s">
        <v>80</v>
      </c>
      <c r="AU175" s="249" t="s">
        <v>87</v>
      </c>
      <c r="AY175" s="248" t="s">
        <v>211</v>
      </c>
      <c r="BK175" s="250">
        <f>SUM(BK176:BK178)</f>
        <v>0</v>
      </c>
    </row>
    <row r="176" s="2" customFormat="1" ht="21.75" customHeight="1">
      <c r="A176" s="41"/>
      <c r="B176" s="42"/>
      <c r="C176" s="253" t="s">
        <v>243</v>
      </c>
      <c r="D176" s="253" t="s">
        <v>214</v>
      </c>
      <c r="E176" s="254" t="s">
        <v>4604</v>
      </c>
      <c r="F176" s="255" t="s">
        <v>4605</v>
      </c>
      <c r="G176" s="256" t="s">
        <v>269</v>
      </c>
      <c r="H176" s="257">
        <v>76.739999999999995</v>
      </c>
      <c r="I176" s="258"/>
      <c r="J176" s="259">
        <f>ROUND(I176*H176,2)</f>
        <v>0</v>
      </c>
      <c r="K176" s="260"/>
      <c r="L176" s="44"/>
      <c r="M176" s="261" t="s">
        <v>1</v>
      </c>
      <c r="N176" s="262" t="s">
        <v>46</v>
      </c>
      <c r="O176" s="94"/>
      <c r="P176" s="263">
        <f>O176*H176</f>
        <v>0</v>
      </c>
      <c r="Q176" s="263">
        <v>0.0032000000000000002</v>
      </c>
      <c r="R176" s="263">
        <f>Q176*H176</f>
        <v>0.24556800000000001</v>
      </c>
      <c r="S176" s="263">
        <v>0</v>
      </c>
      <c r="T176" s="264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65" t="s">
        <v>100</v>
      </c>
      <c r="AT176" s="265" t="s">
        <v>214</v>
      </c>
      <c r="AU176" s="265" t="s">
        <v>89</v>
      </c>
      <c r="AY176" s="18" t="s">
        <v>211</v>
      </c>
      <c r="BE176" s="155">
        <f>IF(N176="základní",J176,0)</f>
        <v>0</v>
      </c>
      <c r="BF176" s="155">
        <f>IF(N176="snížená",J176,0)</f>
        <v>0</v>
      </c>
      <c r="BG176" s="155">
        <f>IF(N176="zákl. přenesená",J176,0)</f>
        <v>0</v>
      </c>
      <c r="BH176" s="155">
        <f>IF(N176="sníž. přenesená",J176,0)</f>
        <v>0</v>
      </c>
      <c r="BI176" s="155">
        <f>IF(N176="nulová",J176,0)</f>
        <v>0</v>
      </c>
      <c r="BJ176" s="18" t="s">
        <v>87</v>
      </c>
      <c r="BK176" s="155">
        <f>ROUND(I176*H176,2)</f>
        <v>0</v>
      </c>
      <c r="BL176" s="18" t="s">
        <v>100</v>
      </c>
      <c r="BM176" s="265" t="s">
        <v>4606</v>
      </c>
    </row>
    <row r="177" s="13" customFormat="1">
      <c r="A177" s="13"/>
      <c r="B177" s="266"/>
      <c r="C177" s="267"/>
      <c r="D177" s="268" t="s">
        <v>236</v>
      </c>
      <c r="E177" s="269" t="s">
        <v>1</v>
      </c>
      <c r="F177" s="270" t="s">
        <v>4607</v>
      </c>
      <c r="G177" s="267"/>
      <c r="H177" s="269" t="s">
        <v>1</v>
      </c>
      <c r="I177" s="271"/>
      <c r="J177" s="267"/>
      <c r="K177" s="267"/>
      <c r="L177" s="272"/>
      <c r="M177" s="273"/>
      <c r="N177" s="274"/>
      <c r="O177" s="274"/>
      <c r="P177" s="274"/>
      <c r="Q177" s="274"/>
      <c r="R177" s="274"/>
      <c r="S177" s="274"/>
      <c r="T177" s="275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76" t="s">
        <v>236</v>
      </c>
      <c r="AU177" s="276" t="s">
        <v>89</v>
      </c>
      <c r="AV177" s="13" t="s">
        <v>87</v>
      </c>
      <c r="AW177" s="13" t="s">
        <v>34</v>
      </c>
      <c r="AX177" s="13" t="s">
        <v>81</v>
      </c>
      <c r="AY177" s="276" t="s">
        <v>211</v>
      </c>
    </row>
    <row r="178" s="14" customFormat="1">
      <c r="A178" s="14"/>
      <c r="B178" s="277"/>
      <c r="C178" s="278"/>
      <c r="D178" s="268" t="s">
        <v>236</v>
      </c>
      <c r="E178" s="279" t="s">
        <v>1</v>
      </c>
      <c r="F178" s="280" t="s">
        <v>4608</v>
      </c>
      <c r="G178" s="278"/>
      <c r="H178" s="281">
        <v>76.739999999999995</v>
      </c>
      <c r="I178" s="282"/>
      <c r="J178" s="278"/>
      <c r="K178" s="278"/>
      <c r="L178" s="283"/>
      <c r="M178" s="284"/>
      <c r="N178" s="285"/>
      <c r="O178" s="285"/>
      <c r="P178" s="285"/>
      <c r="Q178" s="285"/>
      <c r="R178" s="285"/>
      <c r="S178" s="285"/>
      <c r="T178" s="286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87" t="s">
        <v>236</v>
      </c>
      <c r="AU178" s="287" t="s">
        <v>89</v>
      </c>
      <c r="AV178" s="14" t="s">
        <v>89</v>
      </c>
      <c r="AW178" s="14" t="s">
        <v>34</v>
      </c>
      <c r="AX178" s="14" t="s">
        <v>87</v>
      </c>
      <c r="AY178" s="287" t="s">
        <v>211</v>
      </c>
    </row>
    <row r="179" s="12" customFormat="1" ht="22.8" customHeight="1">
      <c r="A179" s="12"/>
      <c r="B179" s="237"/>
      <c r="C179" s="238"/>
      <c r="D179" s="239" t="s">
        <v>80</v>
      </c>
      <c r="E179" s="251" t="s">
        <v>253</v>
      </c>
      <c r="F179" s="251" t="s">
        <v>1029</v>
      </c>
      <c r="G179" s="238"/>
      <c r="H179" s="238"/>
      <c r="I179" s="241"/>
      <c r="J179" s="252">
        <f>BK179</f>
        <v>0</v>
      </c>
      <c r="K179" s="238"/>
      <c r="L179" s="243"/>
      <c r="M179" s="244"/>
      <c r="N179" s="245"/>
      <c r="O179" s="245"/>
      <c r="P179" s="246">
        <f>SUM(P180:P182)</f>
        <v>0</v>
      </c>
      <c r="Q179" s="245"/>
      <c r="R179" s="246">
        <f>SUM(R180:R182)</f>
        <v>0.0085000000000000006</v>
      </c>
      <c r="S179" s="245"/>
      <c r="T179" s="247">
        <f>SUM(T180:T182)</f>
        <v>0</v>
      </c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R179" s="248" t="s">
        <v>87</v>
      </c>
      <c r="AT179" s="249" t="s">
        <v>80</v>
      </c>
      <c r="AU179" s="249" t="s">
        <v>87</v>
      </c>
      <c r="AY179" s="248" t="s">
        <v>211</v>
      </c>
      <c r="BK179" s="250">
        <f>SUM(BK180:BK182)</f>
        <v>0</v>
      </c>
    </row>
    <row r="180" s="2" customFormat="1" ht="24.15" customHeight="1">
      <c r="A180" s="41"/>
      <c r="B180" s="42"/>
      <c r="C180" s="253" t="s">
        <v>247</v>
      </c>
      <c r="D180" s="253" t="s">
        <v>214</v>
      </c>
      <c r="E180" s="254" t="s">
        <v>4609</v>
      </c>
      <c r="F180" s="255" t="s">
        <v>4610</v>
      </c>
      <c r="G180" s="256" t="s">
        <v>695</v>
      </c>
      <c r="H180" s="257">
        <v>154</v>
      </c>
      <c r="I180" s="258"/>
      <c r="J180" s="259">
        <f>ROUND(I180*H180,2)</f>
        <v>0</v>
      </c>
      <c r="K180" s="260"/>
      <c r="L180" s="44"/>
      <c r="M180" s="261" t="s">
        <v>1</v>
      </c>
      <c r="N180" s="262" t="s">
        <v>46</v>
      </c>
      <c r="O180" s="94"/>
      <c r="P180" s="263">
        <f>O180*H180</f>
        <v>0</v>
      </c>
      <c r="Q180" s="263">
        <v>1.0000000000000001E-05</v>
      </c>
      <c r="R180" s="263">
        <f>Q180*H180</f>
        <v>0.0015400000000000001</v>
      </c>
      <c r="S180" s="263">
        <v>0</v>
      </c>
      <c r="T180" s="264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65" t="s">
        <v>100</v>
      </c>
      <c r="AT180" s="265" t="s">
        <v>214</v>
      </c>
      <c r="AU180" s="265" t="s">
        <v>89</v>
      </c>
      <c r="AY180" s="18" t="s">
        <v>211</v>
      </c>
      <c r="BE180" s="155">
        <f>IF(N180="základní",J180,0)</f>
        <v>0</v>
      </c>
      <c r="BF180" s="155">
        <f>IF(N180="snížená",J180,0)</f>
        <v>0</v>
      </c>
      <c r="BG180" s="155">
        <f>IF(N180="zákl. přenesená",J180,0)</f>
        <v>0</v>
      </c>
      <c r="BH180" s="155">
        <f>IF(N180="sníž. přenesená",J180,0)</f>
        <v>0</v>
      </c>
      <c r="BI180" s="155">
        <f>IF(N180="nulová",J180,0)</f>
        <v>0</v>
      </c>
      <c r="BJ180" s="18" t="s">
        <v>87</v>
      </c>
      <c r="BK180" s="155">
        <f>ROUND(I180*H180,2)</f>
        <v>0</v>
      </c>
      <c r="BL180" s="18" t="s">
        <v>100</v>
      </c>
      <c r="BM180" s="265" t="s">
        <v>4611</v>
      </c>
    </row>
    <row r="181" s="14" customFormat="1">
      <c r="A181" s="14"/>
      <c r="B181" s="277"/>
      <c r="C181" s="278"/>
      <c r="D181" s="268" t="s">
        <v>236</v>
      </c>
      <c r="E181" s="279" t="s">
        <v>1</v>
      </c>
      <c r="F181" s="280" t="s">
        <v>1323</v>
      </c>
      <c r="G181" s="278"/>
      <c r="H181" s="281">
        <v>154</v>
      </c>
      <c r="I181" s="282"/>
      <c r="J181" s="278"/>
      <c r="K181" s="278"/>
      <c r="L181" s="283"/>
      <c r="M181" s="284"/>
      <c r="N181" s="285"/>
      <c r="O181" s="285"/>
      <c r="P181" s="285"/>
      <c r="Q181" s="285"/>
      <c r="R181" s="285"/>
      <c r="S181" s="285"/>
      <c r="T181" s="286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87" t="s">
        <v>236</v>
      </c>
      <c r="AU181" s="287" t="s">
        <v>89</v>
      </c>
      <c r="AV181" s="14" t="s">
        <v>89</v>
      </c>
      <c r="AW181" s="14" t="s">
        <v>34</v>
      </c>
      <c r="AX181" s="14" t="s">
        <v>87</v>
      </c>
      <c r="AY181" s="287" t="s">
        <v>211</v>
      </c>
    </row>
    <row r="182" s="2" customFormat="1" ht="24.15" customHeight="1">
      <c r="A182" s="41"/>
      <c r="B182" s="42"/>
      <c r="C182" s="253" t="s">
        <v>253</v>
      </c>
      <c r="D182" s="253" t="s">
        <v>214</v>
      </c>
      <c r="E182" s="254" t="s">
        <v>4612</v>
      </c>
      <c r="F182" s="255" t="s">
        <v>4613</v>
      </c>
      <c r="G182" s="256" t="s">
        <v>695</v>
      </c>
      <c r="H182" s="257">
        <v>348</v>
      </c>
      <c r="I182" s="258"/>
      <c r="J182" s="259">
        <f>ROUND(I182*H182,2)</f>
        <v>0</v>
      </c>
      <c r="K182" s="260"/>
      <c r="L182" s="44"/>
      <c r="M182" s="261" t="s">
        <v>1</v>
      </c>
      <c r="N182" s="262" t="s">
        <v>46</v>
      </c>
      <c r="O182" s="94"/>
      <c r="P182" s="263">
        <f>O182*H182</f>
        <v>0</v>
      </c>
      <c r="Q182" s="263">
        <v>2.0000000000000002E-05</v>
      </c>
      <c r="R182" s="263">
        <f>Q182*H182</f>
        <v>0.0069600000000000009</v>
      </c>
      <c r="S182" s="263">
        <v>0</v>
      </c>
      <c r="T182" s="264">
        <f>S182*H182</f>
        <v>0</v>
      </c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R182" s="265" t="s">
        <v>100</v>
      </c>
      <c r="AT182" s="265" t="s">
        <v>214</v>
      </c>
      <c r="AU182" s="265" t="s">
        <v>89</v>
      </c>
      <c r="AY182" s="18" t="s">
        <v>211</v>
      </c>
      <c r="BE182" s="155">
        <f>IF(N182="základní",J182,0)</f>
        <v>0</v>
      </c>
      <c r="BF182" s="155">
        <f>IF(N182="snížená",J182,0)</f>
        <v>0</v>
      </c>
      <c r="BG182" s="155">
        <f>IF(N182="zákl. přenesená",J182,0)</f>
        <v>0</v>
      </c>
      <c r="BH182" s="155">
        <f>IF(N182="sníž. přenesená",J182,0)</f>
        <v>0</v>
      </c>
      <c r="BI182" s="155">
        <f>IF(N182="nulová",J182,0)</f>
        <v>0</v>
      </c>
      <c r="BJ182" s="18" t="s">
        <v>87</v>
      </c>
      <c r="BK182" s="155">
        <f>ROUND(I182*H182,2)</f>
        <v>0</v>
      </c>
      <c r="BL182" s="18" t="s">
        <v>100</v>
      </c>
      <c r="BM182" s="265" t="s">
        <v>4614</v>
      </c>
    </row>
    <row r="183" s="12" customFormat="1" ht="22.8" customHeight="1">
      <c r="A183" s="12"/>
      <c r="B183" s="237"/>
      <c r="C183" s="238"/>
      <c r="D183" s="239" t="s">
        <v>80</v>
      </c>
      <c r="E183" s="251" t="s">
        <v>1071</v>
      </c>
      <c r="F183" s="251" t="s">
        <v>1072</v>
      </c>
      <c r="G183" s="238"/>
      <c r="H183" s="238"/>
      <c r="I183" s="241"/>
      <c r="J183" s="252">
        <f>BK183</f>
        <v>0</v>
      </c>
      <c r="K183" s="238"/>
      <c r="L183" s="243"/>
      <c r="M183" s="244"/>
      <c r="N183" s="245"/>
      <c r="O183" s="245"/>
      <c r="P183" s="246">
        <f>P184</f>
        <v>0</v>
      </c>
      <c r="Q183" s="245"/>
      <c r="R183" s="246">
        <f>R184</f>
        <v>0</v>
      </c>
      <c r="S183" s="245"/>
      <c r="T183" s="247">
        <f>T184</f>
        <v>0</v>
      </c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R183" s="248" t="s">
        <v>87</v>
      </c>
      <c r="AT183" s="249" t="s">
        <v>80</v>
      </c>
      <c r="AU183" s="249" t="s">
        <v>87</v>
      </c>
      <c r="AY183" s="248" t="s">
        <v>211</v>
      </c>
      <c r="BK183" s="250">
        <f>BK184</f>
        <v>0</v>
      </c>
    </row>
    <row r="184" s="2" customFormat="1" ht="21.75" customHeight="1">
      <c r="A184" s="41"/>
      <c r="B184" s="42"/>
      <c r="C184" s="253" t="s">
        <v>257</v>
      </c>
      <c r="D184" s="253" t="s">
        <v>214</v>
      </c>
      <c r="E184" s="254" t="s">
        <v>1074</v>
      </c>
      <c r="F184" s="255" t="s">
        <v>4615</v>
      </c>
      <c r="G184" s="256" t="s">
        <v>505</v>
      </c>
      <c r="H184" s="257">
        <v>63.823999999999998</v>
      </c>
      <c r="I184" s="258"/>
      <c r="J184" s="259">
        <f>ROUND(I184*H184,2)</f>
        <v>0</v>
      </c>
      <c r="K184" s="260"/>
      <c r="L184" s="44"/>
      <c r="M184" s="261" t="s">
        <v>1</v>
      </c>
      <c r="N184" s="262" t="s">
        <v>46</v>
      </c>
      <c r="O184" s="94"/>
      <c r="P184" s="263">
        <f>O184*H184</f>
        <v>0</v>
      </c>
      <c r="Q184" s="263">
        <v>0</v>
      </c>
      <c r="R184" s="263">
        <f>Q184*H184</f>
        <v>0</v>
      </c>
      <c r="S184" s="263">
        <v>0</v>
      </c>
      <c r="T184" s="264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65" t="s">
        <v>100</v>
      </c>
      <c r="AT184" s="265" t="s">
        <v>214</v>
      </c>
      <c r="AU184" s="265" t="s">
        <v>89</v>
      </c>
      <c r="AY184" s="18" t="s">
        <v>211</v>
      </c>
      <c r="BE184" s="155">
        <f>IF(N184="základní",J184,0)</f>
        <v>0</v>
      </c>
      <c r="BF184" s="155">
        <f>IF(N184="snížená",J184,0)</f>
        <v>0</v>
      </c>
      <c r="BG184" s="155">
        <f>IF(N184="zákl. přenesená",J184,0)</f>
        <v>0</v>
      </c>
      <c r="BH184" s="155">
        <f>IF(N184="sníž. přenesená",J184,0)</f>
        <v>0</v>
      </c>
      <c r="BI184" s="155">
        <f>IF(N184="nulová",J184,0)</f>
        <v>0</v>
      </c>
      <c r="BJ184" s="18" t="s">
        <v>87</v>
      </c>
      <c r="BK184" s="155">
        <f>ROUND(I184*H184,2)</f>
        <v>0</v>
      </c>
      <c r="BL184" s="18" t="s">
        <v>100</v>
      </c>
      <c r="BM184" s="265" t="s">
        <v>4616</v>
      </c>
    </row>
    <row r="185" s="12" customFormat="1" ht="25.92" customHeight="1">
      <c r="A185" s="12"/>
      <c r="B185" s="237"/>
      <c r="C185" s="238"/>
      <c r="D185" s="239" t="s">
        <v>80</v>
      </c>
      <c r="E185" s="240" t="s">
        <v>1077</v>
      </c>
      <c r="F185" s="240" t="s">
        <v>1078</v>
      </c>
      <c r="G185" s="238"/>
      <c r="H185" s="238"/>
      <c r="I185" s="241"/>
      <c r="J185" s="242">
        <f>BK185</f>
        <v>0</v>
      </c>
      <c r="K185" s="238"/>
      <c r="L185" s="243"/>
      <c r="M185" s="244"/>
      <c r="N185" s="245"/>
      <c r="O185" s="245"/>
      <c r="P185" s="246">
        <f>P186+P199</f>
        <v>0</v>
      </c>
      <c r="Q185" s="245"/>
      <c r="R185" s="246">
        <f>R186+R199</f>
        <v>2.8121365200000001</v>
      </c>
      <c r="S185" s="245"/>
      <c r="T185" s="247">
        <f>T186+T199</f>
        <v>0</v>
      </c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R185" s="248" t="s">
        <v>89</v>
      </c>
      <c r="AT185" s="249" t="s">
        <v>80</v>
      </c>
      <c r="AU185" s="249" t="s">
        <v>81</v>
      </c>
      <c r="AY185" s="248" t="s">
        <v>211</v>
      </c>
      <c r="BK185" s="250">
        <f>BK186+BK199</f>
        <v>0</v>
      </c>
    </row>
    <row r="186" s="12" customFormat="1" ht="22.8" customHeight="1">
      <c r="A186" s="12"/>
      <c r="B186" s="237"/>
      <c r="C186" s="238"/>
      <c r="D186" s="239" t="s">
        <v>80</v>
      </c>
      <c r="E186" s="251" t="s">
        <v>1079</v>
      </c>
      <c r="F186" s="251" t="s">
        <v>1080</v>
      </c>
      <c r="G186" s="238"/>
      <c r="H186" s="238"/>
      <c r="I186" s="241"/>
      <c r="J186" s="252">
        <f>BK186</f>
        <v>0</v>
      </c>
      <c r="K186" s="238"/>
      <c r="L186" s="243"/>
      <c r="M186" s="244"/>
      <c r="N186" s="245"/>
      <c r="O186" s="245"/>
      <c r="P186" s="246">
        <f>SUM(P187:P198)</f>
        <v>0</v>
      </c>
      <c r="Q186" s="245"/>
      <c r="R186" s="246">
        <f>SUM(R187:R198)</f>
        <v>0.76155039999999996</v>
      </c>
      <c r="S186" s="245"/>
      <c r="T186" s="247">
        <f>SUM(T187:T198)</f>
        <v>0</v>
      </c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R186" s="248" t="s">
        <v>89</v>
      </c>
      <c r="AT186" s="249" t="s">
        <v>80</v>
      </c>
      <c r="AU186" s="249" t="s">
        <v>87</v>
      </c>
      <c r="AY186" s="248" t="s">
        <v>211</v>
      </c>
      <c r="BK186" s="250">
        <f>SUM(BK187:BK198)</f>
        <v>0</v>
      </c>
    </row>
    <row r="187" s="2" customFormat="1" ht="24.15" customHeight="1">
      <c r="A187" s="41"/>
      <c r="B187" s="42"/>
      <c r="C187" s="253" t="s">
        <v>263</v>
      </c>
      <c r="D187" s="253" t="s">
        <v>214</v>
      </c>
      <c r="E187" s="254" t="s">
        <v>1097</v>
      </c>
      <c r="F187" s="255" t="s">
        <v>1098</v>
      </c>
      <c r="G187" s="256" t="s">
        <v>269</v>
      </c>
      <c r="H187" s="257">
        <v>41.399999999999999</v>
      </c>
      <c r="I187" s="258"/>
      <c r="J187" s="259">
        <f>ROUND(I187*H187,2)</f>
        <v>0</v>
      </c>
      <c r="K187" s="260"/>
      <c r="L187" s="44"/>
      <c r="M187" s="261" t="s">
        <v>1</v>
      </c>
      <c r="N187" s="262" t="s">
        <v>46</v>
      </c>
      <c r="O187" s="94"/>
      <c r="P187" s="263">
        <f>O187*H187</f>
        <v>0</v>
      </c>
      <c r="Q187" s="263">
        <v>0</v>
      </c>
      <c r="R187" s="263">
        <f>Q187*H187</f>
        <v>0</v>
      </c>
      <c r="S187" s="263">
        <v>0</v>
      </c>
      <c r="T187" s="264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65" t="s">
        <v>526</v>
      </c>
      <c r="AT187" s="265" t="s">
        <v>214</v>
      </c>
      <c r="AU187" s="265" t="s">
        <v>89</v>
      </c>
      <c r="AY187" s="18" t="s">
        <v>211</v>
      </c>
      <c r="BE187" s="155">
        <f>IF(N187="základní",J187,0)</f>
        <v>0</v>
      </c>
      <c r="BF187" s="155">
        <f>IF(N187="snížená",J187,0)</f>
        <v>0</v>
      </c>
      <c r="BG187" s="155">
        <f>IF(N187="zákl. přenesená",J187,0)</f>
        <v>0</v>
      </c>
      <c r="BH187" s="155">
        <f>IF(N187="sníž. přenesená",J187,0)</f>
        <v>0</v>
      </c>
      <c r="BI187" s="155">
        <f>IF(N187="nulová",J187,0)</f>
        <v>0</v>
      </c>
      <c r="BJ187" s="18" t="s">
        <v>87</v>
      </c>
      <c r="BK187" s="155">
        <f>ROUND(I187*H187,2)</f>
        <v>0</v>
      </c>
      <c r="BL187" s="18" t="s">
        <v>526</v>
      </c>
      <c r="BM187" s="265" t="s">
        <v>4617</v>
      </c>
    </row>
    <row r="188" s="14" customFormat="1">
      <c r="A188" s="14"/>
      <c r="B188" s="277"/>
      <c r="C188" s="278"/>
      <c r="D188" s="268" t="s">
        <v>236</v>
      </c>
      <c r="E188" s="279" t="s">
        <v>1</v>
      </c>
      <c r="F188" s="280" t="s">
        <v>4572</v>
      </c>
      <c r="G188" s="278"/>
      <c r="H188" s="281">
        <v>41.399999999999999</v>
      </c>
      <c r="I188" s="282"/>
      <c r="J188" s="278"/>
      <c r="K188" s="278"/>
      <c r="L188" s="283"/>
      <c r="M188" s="284"/>
      <c r="N188" s="285"/>
      <c r="O188" s="285"/>
      <c r="P188" s="285"/>
      <c r="Q188" s="285"/>
      <c r="R188" s="285"/>
      <c r="S188" s="285"/>
      <c r="T188" s="286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87" t="s">
        <v>236</v>
      </c>
      <c r="AU188" s="287" t="s">
        <v>89</v>
      </c>
      <c r="AV188" s="14" t="s">
        <v>89</v>
      </c>
      <c r="AW188" s="14" t="s">
        <v>34</v>
      </c>
      <c r="AX188" s="14" t="s">
        <v>81</v>
      </c>
      <c r="AY188" s="287" t="s">
        <v>211</v>
      </c>
    </row>
    <row r="189" s="15" customFormat="1">
      <c r="A189" s="15"/>
      <c r="B189" s="295"/>
      <c r="C189" s="296"/>
      <c r="D189" s="268" t="s">
        <v>236</v>
      </c>
      <c r="E189" s="297" t="s">
        <v>302</v>
      </c>
      <c r="F189" s="298" t="s">
        <v>435</v>
      </c>
      <c r="G189" s="296"/>
      <c r="H189" s="299">
        <v>41.399999999999999</v>
      </c>
      <c r="I189" s="300"/>
      <c r="J189" s="296"/>
      <c r="K189" s="296"/>
      <c r="L189" s="301"/>
      <c r="M189" s="302"/>
      <c r="N189" s="303"/>
      <c r="O189" s="303"/>
      <c r="P189" s="303"/>
      <c r="Q189" s="303"/>
      <c r="R189" s="303"/>
      <c r="S189" s="303"/>
      <c r="T189" s="304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T189" s="305" t="s">
        <v>236</v>
      </c>
      <c r="AU189" s="305" t="s">
        <v>89</v>
      </c>
      <c r="AV189" s="15" t="s">
        <v>100</v>
      </c>
      <c r="AW189" s="15" t="s">
        <v>34</v>
      </c>
      <c r="AX189" s="15" t="s">
        <v>87</v>
      </c>
      <c r="AY189" s="305" t="s">
        <v>211</v>
      </c>
    </row>
    <row r="190" s="2" customFormat="1" ht="16.5" customHeight="1">
      <c r="A190" s="41"/>
      <c r="B190" s="42"/>
      <c r="C190" s="317" t="s">
        <v>490</v>
      </c>
      <c r="D190" s="317" t="s">
        <v>587</v>
      </c>
      <c r="E190" s="318" t="s">
        <v>1092</v>
      </c>
      <c r="F190" s="319" t="s">
        <v>1093</v>
      </c>
      <c r="G190" s="320" t="s">
        <v>505</v>
      </c>
      <c r="H190" s="321">
        <v>0.019</v>
      </c>
      <c r="I190" s="322"/>
      <c r="J190" s="323">
        <f>ROUND(I190*H190,2)</f>
        <v>0</v>
      </c>
      <c r="K190" s="324"/>
      <c r="L190" s="325"/>
      <c r="M190" s="326" t="s">
        <v>1</v>
      </c>
      <c r="N190" s="327" t="s">
        <v>46</v>
      </c>
      <c r="O190" s="94"/>
      <c r="P190" s="263">
        <f>O190*H190</f>
        <v>0</v>
      </c>
      <c r="Q190" s="263">
        <v>1</v>
      </c>
      <c r="R190" s="263">
        <f>Q190*H190</f>
        <v>0.019</v>
      </c>
      <c r="S190" s="263">
        <v>0</v>
      </c>
      <c r="T190" s="264">
        <f>S190*H190</f>
        <v>0</v>
      </c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R190" s="265" t="s">
        <v>632</v>
      </c>
      <c r="AT190" s="265" t="s">
        <v>587</v>
      </c>
      <c r="AU190" s="265" t="s">
        <v>89</v>
      </c>
      <c r="AY190" s="18" t="s">
        <v>211</v>
      </c>
      <c r="BE190" s="155">
        <f>IF(N190="základní",J190,0)</f>
        <v>0</v>
      </c>
      <c r="BF190" s="155">
        <f>IF(N190="snížená",J190,0)</f>
        <v>0</v>
      </c>
      <c r="BG190" s="155">
        <f>IF(N190="zákl. přenesená",J190,0)</f>
        <v>0</v>
      </c>
      <c r="BH190" s="155">
        <f>IF(N190="sníž. přenesená",J190,0)</f>
        <v>0</v>
      </c>
      <c r="BI190" s="155">
        <f>IF(N190="nulová",J190,0)</f>
        <v>0</v>
      </c>
      <c r="BJ190" s="18" t="s">
        <v>87</v>
      </c>
      <c r="BK190" s="155">
        <f>ROUND(I190*H190,2)</f>
        <v>0</v>
      </c>
      <c r="BL190" s="18" t="s">
        <v>526</v>
      </c>
      <c r="BM190" s="265" t="s">
        <v>4618</v>
      </c>
    </row>
    <row r="191" s="14" customFormat="1">
      <c r="A191" s="14"/>
      <c r="B191" s="277"/>
      <c r="C191" s="278"/>
      <c r="D191" s="268" t="s">
        <v>236</v>
      </c>
      <c r="E191" s="279" t="s">
        <v>1</v>
      </c>
      <c r="F191" s="280" t="s">
        <v>4572</v>
      </c>
      <c r="G191" s="278"/>
      <c r="H191" s="281">
        <v>41.399999999999999</v>
      </c>
      <c r="I191" s="282"/>
      <c r="J191" s="278"/>
      <c r="K191" s="278"/>
      <c r="L191" s="283"/>
      <c r="M191" s="284"/>
      <c r="N191" s="285"/>
      <c r="O191" s="285"/>
      <c r="P191" s="285"/>
      <c r="Q191" s="285"/>
      <c r="R191" s="285"/>
      <c r="S191" s="285"/>
      <c r="T191" s="286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87" t="s">
        <v>236</v>
      </c>
      <c r="AU191" s="287" t="s">
        <v>89</v>
      </c>
      <c r="AV191" s="14" t="s">
        <v>89</v>
      </c>
      <c r="AW191" s="14" t="s">
        <v>34</v>
      </c>
      <c r="AX191" s="14" t="s">
        <v>87</v>
      </c>
      <c r="AY191" s="287" t="s">
        <v>211</v>
      </c>
    </row>
    <row r="192" s="14" customFormat="1">
      <c r="A192" s="14"/>
      <c r="B192" s="277"/>
      <c r="C192" s="278"/>
      <c r="D192" s="268" t="s">
        <v>236</v>
      </c>
      <c r="E192" s="278"/>
      <c r="F192" s="280" t="s">
        <v>4619</v>
      </c>
      <c r="G192" s="278"/>
      <c r="H192" s="281">
        <v>0.019</v>
      </c>
      <c r="I192" s="282"/>
      <c r="J192" s="278"/>
      <c r="K192" s="278"/>
      <c r="L192" s="283"/>
      <c r="M192" s="284"/>
      <c r="N192" s="285"/>
      <c r="O192" s="285"/>
      <c r="P192" s="285"/>
      <c r="Q192" s="285"/>
      <c r="R192" s="285"/>
      <c r="S192" s="285"/>
      <c r="T192" s="286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87" t="s">
        <v>236</v>
      </c>
      <c r="AU192" s="287" t="s">
        <v>89</v>
      </c>
      <c r="AV192" s="14" t="s">
        <v>89</v>
      </c>
      <c r="AW192" s="14" t="s">
        <v>4</v>
      </c>
      <c r="AX192" s="14" t="s">
        <v>87</v>
      </c>
      <c r="AY192" s="287" t="s">
        <v>211</v>
      </c>
    </row>
    <row r="193" s="2" customFormat="1" ht="24.15" customHeight="1">
      <c r="A193" s="41"/>
      <c r="B193" s="42"/>
      <c r="C193" s="253" t="s">
        <v>498</v>
      </c>
      <c r="D193" s="253" t="s">
        <v>214</v>
      </c>
      <c r="E193" s="254" t="s">
        <v>1120</v>
      </c>
      <c r="F193" s="255" t="s">
        <v>1121</v>
      </c>
      <c r="G193" s="256" t="s">
        <v>269</v>
      </c>
      <c r="H193" s="257">
        <v>82.799999999999997</v>
      </c>
      <c r="I193" s="258"/>
      <c r="J193" s="259">
        <f>ROUND(I193*H193,2)</f>
        <v>0</v>
      </c>
      <c r="K193" s="260"/>
      <c r="L193" s="44"/>
      <c r="M193" s="261" t="s">
        <v>1</v>
      </c>
      <c r="N193" s="262" t="s">
        <v>46</v>
      </c>
      <c r="O193" s="94"/>
      <c r="P193" s="263">
        <f>O193*H193</f>
        <v>0</v>
      </c>
      <c r="Q193" s="263">
        <v>0.00040000000000000002</v>
      </c>
      <c r="R193" s="263">
        <f>Q193*H193</f>
        <v>0.033120000000000004</v>
      </c>
      <c r="S193" s="263">
        <v>0</v>
      </c>
      <c r="T193" s="264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65" t="s">
        <v>526</v>
      </c>
      <c r="AT193" s="265" t="s">
        <v>214</v>
      </c>
      <c r="AU193" s="265" t="s">
        <v>89</v>
      </c>
      <c r="AY193" s="18" t="s">
        <v>211</v>
      </c>
      <c r="BE193" s="155">
        <f>IF(N193="základní",J193,0)</f>
        <v>0</v>
      </c>
      <c r="BF193" s="155">
        <f>IF(N193="snížená",J193,0)</f>
        <v>0</v>
      </c>
      <c r="BG193" s="155">
        <f>IF(N193="zákl. přenesená",J193,0)</f>
        <v>0</v>
      </c>
      <c r="BH193" s="155">
        <f>IF(N193="sníž. přenesená",J193,0)</f>
        <v>0</v>
      </c>
      <c r="BI193" s="155">
        <f>IF(N193="nulová",J193,0)</f>
        <v>0</v>
      </c>
      <c r="BJ193" s="18" t="s">
        <v>87</v>
      </c>
      <c r="BK193" s="155">
        <f>ROUND(I193*H193,2)</f>
        <v>0</v>
      </c>
      <c r="BL193" s="18" t="s">
        <v>526</v>
      </c>
      <c r="BM193" s="265" t="s">
        <v>4620</v>
      </c>
    </row>
    <row r="194" s="14" customFormat="1">
      <c r="A194" s="14"/>
      <c r="B194" s="277"/>
      <c r="C194" s="278"/>
      <c r="D194" s="268" t="s">
        <v>236</v>
      </c>
      <c r="E194" s="279" t="s">
        <v>1</v>
      </c>
      <c r="F194" s="280" t="s">
        <v>302</v>
      </c>
      <c r="G194" s="278"/>
      <c r="H194" s="281">
        <v>41.399999999999999</v>
      </c>
      <c r="I194" s="282"/>
      <c r="J194" s="278"/>
      <c r="K194" s="278"/>
      <c r="L194" s="283"/>
      <c r="M194" s="284"/>
      <c r="N194" s="285"/>
      <c r="O194" s="285"/>
      <c r="P194" s="285"/>
      <c r="Q194" s="285"/>
      <c r="R194" s="285"/>
      <c r="S194" s="285"/>
      <c r="T194" s="286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87" t="s">
        <v>236</v>
      </c>
      <c r="AU194" s="287" t="s">
        <v>89</v>
      </c>
      <c r="AV194" s="14" t="s">
        <v>89</v>
      </c>
      <c r="AW194" s="14" t="s">
        <v>34</v>
      </c>
      <c r="AX194" s="14" t="s">
        <v>87</v>
      </c>
      <c r="AY194" s="287" t="s">
        <v>211</v>
      </c>
    </row>
    <row r="195" s="14" customFormat="1">
      <c r="A195" s="14"/>
      <c r="B195" s="277"/>
      <c r="C195" s="278"/>
      <c r="D195" s="268" t="s">
        <v>236</v>
      </c>
      <c r="E195" s="278"/>
      <c r="F195" s="280" t="s">
        <v>4621</v>
      </c>
      <c r="G195" s="278"/>
      <c r="H195" s="281">
        <v>82.799999999999997</v>
      </c>
      <c r="I195" s="282"/>
      <c r="J195" s="278"/>
      <c r="K195" s="278"/>
      <c r="L195" s="283"/>
      <c r="M195" s="284"/>
      <c r="N195" s="285"/>
      <c r="O195" s="285"/>
      <c r="P195" s="285"/>
      <c r="Q195" s="285"/>
      <c r="R195" s="285"/>
      <c r="S195" s="285"/>
      <c r="T195" s="286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87" t="s">
        <v>236</v>
      </c>
      <c r="AU195" s="287" t="s">
        <v>89</v>
      </c>
      <c r="AV195" s="14" t="s">
        <v>89</v>
      </c>
      <c r="AW195" s="14" t="s">
        <v>4</v>
      </c>
      <c r="AX195" s="14" t="s">
        <v>87</v>
      </c>
      <c r="AY195" s="287" t="s">
        <v>211</v>
      </c>
    </row>
    <row r="196" s="2" customFormat="1" ht="21.75" customHeight="1">
      <c r="A196" s="41"/>
      <c r="B196" s="42"/>
      <c r="C196" s="317" t="s">
        <v>502</v>
      </c>
      <c r="D196" s="317" t="s">
        <v>587</v>
      </c>
      <c r="E196" s="318" t="s">
        <v>1115</v>
      </c>
      <c r="F196" s="319" t="s">
        <v>1116</v>
      </c>
      <c r="G196" s="320" t="s">
        <v>269</v>
      </c>
      <c r="H196" s="321">
        <v>168.91200000000001</v>
      </c>
      <c r="I196" s="322"/>
      <c r="J196" s="323">
        <f>ROUND(I196*H196,2)</f>
        <v>0</v>
      </c>
      <c r="K196" s="324"/>
      <c r="L196" s="325"/>
      <c r="M196" s="326" t="s">
        <v>1</v>
      </c>
      <c r="N196" s="327" t="s">
        <v>46</v>
      </c>
      <c r="O196" s="94"/>
      <c r="P196" s="263">
        <f>O196*H196</f>
        <v>0</v>
      </c>
      <c r="Q196" s="263">
        <v>0.0041999999999999997</v>
      </c>
      <c r="R196" s="263">
        <f>Q196*H196</f>
        <v>0.70943040000000002</v>
      </c>
      <c r="S196" s="263">
        <v>0</v>
      </c>
      <c r="T196" s="264">
        <f>S196*H196</f>
        <v>0</v>
      </c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R196" s="265" t="s">
        <v>632</v>
      </c>
      <c r="AT196" s="265" t="s">
        <v>587</v>
      </c>
      <c r="AU196" s="265" t="s">
        <v>89</v>
      </c>
      <c r="AY196" s="18" t="s">
        <v>211</v>
      </c>
      <c r="BE196" s="155">
        <f>IF(N196="základní",J196,0)</f>
        <v>0</v>
      </c>
      <c r="BF196" s="155">
        <f>IF(N196="snížená",J196,0)</f>
        <v>0</v>
      </c>
      <c r="BG196" s="155">
        <f>IF(N196="zákl. přenesená",J196,0)</f>
        <v>0</v>
      </c>
      <c r="BH196" s="155">
        <f>IF(N196="sníž. přenesená",J196,0)</f>
        <v>0</v>
      </c>
      <c r="BI196" s="155">
        <f>IF(N196="nulová",J196,0)</f>
        <v>0</v>
      </c>
      <c r="BJ196" s="18" t="s">
        <v>87</v>
      </c>
      <c r="BK196" s="155">
        <f>ROUND(I196*H196,2)</f>
        <v>0</v>
      </c>
      <c r="BL196" s="18" t="s">
        <v>526</v>
      </c>
      <c r="BM196" s="265" t="s">
        <v>4622</v>
      </c>
    </row>
    <row r="197" s="14" customFormat="1">
      <c r="A197" s="14"/>
      <c r="B197" s="277"/>
      <c r="C197" s="278"/>
      <c r="D197" s="268" t="s">
        <v>236</v>
      </c>
      <c r="E197" s="279" t="s">
        <v>1</v>
      </c>
      <c r="F197" s="280" t="s">
        <v>4623</v>
      </c>
      <c r="G197" s="278"/>
      <c r="H197" s="281">
        <v>82.799999999999997</v>
      </c>
      <c r="I197" s="282"/>
      <c r="J197" s="278"/>
      <c r="K197" s="278"/>
      <c r="L197" s="283"/>
      <c r="M197" s="284"/>
      <c r="N197" s="285"/>
      <c r="O197" s="285"/>
      <c r="P197" s="285"/>
      <c r="Q197" s="285"/>
      <c r="R197" s="285"/>
      <c r="S197" s="285"/>
      <c r="T197" s="286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87" t="s">
        <v>236</v>
      </c>
      <c r="AU197" s="287" t="s">
        <v>89</v>
      </c>
      <c r="AV197" s="14" t="s">
        <v>89</v>
      </c>
      <c r="AW197" s="14" t="s">
        <v>34</v>
      </c>
      <c r="AX197" s="14" t="s">
        <v>87</v>
      </c>
      <c r="AY197" s="287" t="s">
        <v>211</v>
      </c>
    </row>
    <row r="198" s="14" customFormat="1">
      <c r="A198" s="14"/>
      <c r="B198" s="277"/>
      <c r="C198" s="278"/>
      <c r="D198" s="268" t="s">
        <v>236</v>
      </c>
      <c r="E198" s="278"/>
      <c r="F198" s="280" t="s">
        <v>4624</v>
      </c>
      <c r="G198" s="278"/>
      <c r="H198" s="281">
        <v>168.91200000000001</v>
      </c>
      <c r="I198" s="282"/>
      <c r="J198" s="278"/>
      <c r="K198" s="278"/>
      <c r="L198" s="283"/>
      <c r="M198" s="284"/>
      <c r="N198" s="285"/>
      <c r="O198" s="285"/>
      <c r="P198" s="285"/>
      <c r="Q198" s="285"/>
      <c r="R198" s="285"/>
      <c r="S198" s="285"/>
      <c r="T198" s="286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87" t="s">
        <v>236</v>
      </c>
      <c r="AU198" s="287" t="s">
        <v>89</v>
      </c>
      <c r="AV198" s="14" t="s">
        <v>89</v>
      </c>
      <c r="AW198" s="14" t="s">
        <v>4</v>
      </c>
      <c r="AX198" s="14" t="s">
        <v>87</v>
      </c>
      <c r="AY198" s="287" t="s">
        <v>211</v>
      </c>
    </row>
    <row r="199" s="12" customFormat="1" ht="22.8" customHeight="1">
      <c r="A199" s="12"/>
      <c r="B199" s="237"/>
      <c r="C199" s="238"/>
      <c r="D199" s="239" t="s">
        <v>80</v>
      </c>
      <c r="E199" s="251" t="s">
        <v>1416</v>
      </c>
      <c r="F199" s="251" t="s">
        <v>1417</v>
      </c>
      <c r="G199" s="238"/>
      <c r="H199" s="238"/>
      <c r="I199" s="241"/>
      <c r="J199" s="252">
        <f>BK199</f>
        <v>0</v>
      </c>
      <c r="K199" s="238"/>
      <c r="L199" s="243"/>
      <c r="M199" s="244"/>
      <c r="N199" s="245"/>
      <c r="O199" s="245"/>
      <c r="P199" s="246">
        <f>SUM(P200:P216)</f>
        <v>0</v>
      </c>
      <c r="Q199" s="245"/>
      <c r="R199" s="246">
        <f>SUM(R200:R216)</f>
        <v>2.0505861200000002</v>
      </c>
      <c r="S199" s="245"/>
      <c r="T199" s="247">
        <f>SUM(T200:T216)</f>
        <v>0</v>
      </c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R199" s="248" t="s">
        <v>89</v>
      </c>
      <c r="AT199" s="249" t="s">
        <v>80</v>
      </c>
      <c r="AU199" s="249" t="s">
        <v>87</v>
      </c>
      <c r="AY199" s="248" t="s">
        <v>211</v>
      </c>
      <c r="BK199" s="250">
        <f>SUM(BK200:BK216)</f>
        <v>0</v>
      </c>
    </row>
    <row r="200" s="2" customFormat="1" ht="33" customHeight="1">
      <c r="A200" s="41"/>
      <c r="B200" s="42"/>
      <c r="C200" s="253" t="s">
        <v>8</v>
      </c>
      <c r="D200" s="253" t="s">
        <v>214</v>
      </c>
      <c r="E200" s="254" t="s">
        <v>4625</v>
      </c>
      <c r="F200" s="255" t="s">
        <v>4626</v>
      </c>
      <c r="G200" s="256" t="s">
        <v>332</v>
      </c>
      <c r="H200" s="257">
        <v>4.4459999999999997</v>
      </c>
      <c r="I200" s="258"/>
      <c r="J200" s="259">
        <f>ROUND(I200*H200,2)</f>
        <v>0</v>
      </c>
      <c r="K200" s="260"/>
      <c r="L200" s="44"/>
      <c r="M200" s="261" t="s">
        <v>1</v>
      </c>
      <c r="N200" s="262" t="s">
        <v>46</v>
      </c>
      <c r="O200" s="94"/>
      <c r="P200" s="263">
        <f>O200*H200</f>
        <v>0</v>
      </c>
      <c r="Q200" s="263">
        <v>0.00108</v>
      </c>
      <c r="R200" s="263">
        <f>Q200*H200</f>
        <v>0.00480168</v>
      </c>
      <c r="S200" s="263">
        <v>0</v>
      </c>
      <c r="T200" s="264">
        <f>S200*H200</f>
        <v>0</v>
      </c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R200" s="265" t="s">
        <v>526</v>
      </c>
      <c r="AT200" s="265" t="s">
        <v>214</v>
      </c>
      <c r="AU200" s="265" t="s">
        <v>89</v>
      </c>
      <c r="AY200" s="18" t="s">
        <v>211</v>
      </c>
      <c r="BE200" s="155">
        <f>IF(N200="základní",J200,0)</f>
        <v>0</v>
      </c>
      <c r="BF200" s="155">
        <f>IF(N200="snížená",J200,0)</f>
        <v>0</v>
      </c>
      <c r="BG200" s="155">
        <f>IF(N200="zákl. přenesená",J200,0)</f>
        <v>0</v>
      </c>
      <c r="BH200" s="155">
        <f>IF(N200="sníž. přenesená",J200,0)</f>
        <v>0</v>
      </c>
      <c r="BI200" s="155">
        <f>IF(N200="nulová",J200,0)</f>
        <v>0</v>
      </c>
      <c r="BJ200" s="18" t="s">
        <v>87</v>
      </c>
      <c r="BK200" s="155">
        <f>ROUND(I200*H200,2)</f>
        <v>0</v>
      </c>
      <c r="BL200" s="18" t="s">
        <v>526</v>
      </c>
      <c r="BM200" s="265" t="s">
        <v>4627</v>
      </c>
    </row>
    <row r="201" s="14" customFormat="1">
      <c r="A201" s="14"/>
      <c r="B201" s="277"/>
      <c r="C201" s="278"/>
      <c r="D201" s="268" t="s">
        <v>236</v>
      </c>
      <c r="E201" s="279" t="s">
        <v>1</v>
      </c>
      <c r="F201" s="280" t="s">
        <v>4628</v>
      </c>
      <c r="G201" s="278"/>
      <c r="H201" s="281">
        <v>4.4459999999999997</v>
      </c>
      <c r="I201" s="282"/>
      <c r="J201" s="278"/>
      <c r="K201" s="278"/>
      <c r="L201" s="283"/>
      <c r="M201" s="284"/>
      <c r="N201" s="285"/>
      <c r="O201" s="285"/>
      <c r="P201" s="285"/>
      <c r="Q201" s="285"/>
      <c r="R201" s="285"/>
      <c r="S201" s="285"/>
      <c r="T201" s="286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87" t="s">
        <v>236</v>
      </c>
      <c r="AU201" s="287" t="s">
        <v>89</v>
      </c>
      <c r="AV201" s="14" t="s">
        <v>89</v>
      </c>
      <c r="AW201" s="14" t="s">
        <v>34</v>
      </c>
      <c r="AX201" s="14" t="s">
        <v>87</v>
      </c>
      <c r="AY201" s="287" t="s">
        <v>211</v>
      </c>
    </row>
    <row r="202" s="2" customFormat="1" ht="16.5" customHeight="1">
      <c r="A202" s="41"/>
      <c r="B202" s="42"/>
      <c r="C202" s="253" t="s">
        <v>526</v>
      </c>
      <c r="D202" s="253" t="s">
        <v>214</v>
      </c>
      <c r="E202" s="254" t="s">
        <v>4629</v>
      </c>
      <c r="F202" s="255" t="s">
        <v>4630</v>
      </c>
      <c r="G202" s="256" t="s">
        <v>307</v>
      </c>
      <c r="H202" s="257">
        <v>1852.444</v>
      </c>
      <c r="I202" s="258"/>
      <c r="J202" s="259">
        <f>ROUND(I202*H202,2)</f>
        <v>0</v>
      </c>
      <c r="K202" s="260"/>
      <c r="L202" s="44"/>
      <c r="M202" s="261" t="s">
        <v>1</v>
      </c>
      <c r="N202" s="262" t="s">
        <v>46</v>
      </c>
      <c r="O202" s="94"/>
      <c r="P202" s="263">
        <f>O202*H202</f>
        <v>0</v>
      </c>
      <c r="Q202" s="263">
        <v>1.0000000000000001E-05</v>
      </c>
      <c r="R202" s="263">
        <f>Q202*H202</f>
        <v>0.01852444</v>
      </c>
      <c r="S202" s="263">
        <v>0</v>
      </c>
      <c r="T202" s="264">
        <f>S202*H202</f>
        <v>0</v>
      </c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R202" s="265" t="s">
        <v>526</v>
      </c>
      <c r="AT202" s="265" t="s">
        <v>214</v>
      </c>
      <c r="AU202" s="265" t="s">
        <v>89</v>
      </c>
      <c r="AY202" s="18" t="s">
        <v>211</v>
      </c>
      <c r="BE202" s="155">
        <f>IF(N202="základní",J202,0)</f>
        <v>0</v>
      </c>
      <c r="BF202" s="155">
        <f>IF(N202="snížená",J202,0)</f>
        <v>0</v>
      </c>
      <c r="BG202" s="155">
        <f>IF(N202="zákl. přenesená",J202,0)</f>
        <v>0</v>
      </c>
      <c r="BH202" s="155">
        <f>IF(N202="sníž. přenesená",J202,0)</f>
        <v>0</v>
      </c>
      <c r="BI202" s="155">
        <f>IF(N202="nulová",J202,0)</f>
        <v>0</v>
      </c>
      <c r="BJ202" s="18" t="s">
        <v>87</v>
      </c>
      <c r="BK202" s="155">
        <f>ROUND(I202*H202,2)</f>
        <v>0</v>
      </c>
      <c r="BL202" s="18" t="s">
        <v>526</v>
      </c>
      <c r="BM202" s="265" t="s">
        <v>4631</v>
      </c>
    </row>
    <row r="203" s="13" customFormat="1">
      <c r="A203" s="13"/>
      <c r="B203" s="266"/>
      <c r="C203" s="267"/>
      <c r="D203" s="268" t="s">
        <v>236</v>
      </c>
      <c r="E203" s="269" t="s">
        <v>1</v>
      </c>
      <c r="F203" s="270" t="s">
        <v>4632</v>
      </c>
      <c r="G203" s="267"/>
      <c r="H203" s="269" t="s">
        <v>1</v>
      </c>
      <c r="I203" s="271"/>
      <c r="J203" s="267"/>
      <c r="K203" s="267"/>
      <c r="L203" s="272"/>
      <c r="M203" s="273"/>
      <c r="N203" s="274"/>
      <c r="O203" s="274"/>
      <c r="P203" s="274"/>
      <c r="Q203" s="274"/>
      <c r="R203" s="274"/>
      <c r="S203" s="274"/>
      <c r="T203" s="275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76" t="s">
        <v>236</v>
      </c>
      <c r="AU203" s="276" t="s">
        <v>89</v>
      </c>
      <c r="AV203" s="13" t="s">
        <v>87</v>
      </c>
      <c r="AW203" s="13" t="s">
        <v>34</v>
      </c>
      <c r="AX203" s="13" t="s">
        <v>81</v>
      </c>
      <c r="AY203" s="276" t="s">
        <v>211</v>
      </c>
    </row>
    <row r="204" s="13" customFormat="1">
      <c r="A204" s="13"/>
      <c r="B204" s="266"/>
      <c r="C204" s="267"/>
      <c r="D204" s="268" t="s">
        <v>236</v>
      </c>
      <c r="E204" s="269" t="s">
        <v>1</v>
      </c>
      <c r="F204" s="270" t="s">
        <v>4633</v>
      </c>
      <c r="G204" s="267"/>
      <c r="H204" s="269" t="s">
        <v>1</v>
      </c>
      <c r="I204" s="271"/>
      <c r="J204" s="267"/>
      <c r="K204" s="267"/>
      <c r="L204" s="272"/>
      <c r="M204" s="273"/>
      <c r="N204" s="274"/>
      <c r="O204" s="274"/>
      <c r="P204" s="274"/>
      <c r="Q204" s="274"/>
      <c r="R204" s="274"/>
      <c r="S204" s="274"/>
      <c r="T204" s="275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76" t="s">
        <v>236</v>
      </c>
      <c r="AU204" s="276" t="s">
        <v>89</v>
      </c>
      <c r="AV204" s="13" t="s">
        <v>87</v>
      </c>
      <c r="AW204" s="13" t="s">
        <v>34</v>
      </c>
      <c r="AX204" s="13" t="s">
        <v>81</v>
      </c>
      <c r="AY204" s="276" t="s">
        <v>211</v>
      </c>
    </row>
    <row r="205" s="14" customFormat="1">
      <c r="A205" s="14"/>
      <c r="B205" s="277"/>
      <c r="C205" s="278"/>
      <c r="D205" s="268" t="s">
        <v>236</v>
      </c>
      <c r="E205" s="279" t="s">
        <v>1</v>
      </c>
      <c r="F205" s="280" t="s">
        <v>4634</v>
      </c>
      <c r="G205" s="278"/>
      <c r="H205" s="281">
        <v>1148.4000000000001</v>
      </c>
      <c r="I205" s="282"/>
      <c r="J205" s="278"/>
      <c r="K205" s="278"/>
      <c r="L205" s="283"/>
      <c r="M205" s="284"/>
      <c r="N205" s="285"/>
      <c r="O205" s="285"/>
      <c r="P205" s="285"/>
      <c r="Q205" s="285"/>
      <c r="R205" s="285"/>
      <c r="S205" s="285"/>
      <c r="T205" s="286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87" t="s">
        <v>236</v>
      </c>
      <c r="AU205" s="287" t="s">
        <v>89</v>
      </c>
      <c r="AV205" s="14" t="s">
        <v>89</v>
      </c>
      <c r="AW205" s="14" t="s">
        <v>34</v>
      </c>
      <c r="AX205" s="14" t="s">
        <v>81</v>
      </c>
      <c r="AY205" s="287" t="s">
        <v>211</v>
      </c>
    </row>
    <row r="206" s="14" customFormat="1">
      <c r="A206" s="14"/>
      <c r="B206" s="277"/>
      <c r="C206" s="278"/>
      <c r="D206" s="268" t="s">
        <v>236</v>
      </c>
      <c r="E206" s="279" t="s">
        <v>1</v>
      </c>
      <c r="F206" s="280" t="s">
        <v>4635</v>
      </c>
      <c r="G206" s="278"/>
      <c r="H206" s="281">
        <v>126.2</v>
      </c>
      <c r="I206" s="282"/>
      <c r="J206" s="278"/>
      <c r="K206" s="278"/>
      <c r="L206" s="283"/>
      <c r="M206" s="284"/>
      <c r="N206" s="285"/>
      <c r="O206" s="285"/>
      <c r="P206" s="285"/>
      <c r="Q206" s="285"/>
      <c r="R206" s="285"/>
      <c r="S206" s="285"/>
      <c r="T206" s="286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87" t="s">
        <v>236</v>
      </c>
      <c r="AU206" s="287" t="s">
        <v>89</v>
      </c>
      <c r="AV206" s="14" t="s">
        <v>89</v>
      </c>
      <c r="AW206" s="14" t="s">
        <v>34</v>
      </c>
      <c r="AX206" s="14" t="s">
        <v>81</v>
      </c>
      <c r="AY206" s="287" t="s">
        <v>211</v>
      </c>
    </row>
    <row r="207" s="13" customFormat="1">
      <c r="A207" s="13"/>
      <c r="B207" s="266"/>
      <c r="C207" s="267"/>
      <c r="D207" s="268" t="s">
        <v>236</v>
      </c>
      <c r="E207" s="269" t="s">
        <v>1</v>
      </c>
      <c r="F207" s="270" t="s">
        <v>4636</v>
      </c>
      <c r="G207" s="267"/>
      <c r="H207" s="269" t="s">
        <v>1</v>
      </c>
      <c r="I207" s="271"/>
      <c r="J207" s="267"/>
      <c r="K207" s="267"/>
      <c r="L207" s="272"/>
      <c r="M207" s="273"/>
      <c r="N207" s="274"/>
      <c r="O207" s="274"/>
      <c r="P207" s="274"/>
      <c r="Q207" s="274"/>
      <c r="R207" s="274"/>
      <c r="S207" s="274"/>
      <c r="T207" s="275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76" t="s">
        <v>236</v>
      </c>
      <c r="AU207" s="276" t="s">
        <v>89</v>
      </c>
      <c r="AV207" s="13" t="s">
        <v>87</v>
      </c>
      <c r="AW207" s="13" t="s">
        <v>34</v>
      </c>
      <c r="AX207" s="13" t="s">
        <v>81</v>
      </c>
      <c r="AY207" s="276" t="s">
        <v>211</v>
      </c>
    </row>
    <row r="208" s="14" customFormat="1">
      <c r="A208" s="14"/>
      <c r="B208" s="277"/>
      <c r="C208" s="278"/>
      <c r="D208" s="268" t="s">
        <v>236</v>
      </c>
      <c r="E208" s="279" t="s">
        <v>1</v>
      </c>
      <c r="F208" s="280" t="s">
        <v>4637</v>
      </c>
      <c r="G208" s="278"/>
      <c r="H208" s="281">
        <v>538.31299999999999</v>
      </c>
      <c r="I208" s="282"/>
      <c r="J208" s="278"/>
      <c r="K208" s="278"/>
      <c r="L208" s="283"/>
      <c r="M208" s="284"/>
      <c r="N208" s="285"/>
      <c r="O208" s="285"/>
      <c r="P208" s="285"/>
      <c r="Q208" s="285"/>
      <c r="R208" s="285"/>
      <c r="S208" s="285"/>
      <c r="T208" s="286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87" t="s">
        <v>236</v>
      </c>
      <c r="AU208" s="287" t="s">
        <v>89</v>
      </c>
      <c r="AV208" s="14" t="s">
        <v>89</v>
      </c>
      <c r="AW208" s="14" t="s">
        <v>34</v>
      </c>
      <c r="AX208" s="14" t="s">
        <v>81</v>
      </c>
      <c r="AY208" s="287" t="s">
        <v>211</v>
      </c>
    </row>
    <row r="209" s="14" customFormat="1">
      <c r="A209" s="14"/>
      <c r="B209" s="277"/>
      <c r="C209" s="278"/>
      <c r="D209" s="268" t="s">
        <v>236</v>
      </c>
      <c r="E209" s="279" t="s">
        <v>1</v>
      </c>
      <c r="F209" s="280" t="s">
        <v>4638</v>
      </c>
      <c r="G209" s="278"/>
      <c r="H209" s="281">
        <v>39.530999999999999</v>
      </c>
      <c r="I209" s="282"/>
      <c r="J209" s="278"/>
      <c r="K209" s="278"/>
      <c r="L209" s="283"/>
      <c r="M209" s="284"/>
      <c r="N209" s="285"/>
      <c r="O209" s="285"/>
      <c r="P209" s="285"/>
      <c r="Q209" s="285"/>
      <c r="R209" s="285"/>
      <c r="S209" s="285"/>
      <c r="T209" s="286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87" t="s">
        <v>236</v>
      </c>
      <c r="AU209" s="287" t="s">
        <v>89</v>
      </c>
      <c r="AV209" s="14" t="s">
        <v>89</v>
      </c>
      <c r="AW209" s="14" t="s">
        <v>34</v>
      </c>
      <c r="AX209" s="14" t="s">
        <v>81</v>
      </c>
      <c r="AY209" s="287" t="s">
        <v>211</v>
      </c>
    </row>
    <row r="210" s="15" customFormat="1">
      <c r="A210" s="15"/>
      <c r="B210" s="295"/>
      <c r="C210" s="296"/>
      <c r="D210" s="268" t="s">
        <v>236</v>
      </c>
      <c r="E210" s="297" t="s">
        <v>4575</v>
      </c>
      <c r="F210" s="298" t="s">
        <v>435</v>
      </c>
      <c r="G210" s="296"/>
      <c r="H210" s="299">
        <v>1852.444</v>
      </c>
      <c r="I210" s="300"/>
      <c r="J210" s="296"/>
      <c r="K210" s="296"/>
      <c r="L210" s="301"/>
      <c r="M210" s="302"/>
      <c r="N210" s="303"/>
      <c r="O210" s="303"/>
      <c r="P210" s="303"/>
      <c r="Q210" s="303"/>
      <c r="R210" s="303"/>
      <c r="S210" s="303"/>
      <c r="T210" s="304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T210" s="305" t="s">
        <v>236</v>
      </c>
      <c r="AU210" s="305" t="s">
        <v>89</v>
      </c>
      <c r="AV210" s="15" t="s">
        <v>100</v>
      </c>
      <c r="AW210" s="15" t="s">
        <v>34</v>
      </c>
      <c r="AX210" s="15" t="s">
        <v>87</v>
      </c>
      <c r="AY210" s="305" t="s">
        <v>211</v>
      </c>
    </row>
    <row r="211" s="2" customFormat="1" ht="24.15" customHeight="1">
      <c r="A211" s="41"/>
      <c r="B211" s="42"/>
      <c r="C211" s="317" t="s">
        <v>531</v>
      </c>
      <c r="D211" s="317" t="s">
        <v>587</v>
      </c>
      <c r="E211" s="318" t="s">
        <v>4639</v>
      </c>
      <c r="F211" s="319" t="s">
        <v>4640</v>
      </c>
      <c r="G211" s="320" t="s">
        <v>332</v>
      </c>
      <c r="H211" s="321">
        <v>4.4459999999999997</v>
      </c>
      <c r="I211" s="322"/>
      <c r="J211" s="323">
        <f>ROUND(I211*H211,2)</f>
        <v>0</v>
      </c>
      <c r="K211" s="324"/>
      <c r="L211" s="325"/>
      <c r="M211" s="326" t="s">
        <v>1</v>
      </c>
      <c r="N211" s="327" t="s">
        <v>46</v>
      </c>
      <c r="O211" s="94"/>
      <c r="P211" s="263">
        <f>O211*H211</f>
        <v>0</v>
      </c>
      <c r="Q211" s="263">
        <v>0.44</v>
      </c>
      <c r="R211" s="263">
        <f>Q211*H211</f>
        <v>1.95624</v>
      </c>
      <c r="S211" s="263">
        <v>0</v>
      </c>
      <c r="T211" s="264">
        <f>S211*H211</f>
        <v>0</v>
      </c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R211" s="265" t="s">
        <v>632</v>
      </c>
      <c r="AT211" s="265" t="s">
        <v>587</v>
      </c>
      <c r="AU211" s="265" t="s">
        <v>89</v>
      </c>
      <c r="AY211" s="18" t="s">
        <v>211</v>
      </c>
      <c r="BE211" s="155">
        <f>IF(N211="základní",J211,0)</f>
        <v>0</v>
      </c>
      <c r="BF211" s="155">
        <f>IF(N211="snížená",J211,0)</f>
        <v>0</v>
      </c>
      <c r="BG211" s="155">
        <f>IF(N211="zákl. přenesená",J211,0)</f>
        <v>0</v>
      </c>
      <c r="BH211" s="155">
        <f>IF(N211="sníž. přenesená",J211,0)</f>
        <v>0</v>
      </c>
      <c r="BI211" s="155">
        <f>IF(N211="nulová",J211,0)</f>
        <v>0</v>
      </c>
      <c r="BJ211" s="18" t="s">
        <v>87</v>
      </c>
      <c r="BK211" s="155">
        <f>ROUND(I211*H211,2)</f>
        <v>0</v>
      </c>
      <c r="BL211" s="18" t="s">
        <v>526</v>
      </c>
      <c r="BM211" s="265" t="s">
        <v>4641</v>
      </c>
    </row>
    <row r="212" s="14" customFormat="1">
      <c r="A212" s="14"/>
      <c r="B212" s="277"/>
      <c r="C212" s="278"/>
      <c r="D212" s="268" t="s">
        <v>236</v>
      </c>
      <c r="E212" s="279" t="s">
        <v>1</v>
      </c>
      <c r="F212" s="280" t="s">
        <v>4628</v>
      </c>
      <c r="G212" s="278"/>
      <c r="H212" s="281">
        <v>4.4459999999999997</v>
      </c>
      <c r="I212" s="282"/>
      <c r="J212" s="278"/>
      <c r="K212" s="278"/>
      <c r="L212" s="283"/>
      <c r="M212" s="284"/>
      <c r="N212" s="285"/>
      <c r="O212" s="285"/>
      <c r="P212" s="285"/>
      <c r="Q212" s="285"/>
      <c r="R212" s="285"/>
      <c r="S212" s="285"/>
      <c r="T212" s="286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87" t="s">
        <v>236</v>
      </c>
      <c r="AU212" s="287" t="s">
        <v>89</v>
      </c>
      <c r="AV212" s="14" t="s">
        <v>89</v>
      </c>
      <c r="AW212" s="14" t="s">
        <v>34</v>
      </c>
      <c r="AX212" s="14" t="s">
        <v>87</v>
      </c>
      <c r="AY212" s="287" t="s">
        <v>211</v>
      </c>
    </row>
    <row r="213" s="2" customFormat="1" ht="24.15" customHeight="1">
      <c r="A213" s="41"/>
      <c r="B213" s="42"/>
      <c r="C213" s="253" t="s">
        <v>535</v>
      </c>
      <c r="D213" s="253" t="s">
        <v>214</v>
      </c>
      <c r="E213" s="254" t="s">
        <v>4373</v>
      </c>
      <c r="F213" s="255" t="s">
        <v>4374</v>
      </c>
      <c r="G213" s="256" t="s">
        <v>269</v>
      </c>
      <c r="H213" s="257">
        <v>355.10000000000002</v>
      </c>
      <c r="I213" s="258"/>
      <c r="J213" s="259">
        <f>ROUND(I213*H213,2)</f>
        <v>0</v>
      </c>
      <c r="K213" s="260"/>
      <c r="L213" s="44"/>
      <c r="M213" s="261" t="s">
        <v>1</v>
      </c>
      <c r="N213" s="262" t="s">
        <v>46</v>
      </c>
      <c r="O213" s="94"/>
      <c r="P213" s="263">
        <f>O213*H213</f>
        <v>0</v>
      </c>
      <c r="Q213" s="263">
        <v>0.00020000000000000001</v>
      </c>
      <c r="R213" s="263">
        <f>Q213*H213</f>
        <v>0.071020000000000014</v>
      </c>
      <c r="S213" s="263">
        <v>0</v>
      </c>
      <c r="T213" s="264">
        <f>S213*H213</f>
        <v>0</v>
      </c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R213" s="265" t="s">
        <v>526</v>
      </c>
      <c r="AT213" s="265" t="s">
        <v>214</v>
      </c>
      <c r="AU213" s="265" t="s">
        <v>89</v>
      </c>
      <c r="AY213" s="18" t="s">
        <v>211</v>
      </c>
      <c r="BE213" s="155">
        <f>IF(N213="základní",J213,0)</f>
        <v>0</v>
      </c>
      <c r="BF213" s="155">
        <f>IF(N213="snížená",J213,0)</f>
        <v>0</v>
      </c>
      <c r="BG213" s="155">
        <f>IF(N213="zákl. přenesená",J213,0)</f>
        <v>0</v>
      </c>
      <c r="BH213" s="155">
        <f>IF(N213="sníž. přenesená",J213,0)</f>
        <v>0</v>
      </c>
      <c r="BI213" s="155">
        <f>IF(N213="nulová",J213,0)</f>
        <v>0</v>
      </c>
      <c r="BJ213" s="18" t="s">
        <v>87</v>
      </c>
      <c r="BK213" s="155">
        <f>ROUND(I213*H213,2)</f>
        <v>0</v>
      </c>
      <c r="BL213" s="18" t="s">
        <v>526</v>
      </c>
      <c r="BM213" s="265" t="s">
        <v>4642</v>
      </c>
    </row>
    <row r="214" s="13" customFormat="1">
      <c r="A214" s="13"/>
      <c r="B214" s="266"/>
      <c r="C214" s="267"/>
      <c r="D214" s="268" t="s">
        <v>236</v>
      </c>
      <c r="E214" s="269" t="s">
        <v>1</v>
      </c>
      <c r="F214" s="270" t="s">
        <v>4643</v>
      </c>
      <c r="G214" s="267"/>
      <c r="H214" s="269" t="s">
        <v>1</v>
      </c>
      <c r="I214" s="271"/>
      <c r="J214" s="267"/>
      <c r="K214" s="267"/>
      <c r="L214" s="272"/>
      <c r="M214" s="273"/>
      <c r="N214" s="274"/>
      <c r="O214" s="274"/>
      <c r="P214" s="274"/>
      <c r="Q214" s="274"/>
      <c r="R214" s="274"/>
      <c r="S214" s="274"/>
      <c r="T214" s="275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76" t="s">
        <v>236</v>
      </c>
      <c r="AU214" s="276" t="s">
        <v>89</v>
      </c>
      <c r="AV214" s="13" t="s">
        <v>87</v>
      </c>
      <c r="AW214" s="13" t="s">
        <v>34</v>
      </c>
      <c r="AX214" s="13" t="s">
        <v>81</v>
      </c>
      <c r="AY214" s="276" t="s">
        <v>211</v>
      </c>
    </row>
    <row r="215" s="14" customFormat="1">
      <c r="A215" s="14"/>
      <c r="B215" s="277"/>
      <c r="C215" s="278"/>
      <c r="D215" s="268" t="s">
        <v>236</v>
      </c>
      <c r="E215" s="279" t="s">
        <v>1</v>
      </c>
      <c r="F215" s="280" t="s">
        <v>4644</v>
      </c>
      <c r="G215" s="278"/>
      <c r="H215" s="281">
        <v>355.10000000000002</v>
      </c>
      <c r="I215" s="282"/>
      <c r="J215" s="278"/>
      <c r="K215" s="278"/>
      <c r="L215" s="283"/>
      <c r="M215" s="284"/>
      <c r="N215" s="285"/>
      <c r="O215" s="285"/>
      <c r="P215" s="285"/>
      <c r="Q215" s="285"/>
      <c r="R215" s="285"/>
      <c r="S215" s="285"/>
      <c r="T215" s="286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87" t="s">
        <v>236</v>
      </c>
      <c r="AU215" s="287" t="s">
        <v>89</v>
      </c>
      <c r="AV215" s="14" t="s">
        <v>89</v>
      </c>
      <c r="AW215" s="14" t="s">
        <v>34</v>
      </c>
      <c r="AX215" s="14" t="s">
        <v>87</v>
      </c>
      <c r="AY215" s="287" t="s">
        <v>211</v>
      </c>
    </row>
    <row r="216" s="2" customFormat="1" ht="24.15" customHeight="1">
      <c r="A216" s="41"/>
      <c r="B216" s="42"/>
      <c r="C216" s="253" t="s">
        <v>545</v>
      </c>
      <c r="D216" s="253" t="s">
        <v>214</v>
      </c>
      <c r="E216" s="254" t="s">
        <v>1486</v>
      </c>
      <c r="F216" s="255" t="s">
        <v>4377</v>
      </c>
      <c r="G216" s="256" t="s">
        <v>505</v>
      </c>
      <c r="H216" s="257">
        <v>2.0510000000000002</v>
      </c>
      <c r="I216" s="258"/>
      <c r="J216" s="259">
        <f>ROUND(I216*H216,2)</f>
        <v>0</v>
      </c>
      <c r="K216" s="260"/>
      <c r="L216" s="44"/>
      <c r="M216" s="288" t="s">
        <v>1</v>
      </c>
      <c r="N216" s="289" t="s">
        <v>46</v>
      </c>
      <c r="O216" s="290"/>
      <c r="P216" s="291">
        <f>O216*H216</f>
        <v>0</v>
      </c>
      <c r="Q216" s="291">
        <v>0</v>
      </c>
      <c r="R216" s="291">
        <f>Q216*H216</f>
        <v>0</v>
      </c>
      <c r="S216" s="291">
        <v>0</v>
      </c>
      <c r="T216" s="292">
        <f>S216*H216</f>
        <v>0</v>
      </c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R216" s="265" t="s">
        <v>526</v>
      </c>
      <c r="AT216" s="265" t="s">
        <v>214</v>
      </c>
      <c r="AU216" s="265" t="s">
        <v>89</v>
      </c>
      <c r="AY216" s="18" t="s">
        <v>211</v>
      </c>
      <c r="BE216" s="155">
        <f>IF(N216="základní",J216,0)</f>
        <v>0</v>
      </c>
      <c r="BF216" s="155">
        <f>IF(N216="snížená",J216,0)</f>
        <v>0</v>
      </c>
      <c r="BG216" s="155">
        <f>IF(N216="zákl. přenesená",J216,0)</f>
        <v>0</v>
      </c>
      <c r="BH216" s="155">
        <f>IF(N216="sníž. přenesená",J216,0)</f>
        <v>0</v>
      </c>
      <c r="BI216" s="155">
        <f>IF(N216="nulová",J216,0)</f>
        <v>0</v>
      </c>
      <c r="BJ216" s="18" t="s">
        <v>87</v>
      </c>
      <c r="BK216" s="155">
        <f>ROUND(I216*H216,2)</f>
        <v>0</v>
      </c>
      <c r="BL216" s="18" t="s">
        <v>526</v>
      </c>
      <c r="BM216" s="265" t="s">
        <v>4645</v>
      </c>
    </row>
    <row r="217" s="2" customFormat="1" ht="6.96" customHeight="1">
      <c r="A217" s="41"/>
      <c r="B217" s="69"/>
      <c r="C217" s="70"/>
      <c r="D217" s="70"/>
      <c r="E217" s="70"/>
      <c r="F217" s="70"/>
      <c r="G217" s="70"/>
      <c r="H217" s="70"/>
      <c r="I217" s="70"/>
      <c r="J217" s="70"/>
      <c r="K217" s="70"/>
      <c r="L217" s="44"/>
      <c r="M217" s="41"/>
      <c r="O217" s="41"/>
      <c r="P217" s="41"/>
      <c r="Q217" s="41"/>
      <c r="R217" s="41"/>
      <c r="S217" s="41"/>
      <c r="T217" s="41"/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</row>
  </sheetData>
  <sheetProtection sheet="1" autoFilter="0" formatColumns="0" formatRows="0" objects="1" scenarios="1" spinCount="100000" saltValue="bP0tC6i/MFz8WxuxrFKKO29B+nef3vUjRlToJAtyNJqjRcZN0S5stHetpg0kEAUBHqTleGLWGXF4N/YtCkcJDA==" hashValue="Qj5hrTthS/ISQVZasw2qT1yLCilzkXpzdVT8qYQ6x3/bX42y64CMzAJCq/GaHTMGzMmIHukAKGF9zkL6Xlkcjw==" algorithmName="SHA-512" password="CC35"/>
  <autoFilter ref="C142:K216"/>
  <mergeCells count="20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D113:F113"/>
    <mergeCell ref="D114:F114"/>
    <mergeCell ref="D115:F115"/>
    <mergeCell ref="D116:F116"/>
    <mergeCell ref="D117:F117"/>
    <mergeCell ref="E129:H129"/>
    <mergeCell ref="E133:H133"/>
    <mergeCell ref="E131:H131"/>
    <mergeCell ref="E135:H13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160</v>
      </c>
    </row>
    <row r="3" s="1" customFormat="1" ht="6.96" customHeight="1">
      <c r="B3" s="162"/>
      <c r="C3" s="163"/>
      <c r="D3" s="163"/>
      <c r="E3" s="163"/>
      <c r="F3" s="163"/>
      <c r="G3" s="163"/>
      <c r="H3" s="163"/>
      <c r="I3" s="163"/>
      <c r="J3" s="163"/>
      <c r="K3" s="163"/>
      <c r="L3" s="21"/>
      <c r="AT3" s="18" t="s">
        <v>89</v>
      </c>
    </row>
    <row r="4" s="1" customFormat="1" ht="24.96" customHeight="1">
      <c r="B4" s="21"/>
      <c r="D4" s="164" t="s">
        <v>170</v>
      </c>
      <c r="L4" s="21"/>
      <c r="M4" s="165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66" t="s">
        <v>16</v>
      </c>
      <c r="L6" s="21"/>
    </row>
    <row r="7" s="1" customFormat="1" ht="16.5" customHeight="1">
      <c r="B7" s="21"/>
      <c r="E7" s="167" t="str">
        <f>'Rekapitulace stavby'!K6</f>
        <v>Komunitní centrum Jahodnice - rozdělení do etap .I.etapa</v>
      </c>
      <c r="F7" s="166"/>
      <c r="G7" s="166"/>
      <c r="H7" s="166"/>
      <c r="L7" s="21"/>
    </row>
    <row r="8">
      <c r="B8" s="21"/>
      <c r="D8" s="166" t="s">
        <v>171</v>
      </c>
      <c r="L8" s="21"/>
    </row>
    <row r="9" s="1" customFormat="1" ht="23.25" customHeight="1">
      <c r="B9" s="21"/>
      <c r="E9" s="167" t="s">
        <v>172</v>
      </c>
      <c r="F9" s="1"/>
      <c r="G9" s="1"/>
      <c r="H9" s="1"/>
      <c r="L9" s="21"/>
    </row>
    <row r="10" s="1" customFormat="1" ht="12" customHeight="1">
      <c r="B10" s="21"/>
      <c r="D10" s="166" t="s">
        <v>173</v>
      </c>
      <c r="L10" s="21"/>
    </row>
    <row r="11" s="2" customFormat="1" ht="16.5" customHeight="1">
      <c r="A11" s="41"/>
      <c r="B11" s="44"/>
      <c r="C11" s="41"/>
      <c r="D11" s="41"/>
      <c r="E11" s="168" t="s">
        <v>174</v>
      </c>
      <c r="F11" s="41"/>
      <c r="G11" s="41"/>
      <c r="H11" s="41"/>
      <c r="I11" s="41"/>
      <c r="J11" s="41"/>
      <c r="K11" s="41"/>
      <c r="L11" s="66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4"/>
      <c r="C12" s="41"/>
      <c r="D12" s="166" t="s">
        <v>4335</v>
      </c>
      <c r="E12" s="41"/>
      <c r="F12" s="41"/>
      <c r="G12" s="41"/>
      <c r="H12" s="41"/>
      <c r="I12" s="41"/>
      <c r="J12" s="41"/>
      <c r="K12" s="41"/>
      <c r="L12" s="66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6.5" customHeight="1">
      <c r="A13" s="41"/>
      <c r="B13" s="44"/>
      <c r="C13" s="41"/>
      <c r="D13" s="41"/>
      <c r="E13" s="169" t="s">
        <v>4646</v>
      </c>
      <c r="F13" s="41"/>
      <c r="G13" s="41"/>
      <c r="H13" s="41"/>
      <c r="I13" s="41"/>
      <c r="J13" s="41"/>
      <c r="K13" s="41"/>
      <c r="L13" s="66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>
      <c r="A14" s="41"/>
      <c r="B14" s="44"/>
      <c r="C14" s="41"/>
      <c r="D14" s="41"/>
      <c r="E14" s="41"/>
      <c r="F14" s="41"/>
      <c r="G14" s="41"/>
      <c r="H14" s="41"/>
      <c r="I14" s="41"/>
      <c r="J14" s="41"/>
      <c r="K14" s="41"/>
      <c r="L14" s="66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2" customHeight="1">
      <c r="A15" s="41"/>
      <c r="B15" s="44"/>
      <c r="C15" s="41"/>
      <c r="D15" s="166" t="s">
        <v>18</v>
      </c>
      <c r="E15" s="41"/>
      <c r="F15" s="144" t="s">
        <v>1</v>
      </c>
      <c r="G15" s="41"/>
      <c r="H15" s="41"/>
      <c r="I15" s="166" t="s">
        <v>19</v>
      </c>
      <c r="J15" s="144" t="s">
        <v>1</v>
      </c>
      <c r="K15" s="41"/>
      <c r="L15" s="66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4"/>
      <c r="C16" s="41"/>
      <c r="D16" s="166" t="s">
        <v>20</v>
      </c>
      <c r="E16" s="41"/>
      <c r="F16" s="144" t="s">
        <v>21</v>
      </c>
      <c r="G16" s="41"/>
      <c r="H16" s="41"/>
      <c r="I16" s="166" t="s">
        <v>22</v>
      </c>
      <c r="J16" s="170" t="str">
        <f>'Rekapitulace stavby'!AN8</f>
        <v>14. 7. 2021</v>
      </c>
      <c r="K16" s="41"/>
      <c r="L16" s="66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0.8" customHeight="1">
      <c r="A17" s="41"/>
      <c r="B17" s="44"/>
      <c r="C17" s="41"/>
      <c r="D17" s="41"/>
      <c r="E17" s="41"/>
      <c r="F17" s="41"/>
      <c r="G17" s="41"/>
      <c r="H17" s="41"/>
      <c r="I17" s="41"/>
      <c r="J17" s="41"/>
      <c r="K17" s="41"/>
      <c r="L17" s="66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2" customHeight="1">
      <c r="A18" s="41"/>
      <c r="B18" s="44"/>
      <c r="C18" s="41"/>
      <c r="D18" s="166" t="s">
        <v>24</v>
      </c>
      <c r="E18" s="41"/>
      <c r="F18" s="41"/>
      <c r="G18" s="41"/>
      <c r="H18" s="41"/>
      <c r="I18" s="166" t="s">
        <v>25</v>
      </c>
      <c r="J18" s="144" t="s">
        <v>26</v>
      </c>
      <c r="K18" s="41"/>
      <c r="L18" s="66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8" customHeight="1">
      <c r="A19" s="41"/>
      <c r="B19" s="44"/>
      <c r="C19" s="41"/>
      <c r="D19" s="41"/>
      <c r="E19" s="144" t="s">
        <v>27</v>
      </c>
      <c r="F19" s="41"/>
      <c r="G19" s="41"/>
      <c r="H19" s="41"/>
      <c r="I19" s="166" t="s">
        <v>28</v>
      </c>
      <c r="J19" s="144" t="s">
        <v>1</v>
      </c>
      <c r="K19" s="41"/>
      <c r="L19" s="66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6.96" customHeight="1">
      <c r="A20" s="41"/>
      <c r="B20" s="44"/>
      <c r="C20" s="41"/>
      <c r="D20" s="41"/>
      <c r="E20" s="41"/>
      <c r="F20" s="41"/>
      <c r="G20" s="41"/>
      <c r="H20" s="41"/>
      <c r="I20" s="41"/>
      <c r="J20" s="41"/>
      <c r="K20" s="41"/>
      <c r="L20" s="66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2" customHeight="1">
      <c r="A21" s="41"/>
      <c r="B21" s="44"/>
      <c r="C21" s="41"/>
      <c r="D21" s="166" t="s">
        <v>29</v>
      </c>
      <c r="E21" s="41"/>
      <c r="F21" s="41"/>
      <c r="G21" s="41"/>
      <c r="H21" s="41"/>
      <c r="I21" s="166" t="s">
        <v>25</v>
      </c>
      <c r="J21" s="34" t="str">
        <f>'Rekapitulace stavby'!AN13</f>
        <v>Vyplň údaj</v>
      </c>
      <c r="K21" s="41"/>
      <c r="L21" s="66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8" customHeight="1">
      <c r="A22" s="41"/>
      <c r="B22" s="44"/>
      <c r="C22" s="41"/>
      <c r="D22" s="41"/>
      <c r="E22" s="34" t="str">
        <f>'Rekapitulace stavby'!E14</f>
        <v>Vyplň údaj</v>
      </c>
      <c r="F22" s="144"/>
      <c r="G22" s="144"/>
      <c r="H22" s="144"/>
      <c r="I22" s="166" t="s">
        <v>28</v>
      </c>
      <c r="J22" s="34" t="str">
        <f>'Rekapitulace stavby'!AN14</f>
        <v>Vyplň údaj</v>
      </c>
      <c r="K22" s="41"/>
      <c r="L22" s="66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6.96" customHeight="1">
      <c r="A23" s="41"/>
      <c r="B23" s="44"/>
      <c r="C23" s="41"/>
      <c r="D23" s="41"/>
      <c r="E23" s="41"/>
      <c r="F23" s="41"/>
      <c r="G23" s="41"/>
      <c r="H23" s="41"/>
      <c r="I23" s="41"/>
      <c r="J23" s="41"/>
      <c r="K23" s="41"/>
      <c r="L23" s="66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2" customHeight="1">
      <c r="A24" s="41"/>
      <c r="B24" s="44"/>
      <c r="C24" s="41"/>
      <c r="D24" s="166" t="s">
        <v>31</v>
      </c>
      <c r="E24" s="41"/>
      <c r="F24" s="41"/>
      <c r="G24" s="41"/>
      <c r="H24" s="41"/>
      <c r="I24" s="166" t="s">
        <v>25</v>
      </c>
      <c r="J24" s="144" t="s">
        <v>32</v>
      </c>
      <c r="K24" s="41"/>
      <c r="L24" s="66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8" customHeight="1">
      <c r="A25" s="41"/>
      <c r="B25" s="44"/>
      <c r="C25" s="41"/>
      <c r="D25" s="41"/>
      <c r="E25" s="144" t="s">
        <v>33</v>
      </c>
      <c r="F25" s="41"/>
      <c r="G25" s="41"/>
      <c r="H25" s="41"/>
      <c r="I25" s="166" t="s">
        <v>28</v>
      </c>
      <c r="J25" s="144" t="s">
        <v>1</v>
      </c>
      <c r="K25" s="41"/>
      <c r="L25" s="66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6.96" customHeight="1">
      <c r="A26" s="41"/>
      <c r="B26" s="44"/>
      <c r="C26" s="41"/>
      <c r="D26" s="41"/>
      <c r="E26" s="41"/>
      <c r="F26" s="41"/>
      <c r="G26" s="41"/>
      <c r="H26" s="41"/>
      <c r="I26" s="41"/>
      <c r="J26" s="41"/>
      <c r="K26" s="41"/>
      <c r="L26" s="66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12" customHeight="1">
      <c r="A27" s="41"/>
      <c r="B27" s="44"/>
      <c r="C27" s="41"/>
      <c r="D27" s="166" t="s">
        <v>35</v>
      </c>
      <c r="E27" s="41"/>
      <c r="F27" s="41"/>
      <c r="G27" s="41"/>
      <c r="H27" s="41"/>
      <c r="I27" s="166" t="s">
        <v>25</v>
      </c>
      <c r="J27" s="144" t="s">
        <v>36</v>
      </c>
      <c r="K27" s="41"/>
      <c r="L27" s="66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8" customHeight="1">
      <c r="A28" s="41"/>
      <c r="B28" s="44"/>
      <c r="C28" s="41"/>
      <c r="D28" s="41"/>
      <c r="E28" s="144" t="s">
        <v>37</v>
      </c>
      <c r="F28" s="41"/>
      <c r="G28" s="41"/>
      <c r="H28" s="41"/>
      <c r="I28" s="166" t="s">
        <v>28</v>
      </c>
      <c r="J28" s="144" t="s">
        <v>1</v>
      </c>
      <c r="K28" s="41"/>
      <c r="L28" s="66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4"/>
      <c r="C29" s="41"/>
      <c r="D29" s="41"/>
      <c r="E29" s="41"/>
      <c r="F29" s="41"/>
      <c r="G29" s="41"/>
      <c r="H29" s="41"/>
      <c r="I29" s="41"/>
      <c r="J29" s="41"/>
      <c r="K29" s="41"/>
      <c r="L29" s="66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12" customHeight="1">
      <c r="A30" s="41"/>
      <c r="B30" s="44"/>
      <c r="C30" s="41"/>
      <c r="D30" s="166" t="s">
        <v>38</v>
      </c>
      <c r="E30" s="41"/>
      <c r="F30" s="41"/>
      <c r="G30" s="41"/>
      <c r="H30" s="41"/>
      <c r="I30" s="41"/>
      <c r="J30" s="41"/>
      <c r="K30" s="41"/>
      <c r="L30" s="66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8" customFormat="1" ht="16.5" customHeight="1">
      <c r="A31" s="171"/>
      <c r="B31" s="172"/>
      <c r="C31" s="171"/>
      <c r="D31" s="171"/>
      <c r="E31" s="173" t="s">
        <v>1</v>
      </c>
      <c r="F31" s="173"/>
      <c r="G31" s="173"/>
      <c r="H31" s="173"/>
      <c r="I31" s="171"/>
      <c r="J31" s="171"/>
      <c r="K31" s="171"/>
      <c r="L31" s="174"/>
      <c r="S31" s="171"/>
      <c r="T31" s="171"/>
      <c r="U31" s="171"/>
      <c r="V31" s="171"/>
      <c r="W31" s="171"/>
      <c r="X31" s="171"/>
      <c r="Y31" s="171"/>
      <c r="Z31" s="171"/>
      <c r="AA31" s="171"/>
      <c r="AB31" s="171"/>
      <c r="AC31" s="171"/>
      <c r="AD31" s="171"/>
      <c r="AE31" s="171"/>
    </row>
    <row r="32" s="2" customFormat="1" ht="6.96" customHeight="1">
      <c r="A32" s="41"/>
      <c r="B32" s="44"/>
      <c r="C32" s="41"/>
      <c r="D32" s="41"/>
      <c r="E32" s="41"/>
      <c r="F32" s="41"/>
      <c r="G32" s="41"/>
      <c r="H32" s="41"/>
      <c r="I32" s="41"/>
      <c r="J32" s="41"/>
      <c r="K32" s="41"/>
      <c r="L32" s="66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4"/>
      <c r="C33" s="41"/>
      <c r="D33" s="175"/>
      <c r="E33" s="175"/>
      <c r="F33" s="175"/>
      <c r="G33" s="175"/>
      <c r="H33" s="175"/>
      <c r="I33" s="175"/>
      <c r="J33" s="175"/>
      <c r="K33" s="175"/>
      <c r="L33" s="66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4"/>
      <c r="C34" s="41"/>
      <c r="D34" s="144" t="s">
        <v>178</v>
      </c>
      <c r="E34" s="41"/>
      <c r="F34" s="41"/>
      <c r="G34" s="41"/>
      <c r="H34" s="41"/>
      <c r="I34" s="41"/>
      <c r="J34" s="176">
        <f>J100</f>
        <v>0</v>
      </c>
      <c r="K34" s="41"/>
      <c r="L34" s="66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4"/>
      <c r="C35" s="41"/>
      <c r="D35" s="177" t="s">
        <v>164</v>
      </c>
      <c r="E35" s="41"/>
      <c r="F35" s="41"/>
      <c r="G35" s="41"/>
      <c r="H35" s="41"/>
      <c r="I35" s="41"/>
      <c r="J35" s="176">
        <f>J105</f>
        <v>0</v>
      </c>
      <c r="K35" s="41"/>
      <c r="L35" s="66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25.44" customHeight="1">
      <c r="A36" s="41"/>
      <c r="B36" s="44"/>
      <c r="C36" s="41"/>
      <c r="D36" s="178" t="s">
        <v>41</v>
      </c>
      <c r="E36" s="41"/>
      <c r="F36" s="41"/>
      <c r="G36" s="41"/>
      <c r="H36" s="41"/>
      <c r="I36" s="41"/>
      <c r="J36" s="179">
        <f>ROUND(J34 + J35, 2)</f>
        <v>0</v>
      </c>
      <c r="K36" s="41"/>
      <c r="L36" s="66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s="2" customFormat="1" ht="6.96" customHeight="1">
      <c r="A37" s="41"/>
      <c r="B37" s="44"/>
      <c r="C37" s="41"/>
      <c r="D37" s="175"/>
      <c r="E37" s="175"/>
      <c r="F37" s="175"/>
      <c r="G37" s="175"/>
      <c r="H37" s="175"/>
      <c r="I37" s="175"/>
      <c r="J37" s="175"/>
      <c r="K37" s="175"/>
      <c r="L37" s="66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14.4" customHeight="1">
      <c r="A38" s="41"/>
      <c r="B38" s="44"/>
      <c r="C38" s="41"/>
      <c r="D38" s="41"/>
      <c r="E38" s="41"/>
      <c r="F38" s="180" t="s">
        <v>43</v>
      </c>
      <c r="G38" s="41"/>
      <c r="H38" s="41"/>
      <c r="I38" s="180" t="s">
        <v>42</v>
      </c>
      <c r="J38" s="180" t="s">
        <v>44</v>
      </c>
      <c r="K38" s="41"/>
      <c r="L38" s="66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14.4" customHeight="1">
      <c r="A39" s="41"/>
      <c r="B39" s="44"/>
      <c r="C39" s="41"/>
      <c r="D39" s="168" t="s">
        <v>45</v>
      </c>
      <c r="E39" s="166" t="s">
        <v>46</v>
      </c>
      <c r="F39" s="181">
        <f>ROUND((SUM(BE105:BE112) + SUM(BE136:BE194)),  2)</f>
        <v>0</v>
      </c>
      <c r="G39" s="41"/>
      <c r="H39" s="41"/>
      <c r="I39" s="182">
        <v>0.20999999999999999</v>
      </c>
      <c r="J39" s="181">
        <f>ROUND(((SUM(BE105:BE112) + SUM(BE136:BE194))*I39),  2)</f>
        <v>0</v>
      </c>
      <c r="K39" s="41"/>
      <c r="L39" s="66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44"/>
      <c r="C40" s="41"/>
      <c r="D40" s="41"/>
      <c r="E40" s="166" t="s">
        <v>47</v>
      </c>
      <c r="F40" s="181">
        <f>ROUND((SUM(BF105:BF112) + SUM(BF136:BF194)),  2)</f>
        <v>0</v>
      </c>
      <c r="G40" s="41"/>
      <c r="H40" s="41"/>
      <c r="I40" s="182">
        <v>0.14999999999999999</v>
      </c>
      <c r="J40" s="181">
        <f>ROUND(((SUM(BF105:BF112) + SUM(BF136:BF194))*I40),  2)</f>
        <v>0</v>
      </c>
      <c r="K40" s="41"/>
      <c r="L40" s="66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hidden="1" s="2" customFormat="1" ht="14.4" customHeight="1">
      <c r="A41" s="41"/>
      <c r="B41" s="44"/>
      <c r="C41" s="41"/>
      <c r="D41" s="41"/>
      <c r="E41" s="166" t="s">
        <v>48</v>
      </c>
      <c r="F41" s="181">
        <f>ROUND((SUM(BG105:BG112) + SUM(BG136:BG194)),  2)</f>
        <v>0</v>
      </c>
      <c r="G41" s="41"/>
      <c r="H41" s="41"/>
      <c r="I41" s="182">
        <v>0.20999999999999999</v>
      </c>
      <c r="J41" s="181">
        <f>0</f>
        <v>0</v>
      </c>
      <c r="K41" s="41"/>
      <c r="L41" s="66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hidden="1" s="2" customFormat="1" ht="14.4" customHeight="1">
      <c r="A42" s="41"/>
      <c r="B42" s="44"/>
      <c r="C42" s="41"/>
      <c r="D42" s="41"/>
      <c r="E42" s="166" t="s">
        <v>49</v>
      </c>
      <c r="F42" s="181">
        <f>ROUND((SUM(BH105:BH112) + SUM(BH136:BH194)),  2)</f>
        <v>0</v>
      </c>
      <c r="G42" s="41"/>
      <c r="H42" s="41"/>
      <c r="I42" s="182">
        <v>0.14999999999999999</v>
      </c>
      <c r="J42" s="181">
        <f>0</f>
        <v>0</v>
      </c>
      <c r="K42" s="41"/>
      <c r="L42" s="66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hidden="1" s="2" customFormat="1" ht="14.4" customHeight="1">
      <c r="A43" s="41"/>
      <c r="B43" s="44"/>
      <c r="C43" s="41"/>
      <c r="D43" s="41"/>
      <c r="E43" s="166" t="s">
        <v>50</v>
      </c>
      <c r="F43" s="181">
        <f>ROUND((SUM(BI105:BI112) + SUM(BI136:BI194)),  2)</f>
        <v>0</v>
      </c>
      <c r="G43" s="41"/>
      <c r="H43" s="41"/>
      <c r="I43" s="182">
        <v>0</v>
      </c>
      <c r="J43" s="181">
        <f>0</f>
        <v>0</v>
      </c>
      <c r="K43" s="41"/>
      <c r="L43" s="66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</row>
    <row r="44" s="2" customFormat="1" ht="6.96" customHeight="1">
      <c r="A44" s="41"/>
      <c r="B44" s="44"/>
      <c r="C44" s="41"/>
      <c r="D44" s="41"/>
      <c r="E44" s="41"/>
      <c r="F44" s="41"/>
      <c r="G44" s="41"/>
      <c r="H44" s="41"/>
      <c r="I44" s="41"/>
      <c r="J44" s="41"/>
      <c r="K44" s="41"/>
      <c r="L44" s="66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5.44" customHeight="1">
      <c r="A45" s="41"/>
      <c r="B45" s="44"/>
      <c r="C45" s="183"/>
      <c r="D45" s="184" t="s">
        <v>51</v>
      </c>
      <c r="E45" s="185"/>
      <c r="F45" s="185"/>
      <c r="G45" s="186" t="s">
        <v>52</v>
      </c>
      <c r="H45" s="187" t="s">
        <v>53</v>
      </c>
      <c r="I45" s="185"/>
      <c r="J45" s="188">
        <f>SUM(J36:J43)</f>
        <v>0</v>
      </c>
      <c r="K45" s="189"/>
      <c r="L45" s="66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14.4" customHeight="1">
      <c r="A46" s="41"/>
      <c r="B46" s="44"/>
      <c r="C46" s="41"/>
      <c r="D46" s="41"/>
      <c r="E46" s="41"/>
      <c r="F46" s="41"/>
      <c r="G46" s="41"/>
      <c r="H46" s="41"/>
      <c r="I46" s="41"/>
      <c r="J46" s="41"/>
      <c r="K46" s="41"/>
      <c r="L46" s="66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6"/>
      <c r="D50" s="190" t="s">
        <v>54</v>
      </c>
      <c r="E50" s="191"/>
      <c r="F50" s="191"/>
      <c r="G50" s="190" t="s">
        <v>55</v>
      </c>
      <c r="H50" s="191"/>
      <c r="I50" s="191"/>
      <c r="J50" s="191"/>
      <c r="K50" s="191"/>
      <c r="L50" s="66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1"/>
      <c r="B61" s="44"/>
      <c r="C61" s="41"/>
      <c r="D61" s="192" t="s">
        <v>56</v>
      </c>
      <c r="E61" s="193"/>
      <c r="F61" s="194" t="s">
        <v>57</v>
      </c>
      <c r="G61" s="192" t="s">
        <v>56</v>
      </c>
      <c r="H61" s="193"/>
      <c r="I61" s="193"/>
      <c r="J61" s="195" t="s">
        <v>57</v>
      </c>
      <c r="K61" s="193"/>
      <c r="L61" s="66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1"/>
      <c r="B65" s="44"/>
      <c r="C65" s="41"/>
      <c r="D65" s="190" t="s">
        <v>58</v>
      </c>
      <c r="E65" s="196"/>
      <c r="F65" s="196"/>
      <c r="G65" s="190" t="s">
        <v>59</v>
      </c>
      <c r="H65" s="196"/>
      <c r="I65" s="196"/>
      <c r="J65" s="196"/>
      <c r="K65" s="196"/>
      <c r="L65" s="66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1"/>
      <c r="B76" s="44"/>
      <c r="C76" s="41"/>
      <c r="D76" s="192" t="s">
        <v>56</v>
      </c>
      <c r="E76" s="193"/>
      <c r="F76" s="194" t="s">
        <v>57</v>
      </c>
      <c r="G76" s="192" t="s">
        <v>56</v>
      </c>
      <c r="H76" s="193"/>
      <c r="I76" s="193"/>
      <c r="J76" s="195" t="s">
        <v>57</v>
      </c>
      <c r="K76" s="193"/>
      <c r="L76" s="66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4.4" customHeight="1">
      <c r="A77" s="41"/>
      <c r="B77" s="197"/>
      <c r="C77" s="198"/>
      <c r="D77" s="198"/>
      <c r="E77" s="198"/>
      <c r="F77" s="198"/>
      <c r="G77" s="198"/>
      <c r="H77" s="198"/>
      <c r="I77" s="198"/>
      <c r="J77" s="198"/>
      <c r="K77" s="198"/>
      <c r="L77" s="66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81" s="2" customFormat="1" ht="6.96" customHeight="1">
      <c r="A81" s="41"/>
      <c r="B81" s="199"/>
      <c r="C81" s="200"/>
      <c r="D81" s="200"/>
      <c r="E81" s="200"/>
      <c r="F81" s="200"/>
      <c r="G81" s="200"/>
      <c r="H81" s="200"/>
      <c r="I81" s="200"/>
      <c r="J81" s="200"/>
      <c r="K81" s="200"/>
      <c r="L81" s="66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24.96" customHeight="1">
      <c r="A82" s="41"/>
      <c r="B82" s="42"/>
      <c r="C82" s="24" t="s">
        <v>179</v>
      </c>
      <c r="D82" s="43"/>
      <c r="E82" s="43"/>
      <c r="F82" s="43"/>
      <c r="G82" s="43"/>
      <c r="H82" s="43"/>
      <c r="I82" s="43"/>
      <c r="J82" s="43"/>
      <c r="K82" s="43"/>
      <c r="L82" s="66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66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3" t="s">
        <v>16</v>
      </c>
      <c r="D84" s="43"/>
      <c r="E84" s="43"/>
      <c r="F84" s="43"/>
      <c r="G84" s="43"/>
      <c r="H84" s="43"/>
      <c r="I84" s="43"/>
      <c r="J84" s="43"/>
      <c r="K84" s="43"/>
      <c r="L84" s="66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6.5" customHeight="1">
      <c r="A85" s="41"/>
      <c r="B85" s="42"/>
      <c r="C85" s="43"/>
      <c r="D85" s="43"/>
      <c r="E85" s="201" t="str">
        <f>E7</f>
        <v>Komunitní centrum Jahodnice - rozdělení do etap .I.etapa</v>
      </c>
      <c r="F85" s="33"/>
      <c r="G85" s="33"/>
      <c r="H85" s="33"/>
      <c r="I85" s="43"/>
      <c r="J85" s="43"/>
      <c r="K85" s="43"/>
      <c r="L85" s="66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1" customFormat="1" ht="12" customHeight="1">
      <c r="B86" s="22"/>
      <c r="C86" s="33" t="s">
        <v>171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23.25" customHeight="1">
      <c r="B87" s="22"/>
      <c r="C87" s="23"/>
      <c r="D87" s="23"/>
      <c r="E87" s="201" t="s">
        <v>172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173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41"/>
      <c r="B89" s="42"/>
      <c r="C89" s="43"/>
      <c r="D89" s="43"/>
      <c r="E89" s="202" t="s">
        <v>174</v>
      </c>
      <c r="F89" s="43"/>
      <c r="G89" s="43"/>
      <c r="H89" s="43"/>
      <c r="I89" s="43"/>
      <c r="J89" s="43"/>
      <c r="K89" s="43"/>
      <c r="L89" s="66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12" customHeight="1">
      <c r="A90" s="41"/>
      <c r="B90" s="42"/>
      <c r="C90" s="33" t="s">
        <v>4335</v>
      </c>
      <c r="D90" s="43"/>
      <c r="E90" s="43"/>
      <c r="F90" s="43"/>
      <c r="G90" s="43"/>
      <c r="H90" s="43"/>
      <c r="I90" s="43"/>
      <c r="J90" s="43"/>
      <c r="K90" s="43"/>
      <c r="L90" s="66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6.5" customHeight="1">
      <c r="A91" s="41"/>
      <c r="B91" s="42"/>
      <c r="C91" s="43"/>
      <c r="D91" s="43"/>
      <c r="E91" s="79" t="str">
        <f>E13</f>
        <v>226 - Výkopy přípojky</v>
      </c>
      <c r="F91" s="43"/>
      <c r="G91" s="43"/>
      <c r="H91" s="43"/>
      <c r="I91" s="43"/>
      <c r="J91" s="43"/>
      <c r="K91" s="43"/>
      <c r="L91" s="66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6.96" customHeight="1">
      <c r="A92" s="41"/>
      <c r="B92" s="42"/>
      <c r="C92" s="43"/>
      <c r="D92" s="43"/>
      <c r="E92" s="43"/>
      <c r="F92" s="43"/>
      <c r="G92" s="43"/>
      <c r="H92" s="43"/>
      <c r="I92" s="43"/>
      <c r="J92" s="43"/>
      <c r="K92" s="43"/>
      <c r="L92" s="66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2" customHeight="1">
      <c r="A93" s="41"/>
      <c r="B93" s="42"/>
      <c r="C93" s="33" t="s">
        <v>20</v>
      </c>
      <c r="D93" s="43"/>
      <c r="E93" s="43"/>
      <c r="F93" s="28" t="str">
        <f>F16</f>
        <v>Baštýřská 67/2,19800 Praha 14</v>
      </c>
      <c r="G93" s="43"/>
      <c r="H93" s="43"/>
      <c r="I93" s="33" t="s">
        <v>22</v>
      </c>
      <c r="J93" s="82" t="str">
        <f>IF(J16="","",J16)</f>
        <v>14. 7. 2021</v>
      </c>
      <c r="K93" s="43"/>
      <c r="L93" s="66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6.96" customHeight="1">
      <c r="A94" s="41"/>
      <c r="B94" s="42"/>
      <c r="C94" s="43"/>
      <c r="D94" s="43"/>
      <c r="E94" s="43"/>
      <c r="F94" s="43"/>
      <c r="G94" s="43"/>
      <c r="H94" s="43"/>
      <c r="I94" s="43"/>
      <c r="J94" s="43"/>
      <c r="K94" s="43"/>
      <c r="L94" s="66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25.65" customHeight="1">
      <c r="A95" s="41"/>
      <c r="B95" s="42"/>
      <c r="C95" s="33" t="s">
        <v>24</v>
      </c>
      <c r="D95" s="43"/>
      <c r="E95" s="43"/>
      <c r="F95" s="28" t="str">
        <f>E19</f>
        <v>Městská část Praha 14,Br.Venclíků 1073,Praha 14</v>
      </c>
      <c r="G95" s="43"/>
      <c r="H95" s="43"/>
      <c r="I95" s="33" t="s">
        <v>31</v>
      </c>
      <c r="J95" s="37" t="str">
        <f>E25</f>
        <v>a3atelier s.r.o.,Praha 1</v>
      </c>
      <c r="K95" s="43"/>
      <c r="L95" s="66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15.15" customHeight="1">
      <c r="A96" s="41"/>
      <c r="B96" s="42"/>
      <c r="C96" s="33" t="s">
        <v>29</v>
      </c>
      <c r="D96" s="43"/>
      <c r="E96" s="43"/>
      <c r="F96" s="28" t="str">
        <f>IF(E22="","",E22)</f>
        <v>Vyplň údaj</v>
      </c>
      <c r="G96" s="43"/>
      <c r="H96" s="43"/>
      <c r="I96" s="33" t="s">
        <v>35</v>
      </c>
      <c r="J96" s="37" t="str">
        <f>E28</f>
        <v>Ing.Myšík Petr</v>
      </c>
      <c r="K96" s="43"/>
      <c r="L96" s="66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97" s="2" customFormat="1" ht="10.32" customHeight="1">
      <c r="A97" s="41"/>
      <c r="B97" s="42"/>
      <c r="C97" s="43"/>
      <c r="D97" s="43"/>
      <c r="E97" s="43"/>
      <c r="F97" s="43"/>
      <c r="G97" s="43"/>
      <c r="H97" s="43"/>
      <c r="I97" s="43"/>
      <c r="J97" s="43"/>
      <c r="K97" s="43"/>
      <c r="L97" s="66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</row>
    <row r="98" s="2" customFormat="1" ht="29.28" customHeight="1">
      <c r="A98" s="41"/>
      <c r="B98" s="42"/>
      <c r="C98" s="203" t="s">
        <v>180</v>
      </c>
      <c r="D98" s="160"/>
      <c r="E98" s="160"/>
      <c r="F98" s="160"/>
      <c r="G98" s="160"/>
      <c r="H98" s="160"/>
      <c r="I98" s="160"/>
      <c r="J98" s="204" t="s">
        <v>181</v>
      </c>
      <c r="K98" s="160"/>
      <c r="L98" s="66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</row>
    <row r="99" s="2" customFormat="1" ht="10.32" customHeight="1">
      <c r="A99" s="41"/>
      <c r="B99" s="42"/>
      <c r="C99" s="43"/>
      <c r="D99" s="43"/>
      <c r="E99" s="43"/>
      <c r="F99" s="43"/>
      <c r="G99" s="43"/>
      <c r="H99" s="43"/>
      <c r="I99" s="43"/>
      <c r="J99" s="43"/>
      <c r="K99" s="43"/>
      <c r="L99" s="66"/>
      <c r="S99" s="41"/>
      <c r="T99" s="41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</row>
    <row r="100" s="2" customFormat="1" ht="22.8" customHeight="1">
      <c r="A100" s="41"/>
      <c r="B100" s="42"/>
      <c r="C100" s="205" t="s">
        <v>182</v>
      </c>
      <c r="D100" s="43"/>
      <c r="E100" s="43"/>
      <c r="F100" s="43"/>
      <c r="G100" s="43"/>
      <c r="H100" s="43"/>
      <c r="I100" s="43"/>
      <c r="J100" s="113">
        <f>J136</f>
        <v>0</v>
      </c>
      <c r="K100" s="43"/>
      <c r="L100" s="66"/>
      <c r="S100" s="41"/>
      <c r="T100" s="41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U100" s="18" t="s">
        <v>183</v>
      </c>
    </row>
    <row r="101" s="9" customFormat="1" ht="24.96" customHeight="1">
      <c r="A101" s="9"/>
      <c r="B101" s="206"/>
      <c r="C101" s="207"/>
      <c r="D101" s="208" t="s">
        <v>4647</v>
      </c>
      <c r="E101" s="209"/>
      <c r="F101" s="209"/>
      <c r="G101" s="209"/>
      <c r="H101" s="209"/>
      <c r="I101" s="209"/>
      <c r="J101" s="210">
        <f>J137</f>
        <v>0</v>
      </c>
      <c r="K101" s="207"/>
      <c r="L101" s="211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206"/>
      <c r="C102" s="207"/>
      <c r="D102" s="208" t="s">
        <v>4648</v>
      </c>
      <c r="E102" s="209"/>
      <c r="F102" s="209"/>
      <c r="G102" s="209"/>
      <c r="H102" s="209"/>
      <c r="I102" s="209"/>
      <c r="J102" s="210">
        <f>J166</f>
        <v>0</v>
      </c>
      <c r="K102" s="207"/>
      <c r="L102" s="211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2" customFormat="1" ht="21.84" customHeight="1">
      <c r="A103" s="41"/>
      <c r="B103" s="42"/>
      <c r="C103" s="43"/>
      <c r="D103" s="43"/>
      <c r="E103" s="43"/>
      <c r="F103" s="43"/>
      <c r="G103" s="43"/>
      <c r="H103" s="43"/>
      <c r="I103" s="43"/>
      <c r="J103" s="43"/>
      <c r="K103" s="43"/>
      <c r="L103" s="66"/>
      <c r="S103" s="41"/>
      <c r="T103" s="41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</row>
    <row r="104" s="2" customFormat="1" ht="6.96" customHeight="1">
      <c r="A104" s="41"/>
      <c r="B104" s="42"/>
      <c r="C104" s="43"/>
      <c r="D104" s="43"/>
      <c r="E104" s="43"/>
      <c r="F104" s="43"/>
      <c r="G104" s="43"/>
      <c r="H104" s="43"/>
      <c r="I104" s="43"/>
      <c r="J104" s="43"/>
      <c r="K104" s="43"/>
      <c r="L104" s="66"/>
      <c r="S104" s="41"/>
      <c r="T104" s="41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</row>
    <row r="105" s="2" customFormat="1" ht="29.28" customHeight="1">
      <c r="A105" s="41"/>
      <c r="B105" s="42"/>
      <c r="C105" s="205" t="s">
        <v>189</v>
      </c>
      <c r="D105" s="43"/>
      <c r="E105" s="43"/>
      <c r="F105" s="43"/>
      <c r="G105" s="43"/>
      <c r="H105" s="43"/>
      <c r="I105" s="43"/>
      <c r="J105" s="217">
        <f>ROUND(J106 + J107 + J108 + J109 + J110 + J111,2)</f>
        <v>0</v>
      </c>
      <c r="K105" s="43"/>
      <c r="L105" s="66"/>
      <c r="N105" s="218" t="s">
        <v>45</v>
      </c>
      <c r="S105" s="41"/>
      <c r="T105" s="41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</row>
    <row r="106" s="2" customFormat="1" ht="18" customHeight="1">
      <c r="A106" s="41"/>
      <c r="B106" s="42"/>
      <c r="C106" s="43"/>
      <c r="D106" s="156" t="s">
        <v>190</v>
      </c>
      <c r="E106" s="151"/>
      <c r="F106" s="151"/>
      <c r="G106" s="43"/>
      <c r="H106" s="43"/>
      <c r="I106" s="43"/>
      <c r="J106" s="152">
        <v>0</v>
      </c>
      <c r="K106" s="43"/>
      <c r="L106" s="219"/>
      <c r="M106" s="220"/>
      <c r="N106" s="221" t="s">
        <v>46</v>
      </c>
      <c r="O106" s="220"/>
      <c r="P106" s="220"/>
      <c r="Q106" s="220"/>
      <c r="R106" s="220"/>
      <c r="S106" s="222"/>
      <c r="T106" s="222"/>
      <c r="U106" s="222"/>
      <c r="V106" s="222"/>
      <c r="W106" s="222"/>
      <c r="X106" s="222"/>
      <c r="Y106" s="222"/>
      <c r="Z106" s="222"/>
      <c r="AA106" s="222"/>
      <c r="AB106" s="222"/>
      <c r="AC106" s="222"/>
      <c r="AD106" s="222"/>
      <c r="AE106" s="222"/>
      <c r="AF106" s="220"/>
      <c r="AG106" s="220"/>
      <c r="AH106" s="220"/>
      <c r="AI106" s="220"/>
      <c r="AJ106" s="220"/>
      <c r="AK106" s="220"/>
      <c r="AL106" s="220"/>
      <c r="AM106" s="220"/>
      <c r="AN106" s="220"/>
      <c r="AO106" s="220"/>
      <c r="AP106" s="220"/>
      <c r="AQ106" s="220"/>
      <c r="AR106" s="220"/>
      <c r="AS106" s="220"/>
      <c r="AT106" s="220"/>
      <c r="AU106" s="220"/>
      <c r="AV106" s="220"/>
      <c r="AW106" s="220"/>
      <c r="AX106" s="220"/>
      <c r="AY106" s="223" t="s">
        <v>104</v>
      </c>
      <c r="AZ106" s="220"/>
      <c r="BA106" s="220"/>
      <c r="BB106" s="220"/>
      <c r="BC106" s="220"/>
      <c r="BD106" s="220"/>
      <c r="BE106" s="224">
        <f>IF(N106="základní",J106,0)</f>
        <v>0</v>
      </c>
      <c r="BF106" s="224">
        <f>IF(N106="snížená",J106,0)</f>
        <v>0</v>
      </c>
      <c r="BG106" s="224">
        <f>IF(N106="zákl. přenesená",J106,0)</f>
        <v>0</v>
      </c>
      <c r="BH106" s="224">
        <f>IF(N106="sníž. přenesená",J106,0)</f>
        <v>0</v>
      </c>
      <c r="BI106" s="224">
        <f>IF(N106="nulová",J106,0)</f>
        <v>0</v>
      </c>
      <c r="BJ106" s="223" t="s">
        <v>87</v>
      </c>
      <c r="BK106" s="220"/>
      <c r="BL106" s="220"/>
      <c r="BM106" s="220"/>
    </row>
    <row r="107" s="2" customFormat="1" ht="18" customHeight="1">
      <c r="A107" s="41"/>
      <c r="B107" s="42"/>
      <c r="C107" s="43"/>
      <c r="D107" s="156" t="s">
        <v>191</v>
      </c>
      <c r="E107" s="151"/>
      <c r="F107" s="151"/>
      <c r="G107" s="43"/>
      <c r="H107" s="43"/>
      <c r="I107" s="43"/>
      <c r="J107" s="152">
        <v>0</v>
      </c>
      <c r="K107" s="43"/>
      <c r="L107" s="219"/>
      <c r="M107" s="220"/>
      <c r="N107" s="221" t="s">
        <v>46</v>
      </c>
      <c r="O107" s="220"/>
      <c r="P107" s="220"/>
      <c r="Q107" s="220"/>
      <c r="R107" s="220"/>
      <c r="S107" s="222"/>
      <c r="T107" s="222"/>
      <c r="U107" s="222"/>
      <c r="V107" s="222"/>
      <c r="W107" s="222"/>
      <c r="X107" s="222"/>
      <c r="Y107" s="222"/>
      <c r="Z107" s="222"/>
      <c r="AA107" s="222"/>
      <c r="AB107" s="222"/>
      <c r="AC107" s="222"/>
      <c r="AD107" s="222"/>
      <c r="AE107" s="222"/>
      <c r="AF107" s="220"/>
      <c r="AG107" s="220"/>
      <c r="AH107" s="220"/>
      <c r="AI107" s="220"/>
      <c r="AJ107" s="220"/>
      <c r="AK107" s="220"/>
      <c r="AL107" s="220"/>
      <c r="AM107" s="220"/>
      <c r="AN107" s="220"/>
      <c r="AO107" s="220"/>
      <c r="AP107" s="220"/>
      <c r="AQ107" s="220"/>
      <c r="AR107" s="220"/>
      <c r="AS107" s="220"/>
      <c r="AT107" s="220"/>
      <c r="AU107" s="220"/>
      <c r="AV107" s="220"/>
      <c r="AW107" s="220"/>
      <c r="AX107" s="220"/>
      <c r="AY107" s="223" t="s">
        <v>104</v>
      </c>
      <c r="AZ107" s="220"/>
      <c r="BA107" s="220"/>
      <c r="BB107" s="220"/>
      <c r="BC107" s="220"/>
      <c r="BD107" s="220"/>
      <c r="BE107" s="224">
        <f>IF(N107="základní",J107,0)</f>
        <v>0</v>
      </c>
      <c r="BF107" s="224">
        <f>IF(N107="snížená",J107,0)</f>
        <v>0</v>
      </c>
      <c r="BG107" s="224">
        <f>IF(N107="zákl. přenesená",J107,0)</f>
        <v>0</v>
      </c>
      <c r="BH107" s="224">
        <f>IF(N107="sníž. přenesená",J107,0)</f>
        <v>0</v>
      </c>
      <c r="BI107" s="224">
        <f>IF(N107="nulová",J107,0)</f>
        <v>0</v>
      </c>
      <c r="BJ107" s="223" t="s">
        <v>87</v>
      </c>
      <c r="BK107" s="220"/>
      <c r="BL107" s="220"/>
      <c r="BM107" s="220"/>
    </row>
    <row r="108" s="2" customFormat="1" ht="18" customHeight="1">
      <c r="A108" s="41"/>
      <c r="B108" s="42"/>
      <c r="C108" s="43"/>
      <c r="D108" s="156" t="s">
        <v>192</v>
      </c>
      <c r="E108" s="151"/>
      <c r="F108" s="151"/>
      <c r="G108" s="43"/>
      <c r="H108" s="43"/>
      <c r="I108" s="43"/>
      <c r="J108" s="152">
        <v>0</v>
      </c>
      <c r="K108" s="43"/>
      <c r="L108" s="219"/>
      <c r="M108" s="220"/>
      <c r="N108" s="221" t="s">
        <v>46</v>
      </c>
      <c r="O108" s="220"/>
      <c r="P108" s="220"/>
      <c r="Q108" s="220"/>
      <c r="R108" s="220"/>
      <c r="S108" s="222"/>
      <c r="T108" s="222"/>
      <c r="U108" s="222"/>
      <c r="V108" s="222"/>
      <c r="W108" s="222"/>
      <c r="X108" s="222"/>
      <c r="Y108" s="222"/>
      <c r="Z108" s="222"/>
      <c r="AA108" s="222"/>
      <c r="AB108" s="222"/>
      <c r="AC108" s="222"/>
      <c r="AD108" s="222"/>
      <c r="AE108" s="222"/>
      <c r="AF108" s="220"/>
      <c r="AG108" s="220"/>
      <c r="AH108" s="220"/>
      <c r="AI108" s="220"/>
      <c r="AJ108" s="220"/>
      <c r="AK108" s="220"/>
      <c r="AL108" s="220"/>
      <c r="AM108" s="220"/>
      <c r="AN108" s="220"/>
      <c r="AO108" s="220"/>
      <c r="AP108" s="220"/>
      <c r="AQ108" s="220"/>
      <c r="AR108" s="220"/>
      <c r="AS108" s="220"/>
      <c r="AT108" s="220"/>
      <c r="AU108" s="220"/>
      <c r="AV108" s="220"/>
      <c r="AW108" s="220"/>
      <c r="AX108" s="220"/>
      <c r="AY108" s="223" t="s">
        <v>104</v>
      </c>
      <c r="AZ108" s="220"/>
      <c r="BA108" s="220"/>
      <c r="BB108" s="220"/>
      <c r="BC108" s="220"/>
      <c r="BD108" s="220"/>
      <c r="BE108" s="224">
        <f>IF(N108="základní",J108,0)</f>
        <v>0</v>
      </c>
      <c r="BF108" s="224">
        <f>IF(N108="snížená",J108,0)</f>
        <v>0</v>
      </c>
      <c r="BG108" s="224">
        <f>IF(N108="zákl. přenesená",J108,0)</f>
        <v>0</v>
      </c>
      <c r="BH108" s="224">
        <f>IF(N108="sníž. přenesená",J108,0)</f>
        <v>0</v>
      </c>
      <c r="BI108" s="224">
        <f>IF(N108="nulová",J108,0)</f>
        <v>0</v>
      </c>
      <c r="BJ108" s="223" t="s">
        <v>87</v>
      </c>
      <c r="BK108" s="220"/>
      <c r="BL108" s="220"/>
      <c r="BM108" s="220"/>
    </row>
    <row r="109" s="2" customFormat="1" ht="18" customHeight="1">
      <c r="A109" s="41"/>
      <c r="B109" s="42"/>
      <c r="C109" s="43"/>
      <c r="D109" s="156" t="s">
        <v>193</v>
      </c>
      <c r="E109" s="151"/>
      <c r="F109" s="151"/>
      <c r="G109" s="43"/>
      <c r="H109" s="43"/>
      <c r="I109" s="43"/>
      <c r="J109" s="152">
        <v>0</v>
      </c>
      <c r="K109" s="43"/>
      <c r="L109" s="219"/>
      <c r="M109" s="220"/>
      <c r="N109" s="221" t="s">
        <v>46</v>
      </c>
      <c r="O109" s="220"/>
      <c r="P109" s="220"/>
      <c r="Q109" s="220"/>
      <c r="R109" s="220"/>
      <c r="S109" s="222"/>
      <c r="T109" s="222"/>
      <c r="U109" s="222"/>
      <c r="V109" s="222"/>
      <c r="W109" s="222"/>
      <c r="X109" s="222"/>
      <c r="Y109" s="222"/>
      <c r="Z109" s="222"/>
      <c r="AA109" s="222"/>
      <c r="AB109" s="222"/>
      <c r="AC109" s="222"/>
      <c r="AD109" s="222"/>
      <c r="AE109" s="222"/>
      <c r="AF109" s="220"/>
      <c r="AG109" s="220"/>
      <c r="AH109" s="220"/>
      <c r="AI109" s="220"/>
      <c r="AJ109" s="220"/>
      <c r="AK109" s="220"/>
      <c r="AL109" s="220"/>
      <c r="AM109" s="220"/>
      <c r="AN109" s="220"/>
      <c r="AO109" s="220"/>
      <c r="AP109" s="220"/>
      <c r="AQ109" s="220"/>
      <c r="AR109" s="220"/>
      <c r="AS109" s="220"/>
      <c r="AT109" s="220"/>
      <c r="AU109" s="220"/>
      <c r="AV109" s="220"/>
      <c r="AW109" s="220"/>
      <c r="AX109" s="220"/>
      <c r="AY109" s="223" t="s">
        <v>104</v>
      </c>
      <c r="AZ109" s="220"/>
      <c r="BA109" s="220"/>
      <c r="BB109" s="220"/>
      <c r="BC109" s="220"/>
      <c r="BD109" s="220"/>
      <c r="BE109" s="224">
        <f>IF(N109="základní",J109,0)</f>
        <v>0</v>
      </c>
      <c r="BF109" s="224">
        <f>IF(N109="snížená",J109,0)</f>
        <v>0</v>
      </c>
      <c r="BG109" s="224">
        <f>IF(N109="zákl. přenesená",J109,0)</f>
        <v>0</v>
      </c>
      <c r="BH109" s="224">
        <f>IF(N109="sníž. přenesená",J109,0)</f>
        <v>0</v>
      </c>
      <c r="BI109" s="224">
        <f>IF(N109="nulová",J109,0)</f>
        <v>0</v>
      </c>
      <c r="BJ109" s="223" t="s">
        <v>87</v>
      </c>
      <c r="BK109" s="220"/>
      <c r="BL109" s="220"/>
      <c r="BM109" s="220"/>
    </row>
    <row r="110" s="2" customFormat="1" ht="18" customHeight="1">
      <c r="A110" s="41"/>
      <c r="B110" s="42"/>
      <c r="C110" s="43"/>
      <c r="D110" s="156" t="s">
        <v>194</v>
      </c>
      <c r="E110" s="151"/>
      <c r="F110" s="151"/>
      <c r="G110" s="43"/>
      <c r="H110" s="43"/>
      <c r="I110" s="43"/>
      <c r="J110" s="152">
        <v>0</v>
      </c>
      <c r="K110" s="43"/>
      <c r="L110" s="219"/>
      <c r="M110" s="220"/>
      <c r="N110" s="221" t="s">
        <v>46</v>
      </c>
      <c r="O110" s="220"/>
      <c r="P110" s="220"/>
      <c r="Q110" s="220"/>
      <c r="R110" s="220"/>
      <c r="S110" s="222"/>
      <c r="T110" s="222"/>
      <c r="U110" s="222"/>
      <c r="V110" s="222"/>
      <c r="W110" s="222"/>
      <c r="X110" s="222"/>
      <c r="Y110" s="222"/>
      <c r="Z110" s="222"/>
      <c r="AA110" s="222"/>
      <c r="AB110" s="222"/>
      <c r="AC110" s="222"/>
      <c r="AD110" s="222"/>
      <c r="AE110" s="222"/>
      <c r="AF110" s="220"/>
      <c r="AG110" s="220"/>
      <c r="AH110" s="220"/>
      <c r="AI110" s="220"/>
      <c r="AJ110" s="220"/>
      <c r="AK110" s="220"/>
      <c r="AL110" s="220"/>
      <c r="AM110" s="220"/>
      <c r="AN110" s="220"/>
      <c r="AO110" s="220"/>
      <c r="AP110" s="220"/>
      <c r="AQ110" s="220"/>
      <c r="AR110" s="220"/>
      <c r="AS110" s="220"/>
      <c r="AT110" s="220"/>
      <c r="AU110" s="220"/>
      <c r="AV110" s="220"/>
      <c r="AW110" s="220"/>
      <c r="AX110" s="220"/>
      <c r="AY110" s="223" t="s">
        <v>104</v>
      </c>
      <c r="AZ110" s="220"/>
      <c r="BA110" s="220"/>
      <c r="BB110" s="220"/>
      <c r="BC110" s="220"/>
      <c r="BD110" s="220"/>
      <c r="BE110" s="224">
        <f>IF(N110="základní",J110,0)</f>
        <v>0</v>
      </c>
      <c r="BF110" s="224">
        <f>IF(N110="snížená",J110,0)</f>
        <v>0</v>
      </c>
      <c r="BG110" s="224">
        <f>IF(N110="zákl. přenesená",J110,0)</f>
        <v>0</v>
      </c>
      <c r="BH110" s="224">
        <f>IF(N110="sníž. přenesená",J110,0)</f>
        <v>0</v>
      </c>
      <c r="BI110" s="224">
        <f>IF(N110="nulová",J110,0)</f>
        <v>0</v>
      </c>
      <c r="BJ110" s="223" t="s">
        <v>87</v>
      </c>
      <c r="BK110" s="220"/>
      <c r="BL110" s="220"/>
      <c r="BM110" s="220"/>
    </row>
    <row r="111" s="2" customFormat="1" ht="18" customHeight="1">
      <c r="A111" s="41"/>
      <c r="B111" s="42"/>
      <c r="C111" s="43"/>
      <c r="D111" s="151" t="s">
        <v>195</v>
      </c>
      <c r="E111" s="43"/>
      <c r="F111" s="43"/>
      <c r="G111" s="43"/>
      <c r="H111" s="43"/>
      <c r="I111" s="43"/>
      <c r="J111" s="152">
        <f>ROUND(J34*T111,2)</f>
        <v>0</v>
      </c>
      <c r="K111" s="43"/>
      <c r="L111" s="219"/>
      <c r="M111" s="220"/>
      <c r="N111" s="221" t="s">
        <v>46</v>
      </c>
      <c r="O111" s="220"/>
      <c r="P111" s="220"/>
      <c r="Q111" s="220"/>
      <c r="R111" s="220"/>
      <c r="S111" s="222"/>
      <c r="T111" s="222"/>
      <c r="U111" s="222"/>
      <c r="V111" s="222"/>
      <c r="W111" s="222"/>
      <c r="X111" s="222"/>
      <c r="Y111" s="222"/>
      <c r="Z111" s="222"/>
      <c r="AA111" s="222"/>
      <c r="AB111" s="222"/>
      <c r="AC111" s="222"/>
      <c r="AD111" s="222"/>
      <c r="AE111" s="222"/>
      <c r="AF111" s="220"/>
      <c r="AG111" s="220"/>
      <c r="AH111" s="220"/>
      <c r="AI111" s="220"/>
      <c r="AJ111" s="220"/>
      <c r="AK111" s="220"/>
      <c r="AL111" s="220"/>
      <c r="AM111" s="220"/>
      <c r="AN111" s="220"/>
      <c r="AO111" s="220"/>
      <c r="AP111" s="220"/>
      <c r="AQ111" s="220"/>
      <c r="AR111" s="220"/>
      <c r="AS111" s="220"/>
      <c r="AT111" s="220"/>
      <c r="AU111" s="220"/>
      <c r="AV111" s="220"/>
      <c r="AW111" s="220"/>
      <c r="AX111" s="220"/>
      <c r="AY111" s="223" t="s">
        <v>196</v>
      </c>
      <c r="AZ111" s="220"/>
      <c r="BA111" s="220"/>
      <c r="BB111" s="220"/>
      <c r="BC111" s="220"/>
      <c r="BD111" s="220"/>
      <c r="BE111" s="224">
        <f>IF(N111="základní",J111,0)</f>
        <v>0</v>
      </c>
      <c r="BF111" s="224">
        <f>IF(N111="snížená",J111,0)</f>
        <v>0</v>
      </c>
      <c r="BG111" s="224">
        <f>IF(N111="zákl. přenesená",J111,0)</f>
        <v>0</v>
      </c>
      <c r="BH111" s="224">
        <f>IF(N111="sníž. přenesená",J111,0)</f>
        <v>0</v>
      </c>
      <c r="BI111" s="224">
        <f>IF(N111="nulová",J111,0)</f>
        <v>0</v>
      </c>
      <c r="BJ111" s="223" t="s">
        <v>87</v>
      </c>
      <c r="BK111" s="220"/>
      <c r="BL111" s="220"/>
      <c r="BM111" s="220"/>
    </row>
    <row r="112" s="2" customFormat="1">
      <c r="A112" s="41"/>
      <c r="B112" s="42"/>
      <c r="C112" s="43"/>
      <c r="D112" s="43"/>
      <c r="E112" s="43"/>
      <c r="F112" s="43"/>
      <c r="G112" s="43"/>
      <c r="H112" s="43"/>
      <c r="I112" s="43"/>
      <c r="J112" s="43"/>
      <c r="K112" s="43"/>
      <c r="L112" s="66"/>
      <c r="S112" s="41"/>
      <c r="T112" s="41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</row>
    <row r="113" s="2" customFormat="1" ht="29.28" customHeight="1">
      <c r="A113" s="41"/>
      <c r="B113" s="42"/>
      <c r="C113" s="159" t="s">
        <v>169</v>
      </c>
      <c r="D113" s="160"/>
      <c r="E113" s="160"/>
      <c r="F113" s="160"/>
      <c r="G113" s="160"/>
      <c r="H113" s="160"/>
      <c r="I113" s="160"/>
      <c r="J113" s="161">
        <f>ROUND(J100+J105,2)</f>
        <v>0</v>
      </c>
      <c r="K113" s="160"/>
      <c r="L113" s="66"/>
      <c r="S113" s="41"/>
      <c r="T113" s="41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</row>
    <row r="114" s="2" customFormat="1" ht="6.96" customHeight="1">
      <c r="A114" s="41"/>
      <c r="B114" s="69"/>
      <c r="C114" s="70"/>
      <c r="D114" s="70"/>
      <c r="E114" s="70"/>
      <c r="F114" s="70"/>
      <c r="G114" s="70"/>
      <c r="H114" s="70"/>
      <c r="I114" s="70"/>
      <c r="J114" s="70"/>
      <c r="K114" s="70"/>
      <c r="L114" s="66"/>
      <c r="S114" s="41"/>
      <c r="T114" s="41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</row>
    <row r="118" s="2" customFormat="1" ht="6.96" customHeight="1">
      <c r="A118" s="41"/>
      <c r="B118" s="71"/>
      <c r="C118" s="72"/>
      <c r="D118" s="72"/>
      <c r="E118" s="72"/>
      <c r="F118" s="72"/>
      <c r="G118" s="72"/>
      <c r="H118" s="72"/>
      <c r="I118" s="72"/>
      <c r="J118" s="72"/>
      <c r="K118" s="72"/>
      <c r="L118" s="66"/>
      <c r="S118" s="41"/>
      <c r="T118" s="41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</row>
    <row r="119" s="2" customFormat="1" ht="24.96" customHeight="1">
      <c r="A119" s="41"/>
      <c r="B119" s="42"/>
      <c r="C119" s="24" t="s">
        <v>197</v>
      </c>
      <c r="D119" s="43"/>
      <c r="E119" s="43"/>
      <c r="F119" s="43"/>
      <c r="G119" s="43"/>
      <c r="H119" s="43"/>
      <c r="I119" s="43"/>
      <c r="J119" s="43"/>
      <c r="K119" s="43"/>
      <c r="L119" s="66"/>
      <c r="S119" s="41"/>
      <c r="T119" s="41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</row>
    <row r="120" s="2" customFormat="1" ht="6.96" customHeight="1">
      <c r="A120" s="41"/>
      <c r="B120" s="42"/>
      <c r="C120" s="43"/>
      <c r="D120" s="43"/>
      <c r="E120" s="43"/>
      <c r="F120" s="43"/>
      <c r="G120" s="43"/>
      <c r="H120" s="43"/>
      <c r="I120" s="43"/>
      <c r="J120" s="43"/>
      <c r="K120" s="43"/>
      <c r="L120" s="66"/>
      <c r="S120" s="41"/>
      <c r="T120" s="41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</row>
    <row r="121" s="2" customFormat="1" ht="12" customHeight="1">
      <c r="A121" s="41"/>
      <c r="B121" s="42"/>
      <c r="C121" s="33" t="s">
        <v>16</v>
      </c>
      <c r="D121" s="43"/>
      <c r="E121" s="43"/>
      <c r="F121" s="43"/>
      <c r="G121" s="43"/>
      <c r="H121" s="43"/>
      <c r="I121" s="43"/>
      <c r="J121" s="43"/>
      <c r="K121" s="43"/>
      <c r="L121" s="66"/>
      <c r="S121" s="41"/>
      <c r="T121" s="41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</row>
    <row r="122" s="2" customFormat="1" ht="16.5" customHeight="1">
      <c r="A122" s="41"/>
      <c r="B122" s="42"/>
      <c r="C122" s="43"/>
      <c r="D122" s="43"/>
      <c r="E122" s="201" t="str">
        <f>E7</f>
        <v>Komunitní centrum Jahodnice - rozdělení do etap .I.etapa</v>
      </c>
      <c r="F122" s="33"/>
      <c r="G122" s="33"/>
      <c r="H122" s="33"/>
      <c r="I122" s="43"/>
      <c r="J122" s="43"/>
      <c r="K122" s="43"/>
      <c r="L122" s="66"/>
      <c r="S122" s="41"/>
      <c r="T122" s="41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</row>
    <row r="123" s="1" customFormat="1" ht="12" customHeight="1">
      <c r="B123" s="22"/>
      <c r="C123" s="33" t="s">
        <v>171</v>
      </c>
      <c r="D123" s="23"/>
      <c r="E123" s="23"/>
      <c r="F123" s="23"/>
      <c r="G123" s="23"/>
      <c r="H123" s="23"/>
      <c r="I123" s="23"/>
      <c r="J123" s="23"/>
      <c r="K123" s="23"/>
      <c r="L123" s="21"/>
    </row>
    <row r="124" s="1" customFormat="1" ht="23.25" customHeight="1">
      <c r="B124" s="22"/>
      <c r="C124" s="23"/>
      <c r="D124" s="23"/>
      <c r="E124" s="201" t="s">
        <v>172</v>
      </c>
      <c r="F124" s="23"/>
      <c r="G124" s="23"/>
      <c r="H124" s="23"/>
      <c r="I124" s="23"/>
      <c r="J124" s="23"/>
      <c r="K124" s="23"/>
      <c r="L124" s="21"/>
    </row>
    <row r="125" s="1" customFormat="1" ht="12" customHeight="1">
      <c r="B125" s="22"/>
      <c r="C125" s="33" t="s">
        <v>173</v>
      </c>
      <c r="D125" s="23"/>
      <c r="E125" s="23"/>
      <c r="F125" s="23"/>
      <c r="G125" s="23"/>
      <c r="H125" s="23"/>
      <c r="I125" s="23"/>
      <c r="J125" s="23"/>
      <c r="K125" s="23"/>
      <c r="L125" s="21"/>
    </row>
    <row r="126" s="2" customFormat="1" ht="16.5" customHeight="1">
      <c r="A126" s="41"/>
      <c r="B126" s="42"/>
      <c r="C126" s="43"/>
      <c r="D126" s="43"/>
      <c r="E126" s="202" t="s">
        <v>174</v>
      </c>
      <c r="F126" s="43"/>
      <c r="G126" s="43"/>
      <c r="H126" s="43"/>
      <c r="I126" s="43"/>
      <c r="J126" s="43"/>
      <c r="K126" s="43"/>
      <c r="L126" s="66"/>
      <c r="S126" s="41"/>
      <c r="T126" s="41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</row>
    <row r="127" s="2" customFormat="1" ht="12" customHeight="1">
      <c r="A127" s="41"/>
      <c r="B127" s="42"/>
      <c r="C127" s="33" t="s">
        <v>4335</v>
      </c>
      <c r="D127" s="43"/>
      <c r="E127" s="43"/>
      <c r="F127" s="43"/>
      <c r="G127" s="43"/>
      <c r="H127" s="43"/>
      <c r="I127" s="43"/>
      <c r="J127" s="43"/>
      <c r="K127" s="43"/>
      <c r="L127" s="66"/>
      <c r="S127" s="41"/>
      <c r="T127" s="41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</row>
    <row r="128" s="2" customFormat="1" ht="16.5" customHeight="1">
      <c r="A128" s="41"/>
      <c r="B128" s="42"/>
      <c r="C128" s="43"/>
      <c r="D128" s="43"/>
      <c r="E128" s="79" t="str">
        <f>E13</f>
        <v>226 - Výkopy přípojky</v>
      </c>
      <c r="F128" s="43"/>
      <c r="G128" s="43"/>
      <c r="H128" s="43"/>
      <c r="I128" s="43"/>
      <c r="J128" s="43"/>
      <c r="K128" s="43"/>
      <c r="L128" s="66"/>
      <c r="S128" s="41"/>
      <c r="T128" s="41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</row>
    <row r="129" s="2" customFormat="1" ht="6.96" customHeight="1">
      <c r="A129" s="41"/>
      <c r="B129" s="42"/>
      <c r="C129" s="43"/>
      <c r="D129" s="43"/>
      <c r="E129" s="43"/>
      <c r="F129" s="43"/>
      <c r="G129" s="43"/>
      <c r="H129" s="43"/>
      <c r="I129" s="43"/>
      <c r="J129" s="43"/>
      <c r="K129" s="43"/>
      <c r="L129" s="66"/>
      <c r="S129" s="41"/>
      <c r="T129" s="41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</row>
    <row r="130" s="2" customFormat="1" ht="12" customHeight="1">
      <c r="A130" s="41"/>
      <c r="B130" s="42"/>
      <c r="C130" s="33" t="s">
        <v>20</v>
      </c>
      <c r="D130" s="43"/>
      <c r="E130" s="43"/>
      <c r="F130" s="28" t="str">
        <f>F16</f>
        <v>Baštýřská 67/2,19800 Praha 14</v>
      </c>
      <c r="G130" s="43"/>
      <c r="H130" s="43"/>
      <c r="I130" s="33" t="s">
        <v>22</v>
      </c>
      <c r="J130" s="82" t="str">
        <f>IF(J16="","",J16)</f>
        <v>14. 7. 2021</v>
      </c>
      <c r="K130" s="43"/>
      <c r="L130" s="66"/>
      <c r="S130" s="41"/>
      <c r="T130" s="41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</row>
    <row r="131" s="2" customFormat="1" ht="6.96" customHeight="1">
      <c r="A131" s="41"/>
      <c r="B131" s="42"/>
      <c r="C131" s="43"/>
      <c r="D131" s="43"/>
      <c r="E131" s="43"/>
      <c r="F131" s="43"/>
      <c r="G131" s="43"/>
      <c r="H131" s="43"/>
      <c r="I131" s="43"/>
      <c r="J131" s="43"/>
      <c r="K131" s="43"/>
      <c r="L131" s="66"/>
      <c r="S131" s="41"/>
      <c r="T131" s="41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</row>
    <row r="132" s="2" customFormat="1" ht="25.65" customHeight="1">
      <c r="A132" s="41"/>
      <c r="B132" s="42"/>
      <c r="C132" s="33" t="s">
        <v>24</v>
      </c>
      <c r="D132" s="43"/>
      <c r="E132" s="43"/>
      <c r="F132" s="28" t="str">
        <f>E19</f>
        <v>Městská část Praha 14,Br.Venclíků 1073,Praha 14</v>
      </c>
      <c r="G132" s="43"/>
      <c r="H132" s="43"/>
      <c r="I132" s="33" t="s">
        <v>31</v>
      </c>
      <c r="J132" s="37" t="str">
        <f>E25</f>
        <v>a3atelier s.r.o.,Praha 1</v>
      </c>
      <c r="K132" s="43"/>
      <c r="L132" s="66"/>
      <c r="S132" s="41"/>
      <c r="T132" s="41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</row>
    <row r="133" s="2" customFormat="1" ht="15.15" customHeight="1">
      <c r="A133" s="41"/>
      <c r="B133" s="42"/>
      <c r="C133" s="33" t="s">
        <v>29</v>
      </c>
      <c r="D133" s="43"/>
      <c r="E133" s="43"/>
      <c r="F133" s="28" t="str">
        <f>IF(E22="","",E22)</f>
        <v>Vyplň údaj</v>
      </c>
      <c r="G133" s="43"/>
      <c r="H133" s="43"/>
      <c r="I133" s="33" t="s">
        <v>35</v>
      </c>
      <c r="J133" s="37" t="str">
        <f>E28</f>
        <v>Ing.Myšík Petr</v>
      </c>
      <c r="K133" s="43"/>
      <c r="L133" s="66"/>
      <c r="S133" s="41"/>
      <c r="T133" s="41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</row>
    <row r="134" s="2" customFormat="1" ht="10.32" customHeight="1">
      <c r="A134" s="41"/>
      <c r="B134" s="42"/>
      <c r="C134" s="43"/>
      <c r="D134" s="43"/>
      <c r="E134" s="43"/>
      <c r="F134" s="43"/>
      <c r="G134" s="43"/>
      <c r="H134" s="43"/>
      <c r="I134" s="43"/>
      <c r="J134" s="43"/>
      <c r="K134" s="43"/>
      <c r="L134" s="66"/>
      <c r="S134" s="41"/>
      <c r="T134" s="41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</row>
    <row r="135" s="11" customFormat="1" ht="29.28" customHeight="1">
      <c r="A135" s="225"/>
      <c r="B135" s="226"/>
      <c r="C135" s="227" t="s">
        <v>198</v>
      </c>
      <c r="D135" s="228" t="s">
        <v>66</v>
      </c>
      <c r="E135" s="228" t="s">
        <v>62</v>
      </c>
      <c r="F135" s="228" t="s">
        <v>63</v>
      </c>
      <c r="G135" s="228" t="s">
        <v>199</v>
      </c>
      <c r="H135" s="228" t="s">
        <v>200</v>
      </c>
      <c r="I135" s="228" t="s">
        <v>201</v>
      </c>
      <c r="J135" s="229" t="s">
        <v>181</v>
      </c>
      <c r="K135" s="230" t="s">
        <v>202</v>
      </c>
      <c r="L135" s="231"/>
      <c r="M135" s="103" t="s">
        <v>1</v>
      </c>
      <c r="N135" s="104" t="s">
        <v>45</v>
      </c>
      <c r="O135" s="104" t="s">
        <v>203</v>
      </c>
      <c r="P135" s="104" t="s">
        <v>204</v>
      </c>
      <c r="Q135" s="104" t="s">
        <v>205</v>
      </c>
      <c r="R135" s="104" t="s">
        <v>206</v>
      </c>
      <c r="S135" s="104" t="s">
        <v>207</v>
      </c>
      <c r="T135" s="105" t="s">
        <v>208</v>
      </c>
      <c r="U135" s="225"/>
      <c r="V135" s="225"/>
      <c r="W135" s="225"/>
      <c r="X135" s="225"/>
      <c r="Y135" s="225"/>
      <c r="Z135" s="225"/>
      <c r="AA135" s="225"/>
      <c r="AB135" s="225"/>
      <c r="AC135" s="225"/>
      <c r="AD135" s="225"/>
      <c r="AE135" s="225"/>
    </row>
    <row r="136" s="2" customFormat="1" ht="22.8" customHeight="1">
      <c r="A136" s="41"/>
      <c r="B136" s="42"/>
      <c r="C136" s="110" t="s">
        <v>209</v>
      </c>
      <c r="D136" s="43"/>
      <c r="E136" s="43"/>
      <c r="F136" s="43"/>
      <c r="G136" s="43"/>
      <c r="H136" s="43"/>
      <c r="I136" s="43"/>
      <c r="J136" s="232">
        <f>BK136</f>
        <v>0</v>
      </c>
      <c r="K136" s="43"/>
      <c r="L136" s="44"/>
      <c r="M136" s="106"/>
      <c r="N136" s="233"/>
      <c r="O136" s="107"/>
      <c r="P136" s="234">
        <f>P137+P166</f>
        <v>0</v>
      </c>
      <c r="Q136" s="107"/>
      <c r="R136" s="234">
        <f>R137+R166</f>
        <v>0</v>
      </c>
      <c r="S136" s="107"/>
      <c r="T136" s="235">
        <f>T137+T166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T136" s="18" t="s">
        <v>80</v>
      </c>
      <c r="AU136" s="18" t="s">
        <v>183</v>
      </c>
      <c r="BK136" s="236">
        <f>BK137+BK166</f>
        <v>0</v>
      </c>
    </row>
    <row r="137" s="12" customFormat="1" ht="25.92" customHeight="1">
      <c r="A137" s="12"/>
      <c r="B137" s="237"/>
      <c r="C137" s="238"/>
      <c r="D137" s="239" t="s">
        <v>80</v>
      </c>
      <c r="E137" s="240" t="s">
        <v>3566</v>
      </c>
      <c r="F137" s="240" t="s">
        <v>4649</v>
      </c>
      <c r="G137" s="238"/>
      <c r="H137" s="238"/>
      <c r="I137" s="241"/>
      <c r="J137" s="242">
        <f>BK137</f>
        <v>0</v>
      </c>
      <c r="K137" s="238"/>
      <c r="L137" s="243"/>
      <c r="M137" s="244"/>
      <c r="N137" s="245"/>
      <c r="O137" s="245"/>
      <c r="P137" s="246">
        <f>SUM(P138:P165)</f>
        <v>0</v>
      </c>
      <c r="Q137" s="245"/>
      <c r="R137" s="246">
        <f>SUM(R138:R165)</f>
        <v>0</v>
      </c>
      <c r="S137" s="245"/>
      <c r="T137" s="247">
        <f>SUM(T138:T165)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48" t="s">
        <v>87</v>
      </c>
      <c r="AT137" s="249" t="s">
        <v>80</v>
      </c>
      <c r="AU137" s="249" t="s">
        <v>81</v>
      </c>
      <c r="AY137" s="248" t="s">
        <v>211</v>
      </c>
      <c r="BK137" s="250">
        <f>SUM(BK138:BK165)</f>
        <v>0</v>
      </c>
    </row>
    <row r="138" s="2" customFormat="1" ht="24.15" customHeight="1">
      <c r="A138" s="41"/>
      <c r="B138" s="42"/>
      <c r="C138" s="253" t="s">
        <v>87</v>
      </c>
      <c r="D138" s="253" t="s">
        <v>214</v>
      </c>
      <c r="E138" s="254" t="s">
        <v>4650</v>
      </c>
      <c r="F138" s="255" t="s">
        <v>4651</v>
      </c>
      <c r="G138" s="256" t="s">
        <v>269</v>
      </c>
      <c r="H138" s="257">
        <v>14.4</v>
      </c>
      <c r="I138" s="258"/>
      <c r="J138" s="259">
        <f>ROUND(I138*H138,2)</f>
        <v>0</v>
      </c>
      <c r="K138" s="260"/>
      <c r="L138" s="44"/>
      <c r="M138" s="261" t="s">
        <v>1</v>
      </c>
      <c r="N138" s="262" t="s">
        <v>46</v>
      </c>
      <c r="O138" s="94"/>
      <c r="P138" s="263">
        <f>O138*H138</f>
        <v>0</v>
      </c>
      <c r="Q138" s="263">
        <v>0</v>
      </c>
      <c r="R138" s="263">
        <f>Q138*H138</f>
        <v>0</v>
      </c>
      <c r="S138" s="263">
        <v>0</v>
      </c>
      <c r="T138" s="264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65" t="s">
        <v>100</v>
      </c>
      <c r="AT138" s="265" t="s">
        <v>214</v>
      </c>
      <c r="AU138" s="265" t="s">
        <v>87</v>
      </c>
      <c r="AY138" s="18" t="s">
        <v>211</v>
      </c>
      <c r="BE138" s="155">
        <f>IF(N138="základní",J138,0)</f>
        <v>0</v>
      </c>
      <c r="BF138" s="155">
        <f>IF(N138="snížená",J138,0)</f>
        <v>0</v>
      </c>
      <c r="BG138" s="155">
        <f>IF(N138="zákl. přenesená",J138,0)</f>
        <v>0</v>
      </c>
      <c r="BH138" s="155">
        <f>IF(N138="sníž. přenesená",J138,0)</f>
        <v>0</v>
      </c>
      <c r="BI138" s="155">
        <f>IF(N138="nulová",J138,0)</f>
        <v>0</v>
      </c>
      <c r="BJ138" s="18" t="s">
        <v>87</v>
      </c>
      <c r="BK138" s="155">
        <f>ROUND(I138*H138,2)</f>
        <v>0</v>
      </c>
      <c r="BL138" s="18" t="s">
        <v>100</v>
      </c>
      <c r="BM138" s="265" t="s">
        <v>4652</v>
      </c>
    </row>
    <row r="139" s="13" customFormat="1">
      <c r="A139" s="13"/>
      <c r="B139" s="266"/>
      <c r="C139" s="267"/>
      <c r="D139" s="268" t="s">
        <v>236</v>
      </c>
      <c r="E139" s="269" t="s">
        <v>1</v>
      </c>
      <c r="F139" s="270" t="s">
        <v>4653</v>
      </c>
      <c r="G139" s="267"/>
      <c r="H139" s="269" t="s">
        <v>1</v>
      </c>
      <c r="I139" s="271"/>
      <c r="J139" s="267"/>
      <c r="K139" s="267"/>
      <c r="L139" s="272"/>
      <c r="M139" s="273"/>
      <c r="N139" s="274"/>
      <c r="O139" s="274"/>
      <c r="P139" s="274"/>
      <c r="Q139" s="274"/>
      <c r="R139" s="274"/>
      <c r="S139" s="274"/>
      <c r="T139" s="275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76" t="s">
        <v>236</v>
      </c>
      <c r="AU139" s="276" t="s">
        <v>87</v>
      </c>
      <c r="AV139" s="13" t="s">
        <v>87</v>
      </c>
      <c r="AW139" s="13" t="s">
        <v>34</v>
      </c>
      <c r="AX139" s="13" t="s">
        <v>81</v>
      </c>
      <c r="AY139" s="276" t="s">
        <v>211</v>
      </c>
    </row>
    <row r="140" s="13" customFormat="1">
      <c r="A140" s="13"/>
      <c r="B140" s="266"/>
      <c r="C140" s="267"/>
      <c r="D140" s="268" t="s">
        <v>236</v>
      </c>
      <c r="E140" s="269" t="s">
        <v>1</v>
      </c>
      <c r="F140" s="270" t="s">
        <v>4654</v>
      </c>
      <c r="G140" s="267"/>
      <c r="H140" s="269" t="s">
        <v>1</v>
      </c>
      <c r="I140" s="271"/>
      <c r="J140" s="267"/>
      <c r="K140" s="267"/>
      <c r="L140" s="272"/>
      <c r="M140" s="273"/>
      <c r="N140" s="274"/>
      <c r="O140" s="274"/>
      <c r="P140" s="274"/>
      <c r="Q140" s="274"/>
      <c r="R140" s="274"/>
      <c r="S140" s="274"/>
      <c r="T140" s="275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76" t="s">
        <v>236</v>
      </c>
      <c r="AU140" s="276" t="s">
        <v>87</v>
      </c>
      <c r="AV140" s="13" t="s">
        <v>87</v>
      </c>
      <c r="AW140" s="13" t="s">
        <v>34</v>
      </c>
      <c r="AX140" s="13" t="s">
        <v>81</v>
      </c>
      <c r="AY140" s="276" t="s">
        <v>211</v>
      </c>
    </row>
    <row r="141" s="14" customFormat="1">
      <c r="A141" s="14"/>
      <c r="B141" s="277"/>
      <c r="C141" s="278"/>
      <c r="D141" s="268" t="s">
        <v>236</v>
      </c>
      <c r="E141" s="279" t="s">
        <v>1</v>
      </c>
      <c r="F141" s="280" t="s">
        <v>4655</v>
      </c>
      <c r="G141" s="278"/>
      <c r="H141" s="281">
        <v>14.4</v>
      </c>
      <c r="I141" s="282"/>
      <c r="J141" s="278"/>
      <c r="K141" s="278"/>
      <c r="L141" s="283"/>
      <c r="M141" s="284"/>
      <c r="N141" s="285"/>
      <c r="O141" s="285"/>
      <c r="P141" s="285"/>
      <c r="Q141" s="285"/>
      <c r="R141" s="285"/>
      <c r="S141" s="285"/>
      <c r="T141" s="286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87" t="s">
        <v>236</v>
      </c>
      <c r="AU141" s="287" t="s">
        <v>87</v>
      </c>
      <c r="AV141" s="14" t="s">
        <v>89</v>
      </c>
      <c r="AW141" s="14" t="s">
        <v>34</v>
      </c>
      <c r="AX141" s="14" t="s">
        <v>87</v>
      </c>
      <c r="AY141" s="287" t="s">
        <v>211</v>
      </c>
    </row>
    <row r="142" s="2" customFormat="1" ht="33" customHeight="1">
      <c r="A142" s="41"/>
      <c r="B142" s="42"/>
      <c r="C142" s="253" t="s">
        <v>89</v>
      </c>
      <c r="D142" s="253" t="s">
        <v>214</v>
      </c>
      <c r="E142" s="254" t="s">
        <v>4656</v>
      </c>
      <c r="F142" s="255" t="s">
        <v>4657</v>
      </c>
      <c r="G142" s="256" t="s">
        <v>332</v>
      </c>
      <c r="H142" s="257">
        <v>38.159999999999997</v>
      </c>
      <c r="I142" s="258"/>
      <c r="J142" s="259">
        <f>ROUND(I142*H142,2)</f>
        <v>0</v>
      </c>
      <c r="K142" s="260"/>
      <c r="L142" s="44"/>
      <c r="M142" s="261" t="s">
        <v>1</v>
      </c>
      <c r="N142" s="262" t="s">
        <v>46</v>
      </c>
      <c r="O142" s="94"/>
      <c r="P142" s="263">
        <f>O142*H142</f>
        <v>0</v>
      </c>
      <c r="Q142" s="263">
        <v>0</v>
      </c>
      <c r="R142" s="263">
        <f>Q142*H142</f>
        <v>0</v>
      </c>
      <c r="S142" s="263">
        <v>0</v>
      </c>
      <c r="T142" s="264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65" t="s">
        <v>100</v>
      </c>
      <c r="AT142" s="265" t="s">
        <v>214</v>
      </c>
      <c r="AU142" s="265" t="s">
        <v>87</v>
      </c>
      <c r="AY142" s="18" t="s">
        <v>211</v>
      </c>
      <c r="BE142" s="155">
        <f>IF(N142="základní",J142,0)</f>
        <v>0</v>
      </c>
      <c r="BF142" s="155">
        <f>IF(N142="snížená",J142,0)</f>
        <v>0</v>
      </c>
      <c r="BG142" s="155">
        <f>IF(N142="zákl. přenesená",J142,0)</f>
        <v>0</v>
      </c>
      <c r="BH142" s="155">
        <f>IF(N142="sníž. přenesená",J142,0)</f>
        <v>0</v>
      </c>
      <c r="BI142" s="155">
        <f>IF(N142="nulová",J142,0)</f>
        <v>0</v>
      </c>
      <c r="BJ142" s="18" t="s">
        <v>87</v>
      </c>
      <c r="BK142" s="155">
        <f>ROUND(I142*H142,2)</f>
        <v>0</v>
      </c>
      <c r="BL142" s="18" t="s">
        <v>100</v>
      </c>
      <c r="BM142" s="265" t="s">
        <v>4658</v>
      </c>
    </row>
    <row r="143" s="13" customFormat="1">
      <c r="A143" s="13"/>
      <c r="B143" s="266"/>
      <c r="C143" s="267"/>
      <c r="D143" s="268" t="s">
        <v>236</v>
      </c>
      <c r="E143" s="269" t="s">
        <v>1</v>
      </c>
      <c r="F143" s="270" t="s">
        <v>4659</v>
      </c>
      <c r="G143" s="267"/>
      <c r="H143" s="269" t="s">
        <v>1</v>
      </c>
      <c r="I143" s="271"/>
      <c r="J143" s="267"/>
      <c r="K143" s="267"/>
      <c r="L143" s="272"/>
      <c r="M143" s="273"/>
      <c r="N143" s="274"/>
      <c r="O143" s="274"/>
      <c r="P143" s="274"/>
      <c r="Q143" s="274"/>
      <c r="R143" s="274"/>
      <c r="S143" s="274"/>
      <c r="T143" s="275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76" t="s">
        <v>236</v>
      </c>
      <c r="AU143" s="276" t="s">
        <v>87</v>
      </c>
      <c r="AV143" s="13" t="s">
        <v>87</v>
      </c>
      <c r="AW143" s="13" t="s">
        <v>34</v>
      </c>
      <c r="AX143" s="13" t="s">
        <v>81</v>
      </c>
      <c r="AY143" s="276" t="s">
        <v>211</v>
      </c>
    </row>
    <row r="144" s="14" customFormat="1">
      <c r="A144" s="14"/>
      <c r="B144" s="277"/>
      <c r="C144" s="278"/>
      <c r="D144" s="268" t="s">
        <v>236</v>
      </c>
      <c r="E144" s="279" t="s">
        <v>1</v>
      </c>
      <c r="F144" s="280" t="s">
        <v>4660</v>
      </c>
      <c r="G144" s="278"/>
      <c r="H144" s="281">
        <v>38.159999999999997</v>
      </c>
      <c r="I144" s="282"/>
      <c r="J144" s="278"/>
      <c r="K144" s="278"/>
      <c r="L144" s="283"/>
      <c r="M144" s="284"/>
      <c r="N144" s="285"/>
      <c r="O144" s="285"/>
      <c r="P144" s="285"/>
      <c r="Q144" s="285"/>
      <c r="R144" s="285"/>
      <c r="S144" s="285"/>
      <c r="T144" s="286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87" t="s">
        <v>236</v>
      </c>
      <c r="AU144" s="287" t="s">
        <v>87</v>
      </c>
      <c r="AV144" s="14" t="s">
        <v>89</v>
      </c>
      <c r="AW144" s="14" t="s">
        <v>34</v>
      </c>
      <c r="AX144" s="14" t="s">
        <v>87</v>
      </c>
      <c r="AY144" s="287" t="s">
        <v>211</v>
      </c>
    </row>
    <row r="145" s="2" customFormat="1" ht="24.15" customHeight="1">
      <c r="A145" s="41"/>
      <c r="B145" s="42"/>
      <c r="C145" s="253" t="s">
        <v>96</v>
      </c>
      <c r="D145" s="253" t="s">
        <v>214</v>
      </c>
      <c r="E145" s="254" t="s">
        <v>4661</v>
      </c>
      <c r="F145" s="255" t="s">
        <v>4662</v>
      </c>
      <c r="G145" s="256" t="s">
        <v>332</v>
      </c>
      <c r="H145" s="257">
        <v>3.4199999999999999</v>
      </c>
      <c r="I145" s="258"/>
      <c r="J145" s="259">
        <f>ROUND(I145*H145,2)</f>
        <v>0</v>
      </c>
      <c r="K145" s="260"/>
      <c r="L145" s="44"/>
      <c r="M145" s="261" t="s">
        <v>1</v>
      </c>
      <c r="N145" s="262" t="s">
        <v>46</v>
      </c>
      <c r="O145" s="94"/>
      <c r="P145" s="263">
        <f>O145*H145</f>
        <v>0</v>
      </c>
      <c r="Q145" s="263">
        <v>0</v>
      </c>
      <c r="R145" s="263">
        <f>Q145*H145</f>
        <v>0</v>
      </c>
      <c r="S145" s="263">
        <v>0</v>
      </c>
      <c r="T145" s="264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65" t="s">
        <v>100</v>
      </c>
      <c r="AT145" s="265" t="s">
        <v>214</v>
      </c>
      <c r="AU145" s="265" t="s">
        <v>87</v>
      </c>
      <c r="AY145" s="18" t="s">
        <v>211</v>
      </c>
      <c r="BE145" s="155">
        <f>IF(N145="základní",J145,0)</f>
        <v>0</v>
      </c>
      <c r="BF145" s="155">
        <f>IF(N145="snížená",J145,0)</f>
        <v>0</v>
      </c>
      <c r="BG145" s="155">
        <f>IF(N145="zákl. přenesená",J145,0)</f>
        <v>0</v>
      </c>
      <c r="BH145" s="155">
        <f>IF(N145="sníž. přenesená",J145,0)</f>
        <v>0</v>
      </c>
      <c r="BI145" s="155">
        <f>IF(N145="nulová",J145,0)</f>
        <v>0</v>
      </c>
      <c r="BJ145" s="18" t="s">
        <v>87</v>
      </c>
      <c r="BK145" s="155">
        <f>ROUND(I145*H145,2)</f>
        <v>0</v>
      </c>
      <c r="BL145" s="18" t="s">
        <v>100</v>
      </c>
      <c r="BM145" s="265" t="s">
        <v>4663</v>
      </c>
    </row>
    <row r="146" s="13" customFormat="1">
      <c r="A146" s="13"/>
      <c r="B146" s="266"/>
      <c r="C146" s="267"/>
      <c r="D146" s="268" t="s">
        <v>236</v>
      </c>
      <c r="E146" s="269" t="s">
        <v>1</v>
      </c>
      <c r="F146" s="270" t="s">
        <v>4664</v>
      </c>
      <c r="G146" s="267"/>
      <c r="H146" s="269" t="s">
        <v>1</v>
      </c>
      <c r="I146" s="271"/>
      <c r="J146" s="267"/>
      <c r="K146" s="267"/>
      <c r="L146" s="272"/>
      <c r="M146" s="273"/>
      <c r="N146" s="274"/>
      <c r="O146" s="274"/>
      <c r="P146" s="274"/>
      <c r="Q146" s="274"/>
      <c r="R146" s="274"/>
      <c r="S146" s="274"/>
      <c r="T146" s="275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76" t="s">
        <v>236</v>
      </c>
      <c r="AU146" s="276" t="s">
        <v>87</v>
      </c>
      <c r="AV146" s="13" t="s">
        <v>87</v>
      </c>
      <c r="AW146" s="13" t="s">
        <v>34</v>
      </c>
      <c r="AX146" s="13" t="s">
        <v>81</v>
      </c>
      <c r="AY146" s="276" t="s">
        <v>211</v>
      </c>
    </row>
    <row r="147" s="14" customFormat="1">
      <c r="A147" s="14"/>
      <c r="B147" s="277"/>
      <c r="C147" s="278"/>
      <c r="D147" s="268" t="s">
        <v>236</v>
      </c>
      <c r="E147" s="279" t="s">
        <v>1</v>
      </c>
      <c r="F147" s="280" t="s">
        <v>4665</v>
      </c>
      <c r="G147" s="278"/>
      <c r="H147" s="281">
        <v>3.4199999999999999</v>
      </c>
      <c r="I147" s="282"/>
      <c r="J147" s="278"/>
      <c r="K147" s="278"/>
      <c r="L147" s="283"/>
      <c r="M147" s="284"/>
      <c r="N147" s="285"/>
      <c r="O147" s="285"/>
      <c r="P147" s="285"/>
      <c r="Q147" s="285"/>
      <c r="R147" s="285"/>
      <c r="S147" s="285"/>
      <c r="T147" s="286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87" t="s">
        <v>236</v>
      </c>
      <c r="AU147" s="287" t="s">
        <v>87</v>
      </c>
      <c r="AV147" s="14" t="s">
        <v>89</v>
      </c>
      <c r="AW147" s="14" t="s">
        <v>34</v>
      </c>
      <c r="AX147" s="14" t="s">
        <v>87</v>
      </c>
      <c r="AY147" s="287" t="s">
        <v>211</v>
      </c>
    </row>
    <row r="148" s="2" customFormat="1" ht="37.8" customHeight="1">
      <c r="A148" s="41"/>
      <c r="B148" s="42"/>
      <c r="C148" s="253" t="s">
        <v>100</v>
      </c>
      <c r="D148" s="253" t="s">
        <v>214</v>
      </c>
      <c r="E148" s="254" t="s">
        <v>4666</v>
      </c>
      <c r="F148" s="255" t="s">
        <v>4667</v>
      </c>
      <c r="G148" s="256" t="s">
        <v>332</v>
      </c>
      <c r="H148" s="257">
        <v>38.159999999999997</v>
      </c>
      <c r="I148" s="258"/>
      <c r="J148" s="259">
        <f>ROUND(I148*H148,2)</f>
        <v>0</v>
      </c>
      <c r="K148" s="260"/>
      <c r="L148" s="44"/>
      <c r="M148" s="261" t="s">
        <v>1</v>
      </c>
      <c r="N148" s="262" t="s">
        <v>46</v>
      </c>
      <c r="O148" s="94"/>
      <c r="P148" s="263">
        <f>O148*H148</f>
        <v>0</v>
      </c>
      <c r="Q148" s="263">
        <v>0</v>
      </c>
      <c r="R148" s="263">
        <f>Q148*H148</f>
        <v>0</v>
      </c>
      <c r="S148" s="263">
        <v>0</v>
      </c>
      <c r="T148" s="264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65" t="s">
        <v>100</v>
      </c>
      <c r="AT148" s="265" t="s">
        <v>214</v>
      </c>
      <c r="AU148" s="265" t="s">
        <v>87</v>
      </c>
      <c r="AY148" s="18" t="s">
        <v>211</v>
      </c>
      <c r="BE148" s="155">
        <f>IF(N148="základní",J148,0)</f>
        <v>0</v>
      </c>
      <c r="BF148" s="155">
        <f>IF(N148="snížená",J148,0)</f>
        <v>0</v>
      </c>
      <c r="BG148" s="155">
        <f>IF(N148="zákl. přenesená",J148,0)</f>
        <v>0</v>
      </c>
      <c r="BH148" s="155">
        <f>IF(N148="sníž. přenesená",J148,0)</f>
        <v>0</v>
      </c>
      <c r="BI148" s="155">
        <f>IF(N148="nulová",J148,0)</f>
        <v>0</v>
      </c>
      <c r="BJ148" s="18" t="s">
        <v>87</v>
      </c>
      <c r="BK148" s="155">
        <f>ROUND(I148*H148,2)</f>
        <v>0</v>
      </c>
      <c r="BL148" s="18" t="s">
        <v>100</v>
      </c>
      <c r="BM148" s="265" t="s">
        <v>4668</v>
      </c>
    </row>
    <row r="149" s="13" customFormat="1">
      <c r="A149" s="13"/>
      <c r="B149" s="266"/>
      <c r="C149" s="267"/>
      <c r="D149" s="268" t="s">
        <v>236</v>
      </c>
      <c r="E149" s="269" t="s">
        <v>1</v>
      </c>
      <c r="F149" s="270" t="s">
        <v>4659</v>
      </c>
      <c r="G149" s="267"/>
      <c r="H149" s="269" t="s">
        <v>1</v>
      </c>
      <c r="I149" s="271"/>
      <c r="J149" s="267"/>
      <c r="K149" s="267"/>
      <c r="L149" s="272"/>
      <c r="M149" s="273"/>
      <c r="N149" s="274"/>
      <c r="O149" s="274"/>
      <c r="P149" s="274"/>
      <c r="Q149" s="274"/>
      <c r="R149" s="274"/>
      <c r="S149" s="274"/>
      <c r="T149" s="275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76" t="s">
        <v>236</v>
      </c>
      <c r="AU149" s="276" t="s">
        <v>87</v>
      </c>
      <c r="AV149" s="13" t="s">
        <v>87</v>
      </c>
      <c r="AW149" s="13" t="s">
        <v>34</v>
      </c>
      <c r="AX149" s="13" t="s">
        <v>81</v>
      </c>
      <c r="AY149" s="276" t="s">
        <v>211</v>
      </c>
    </row>
    <row r="150" s="14" customFormat="1">
      <c r="A150" s="14"/>
      <c r="B150" s="277"/>
      <c r="C150" s="278"/>
      <c r="D150" s="268" t="s">
        <v>236</v>
      </c>
      <c r="E150" s="279" t="s">
        <v>1</v>
      </c>
      <c r="F150" s="280" t="s">
        <v>4660</v>
      </c>
      <c r="G150" s="278"/>
      <c r="H150" s="281">
        <v>38.159999999999997</v>
      </c>
      <c r="I150" s="282"/>
      <c r="J150" s="278"/>
      <c r="K150" s="278"/>
      <c r="L150" s="283"/>
      <c r="M150" s="284"/>
      <c r="N150" s="285"/>
      <c r="O150" s="285"/>
      <c r="P150" s="285"/>
      <c r="Q150" s="285"/>
      <c r="R150" s="285"/>
      <c r="S150" s="285"/>
      <c r="T150" s="286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87" t="s">
        <v>236</v>
      </c>
      <c r="AU150" s="287" t="s">
        <v>87</v>
      </c>
      <c r="AV150" s="14" t="s">
        <v>89</v>
      </c>
      <c r="AW150" s="14" t="s">
        <v>34</v>
      </c>
      <c r="AX150" s="14" t="s">
        <v>87</v>
      </c>
      <c r="AY150" s="287" t="s">
        <v>211</v>
      </c>
    </row>
    <row r="151" s="2" customFormat="1" ht="24.15" customHeight="1">
      <c r="A151" s="41"/>
      <c r="B151" s="42"/>
      <c r="C151" s="253" t="s">
        <v>105</v>
      </c>
      <c r="D151" s="253" t="s">
        <v>214</v>
      </c>
      <c r="E151" s="254" t="s">
        <v>4669</v>
      </c>
      <c r="F151" s="255" t="s">
        <v>4670</v>
      </c>
      <c r="G151" s="256" t="s">
        <v>332</v>
      </c>
      <c r="H151" s="257">
        <v>35.280000000000001</v>
      </c>
      <c r="I151" s="258"/>
      <c r="J151" s="259">
        <f>ROUND(I151*H151,2)</f>
        <v>0</v>
      </c>
      <c r="K151" s="260"/>
      <c r="L151" s="44"/>
      <c r="M151" s="261" t="s">
        <v>1</v>
      </c>
      <c r="N151" s="262" t="s">
        <v>46</v>
      </c>
      <c r="O151" s="94"/>
      <c r="P151" s="263">
        <f>O151*H151</f>
        <v>0</v>
      </c>
      <c r="Q151" s="263">
        <v>0</v>
      </c>
      <c r="R151" s="263">
        <f>Q151*H151</f>
        <v>0</v>
      </c>
      <c r="S151" s="263">
        <v>0</v>
      </c>
      <c r="T151" s="264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65" t="s">
        <v>100</v>
      </c>
      <c r="AT151" s="265" t="s">
        <v>214</v>
      </c>
      <c r="AU151" s="265" t="s">
        <v>87</v>
      </c>
      <c r="AY151" s="18" t="s">
        <v>211</v>
      </c>
      <c r="BE151" s="155">
        <f>IF(N151="základní",J151,0)</f>
        <v>0</v>
      </c>
      <c r="BF151" s="155">
        <f>IF(N151="snížená",J151,0)</f>
        <v>0</v>
      </c>
      <c r="BG151" s="155">
        <f>IF(N151="zákl. přenesená",J151,0)</f>
        <v>0</v>
      </c>
      <c r="BH151" s="155">
        <f>IF(N151="sníž. přenesená",J151,0)</f>
        <v>0</v>
      </c>
      <c r="BI151" s="155">
        <f>IF(N151="nulová",J151,0)</f>
        <v>0</v>
      </c>
      <c r="BJ151" s="18" t="s">
        <v>87</v>
      </c>
      <c r="BK151" s="155">
        <f>ROUND(I151*H151,2)</f>
        <v>0</v>
      </c>
      <c r="BL151" s="18" t="s">
        <v>100</v>
      </c>
      <c r="BM151" s="265" t="s">
        <v>4671</v>
      </c>
    </row>
    <row r="152" s="13" customFormat="1">
      <c r="A152" s="13"/>
      <c r="B152" s="266"/>
      <c r="C152" s="267"/>
      <c r="D152" s="268" t="s">
        <v>236</v>
      </c>
      <c r="E152" s="269" t="s">
        <v>1</v>
      </c>
      <c r="F152" s="270" t="s">
        <v>4672</v>
      </c>
      <c r="G152" s="267"/>
      <c r="H152" s="269" t="s">
        <v>1</v>
      </c>
      <c r="I152" s="271"/>
      <c r="J152" s="267"/>
      <c r="K152" s="267"/>
      <c r="L152" s="272"/>
      <c r="M152" s="273"/>
      <c r="N152" s="274"/>
      <c r="O152" s="274"/>
      <c r="P152" s="274"/>
      <c r="Q152" s="274"/>
      <c r="R152" s="274"/>
      <c r="S152" s="274"/>
      <c r="T152" s="275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76" t="s">
        <v>236</v>
      </c>
      <c r="AU152" s="276" t="s">
        <v>87</v>
      </c>
      <c r="AV152" s="13" t="s">
        <v>87</v>
      </c>
      <c r="AW152" s="13" t="s">
        <v>34</v>
      </c>
      <c r="AX152" s="13" t="s">
        <v>81</v>
      </c>
      <c r="AY152" s="276" t="s">
        <v>211</v>
      </c>
    </row>
    <row r="153" s="14" customFormat="1">
      <c r="A153" s="14"/>
      <c r="B153" s="277"/>
      <c r="C153" s="278"/>
      <c r="D153" s="268" t="s">
        <v>236</v>
      </c>
      <c r="E153" s="279" t="s">
        <v>1</v>
      </c>
      <c r="F153" s="280" t="s">
        <v>4673</v>
      </c>
      <c r="G153" s="278"/>
      <c r="H153" s="281">
        <v>35.280000000000001</v>
      </c>
      <c r="I153" s="282"/>
      <c r="J153" s="278"/>
      <c r="K153" s="278"/>
      <c r="L153" s="283"/>
      <c r="M153" s="284"/>
      <c r="N153" s="285"/>
      <c r="O153" s="285"/>
      <c r="P153" s="285"/>
      <c r="Q153" s="285"/>
      <c r="R153" s="285"/>
      <c r="S153" s="285"/>
      <c r="T153" s="286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87" t="s">
        <v>236</v>
      </c>
      <c r="AU153" s="287" t="s">
        <v>87</v>
      </c>
      <c r="AV153" s="14" t="s">
        <v>89</v>
      </c>
      <c r="AW153" s="14" t="s">
        <v>34</v>
      </c>
      <c r="AX153" s="14" t="s">
        <v>87</v>
      </c>
      <c r="AY153" s="287" t="s">
        <v>211</v>
      </c>
    </row>
    <row r="154" s="2" customFormat="1" ht="24.15" customHeight="1">
      <c r="A154" s="41"/>
      <c r="B154" s="42"/>
      <c r="C154" s="253" t="s">
        <v>232</v>
      </c>
      <c r="D154" s="253" t="s">
        <v>214</v>
      </c>
      <c r="E154" s="254" t="s">
        <v>4674</v>
      </c>
      <c r="F154" s="255" t="s">
        <v>4675</v>
      </c>
      <c r="G154" s="256" t="s">
        <v>332</v>
      </c>
      <c r="H154" s="257">
        <v>1.44</v>
      </c>
      <c r="I154" s="258"/>
      <c r="J154" s="259">
        <f>ROUND(I154*H154,2)</f>
        <v>0</v>
      </c>
      <c r="K154" s="260"/>
      <c r="L154" s="44"/>
      <c r="M154" s="261" t="s">
        <v>1</v>
      </c>
      <c r="N154" s="262" t="s">
        <v>46</v>
      </c>
      <c r="O154" s="94"/>
      <c r="P154" s="263">
        <f>O154*H154</f>
        <v>0</v>
      </c>
      <c r="Q154" s="263">
        <v>0</v>
      </c>
      <c r="R154" s="263">
        <f>Q154*H154</f>
        <v>0</v>
      </c>
      <c r="S154" s="263">
        <v>0</v>
      </c>
      <c r="T154" s="264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65" t="s">
        <v>100</v>
      </c>
      <c r="AT154" s="265" t="s">
        <v>214</v>
      </c>
      <c r="AU154" s="265" t="s">
        <v>87</v>
      </c>
      <c r="AY154" s="18" t="s">
        <v>211</v>
      </c>
      <c r="BE154" s="155">
        <f>IF(N154="základní",J154,0)</f>
        <v>0</v>
      </c>
      <c r="BF154" s="155">
        <f>IF(N154="snížená",J154,0)</f>
        <v>0</v>
      </c>
      <c r="BG154" s="155">
        <f>IF(N154="zákl. přenesená",J154,0)</f>
        <v>0</v>
      </c>
      <c r="BH154" s="155">
        <f>IF(N154="sníž. přenesená",J154,0)</f>
        <v>0</v>
      </c>
      <c r="BI154" s="155">
        <f>IF(N154="nulová",J154,0)</f>
        <v>0</v>
      </c>
      <c r="BJ154" s="18" t="s">
        <v>87</v>
      </c>
      <c r="BK154" s="155">
        <f>ROUND(I154*H154,2)</f>
        <v>0</v>
      </c>
      <c r="BL154" s="18" t="s">
        <v>100</v>
      </c>
      <c r="BM154" s="265" t="s">
        <v>4676</v>
      </c>
    </row>
    <row r="155" s="13" customFormat="1">
      <c r="A155" s="13"/>
      <c r="B155" s="266"/>
      <c r="C155" s="267"/>
      <c r="D155" s="268" t="s">
        <v>236</v>
      </c>
      <c r="E155" s="269" t="s">
        <v>1</v>
      </c>
      <c r="F155" s="270" t="s">
        <v>4677</v>
      </c>
      <c r="G155" s="267"/>
      <c r="H155" s="269" t="s">
        <v>1</v>
      </c>
      <c r="I155" s="271"/>
      <c r="J155" s="267"/>
      <c r="K155" s="267"/>
      <c r="L155" s="272"/>
      <c r="M155" s="273"/>
      <c r="N155" s="274"/>
      <c r="O155" s="274"/>
      <c r="P155" s="274"/>
      <c r="Q155" s="274"/>
      <c r="R155" s="274"/>
      <c r="S155" s="274"/>
      <c r="T155" s="275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76" t="s">
        <v>236</v>
      </c>
      <c r="AU155" s="276" t="s">
        <v>87</v>
      </c>
      <c r="AV155" s="13" t="s">
        <v>87</v>
      </c>
      <c r="AW155" s="13" t="s">
        <v>34</v>
      </c>
      <c r="AX155" s="13" t="s">
        <v>81</v>
      </c>
      <c r="AY155" s="276" t="s">
        <v>211</v>
      </c>
    </row>
    <row r="156" s="14" customFormat="1">
      <c r="A156" s="14"/>
      <c r="B156" s="277"/>
      <c r="C156" s="278"/>
      <c r="D156" s="268" t="s">
        <v>236</v>
      </c>
      <c r="E156" s="279" t="s">
        <v>1</v>
      </c>
      <c r="F156" s="280" t="s">
        <v>4678</v>
      </c>
      <c r="G156" s="278"/>
      <c r="H156" s="281">
        <v>1.44</v>
      </c>
      <c r="I156" s="282"/>
      <c r="J156" s="278"/>
      <c r="K156" s="278"/>
      <c r="L156" s="283"/>
      <c r="M156" s="284"/>
      <c r="N156" s="285"/>
      <c r="O156" s="285"/>
      <c r="P156" s="285"/>
      <c r="Q156" s="285"/>
      <c r="R156" s="285"/>
      <c r="S156" s="285"/>
      <c r="T156" s="286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87" t="s">
        <v>236</v>
      </c>
      <c r="AU156" s="287" t="s">
        <v>87</v>
      </c>
      <c r="AV156" s="14" t="s">
        <v>89</v>
      </c>
      <c r="AW156" s="14" t="s">
        <v>34</v>
      </c>
      <c r="AX156" s="14" t="s">
        <v>87</v>
      </c>
      <c r="AY156" s="287" t="s">
        <v>211</v>
      </c>
    </row>
    <row r="157" s="2" customFormat="1" ht="16.5" customHeight="1">
      <c r="A157" s="41"/>
      <c r="B157" s="42"/>
      <c r="C157" s="317" t="s">
        <v>243</v>
      </c>
      <c r="D157" s="317" t="s">
        <v>587</v>
      </c>
      <c r="E157" s="318" t="s">
        <v>4679</v>
      </c>
      <c r="F157" s="319" t="s">
        <v>4680</v>
      </c>
      <c r="G157" s="320" t="s">
        <v>505</v>
      </c>
      <c r="H157" s="321">
        <v>1.944</v>
      </c>
      <c r="I157" s="322"/>
      <c r="J157" s="323">
        <f>ROUND(I157*H157,2)</f>
        <v>0</v>
      </c>
      <c r="K157" s="324"/>
      <c r="L157" s="325"/>
      <c r="M157" s="326" t="s">
        <v>1</v>
      </c>
      <c r="N157" s="327" t="s">
        <v>46</v>
      </c>
      <c r="O157" s="94"/>
      <c r="P157" s="263">
        <f>O157*H157</f>
        <v>0</v>
      </c>
      <c r="Q157" s="263">
        <v>0</v>
      </c>
      <c r="R157" s="263">
        <f>Q157*H157</f>
        <v>0</v>
      </c>
      <c r="S157" s="263">
        <v>0</v>
      </c>
      <c r="T157" s="264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65" t="s">
        <v>247</v>
      </c>
      <c r="AT157" s="265" t="s">
        <v>587</v>
      </c>
      <c r="AU157" s="265" t="s">
        <v>87</v>
      </c>
      <c r="AY157" s="18" t="s">
        <v>211</v>
      </c>
      <c r="BE157" s="155">
        <f>IF(N157="základní",J157,0)</f>
        <v>0</v>
      </c>
      <c r="BF157" s="155">
        <f>IF(N157="snížená",J157,0)</f>
        <v>0</v>
      </c>
      <c r="BG157" s="155">
        <f>IF(N157="zákl. přenesená",J157,0)</f>
        <v>0</v>
      </c>
      <c r="BH157" s="155">
        <f>IF(N157="sníž. přenesená",J157,0)</f>
        <v>0</v>
      </c>
      <c r="BI157" s="155">
        <f>IF(N157="nulová",J157,0)</f>
        <v>0</v>
      </c>
      <c r="BJ157" s="18" t="s">
        <v>87</v>
      </c>
      <c r="BK157" s="155">
        <f>ROUND(I157*H157,2)</f>
        <v>0</v>
      </c>
      <c r="BL157" s="18" t="s">
        <v>100</v>
      </c>
      <c r="BM157" s="265" t="s">
        <v>4681</v>
      </c>
    </row>
    <row r="158" s="13" customFormat="1">
      <c r="A158" s="13"/>
      <c r="B158" s="266"/>
      <c r="C158" s="267"/>
      <c r="D158" s="268" t="s">
        <v>236</v>
      </c>
      <c r="E158" s="269" t="s">
        <v>1</v>
      </c>
      <c r="F158" s="270" t="s">
        <v>4682</v>
      </c>
      <c r="G158" s="267"/>
      <c r="H158" s="269" t="s">
        <v>1</v>
      </c>
      <c r="I158" s="271"/>
      <c r="J158" s="267"/>
      <c r="K158" s="267"/>
      <c r="L158" s="272"/>
      <c r="M158" s="273"/>
      <c r="N158" s="274"/>
      <c r="O158" s="274"/>
      <c r="P158" s="274"/>
      <c r="Q158" s="274"/>
      <c r="R158" s="274"/>
      <c r="S158" s="274"/>
      <c r="T158" s="275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76" t="s">
        <v>236</v>
      </c>
      <c r="AU158" s="276" t="s">
        <v>87</v>
      </c>
      <c r="AV158" s="13" t="s">
        <v>87</v>
      </c>
      <c r="AW158" s="13" t="s">
        <v>34</v>
      </c>
      <c r="AX158" s="13" t="s">
        <v>81</v>
      </c>
      <c r="AY158" s="276" t="s">
        <v>211</v>
      </c>
    </row>
    <row r="159" s="14" customFormat="1">
      <c r="A159" s="14"/>
      <c r="B159" s="277"/>
      <c r="C159" s="278"/>
      <c r="D159" s="268" t="s">
        <v>236</v>
      </c>
      <c r="E159" s="279" t="s">
        <v>1</v>
      </c>
      <c r="F159" s="280" t="s">
        <v>4683</v>
      </c>
      <c r="G159" s="278"/>
      <c r="H159" s="281">
        <v>1.944</v>
      </c>
      <c r="I159" s="282"/>
      <c r="J159" s="278"/>
      <c r="K159" s="278"/>
      <c r="L159" s="283"/>
      <c r="M159" s="284"/>
      <c r="N159" s="285"/>
      <c r="O159" s="285"/>
      <c r="P159" s="285"/>
      <c r="Q159" s="285"/>
      <c r="R159" s="285"/>
      <c r="S159" s="285"/>
      <c r="T159" s="286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87" t="s">
        <v>236</v>
      </c>
      <c r="AU159" s="287" t="s">
        <v>87</v>
      </c>
      <c r="AV159" s="14" t="s">
        <v>89</v>
      </c>
      <c r="AW159" s="14" t="s">
        <v>34</v>
      </c>
      <c r="AX159" s="14" t="s">
        <v>87</v>
      </c>
      <c r="AY159" s="287" t="s">
        <v>211</v>
      </c>
    </row>
    <row r="160" s="2" customFormat="1" ht="24.15" customHeight="1">
      <c r="A160" s="41"/>
      <c r="B160" s="42"/>
      <c r="C160" s="253" t="s">
        <v>247</v>
      </c>
      <c r="D160" s="253" t="s">
        <v>214</v>
      </c>
      <c r="E160" s="254" t="s">
        <v>4684</v>
      </c>
      <c r="F160" s="255" t="s">
        <v>4685</v>
      </c>
      <c r="G160" s="256" t="s">
        <v>269</v>
      </c>
      <c r="H160" s="257">
        <v>14.4</v>
      </c>
      <c r="I160" s="258"/>
      <c r="J160" s="259">
        <f>ROUND(I160*H160,2)</f>
        <v>0</v>
      </c>
      <c r="K160" s="260"/>
      <c r="L160" s="44"/>
      <c r="M160" s="261" t="s">
        <v>1</v>
      </c>
      <c r="N160" s="262" t="s">
        <v>46</v>
      </c>
      <c r="O160" s="94"/>
      <c r="P160" s="263">
        <f>O160*H160</f>
        <v>0</v>
      </c>
      <c r="Q160" s="263">
        <v>0</v>
      </c>
      <c r="R160" s="263">
        <f>Q160*H160</f>
        <v>0</v>
      </c>
      <c r="S160" s="263">
        <v>0</v>
      </c>
      <c r="T160" s="264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65" t="s">
        <v>100</v>
      </c>
      <c r="AT160" s="265" t="s">
        <v>214</v>
      </c>
      <c r="AU160" s="265" t="s">
        <v>87</v>
      </c>
      <c r="AY160" s="18" t="s">
        <v>211</v>
      </c>
      <c r="BE160" s="155">
        <f>IF(N160="základní",J160,0)</f>
        <v>0</v>
      </c>
      <c r="BF160" s="155">
        <f>IF(N160="snížená",J160,0)</f>
        <v>0</v>
      </c>
      <c r="BG160" s="155">
        <f>IF(N160="zákl. přenesená",J160,0)</f>
        <v>0</v>
      </c>
      <c r="BH160" s="155">
        <f>IF(N160="sníž. přenesená",J160,0)</f>
        <v>0</v>
      </c>
      <c r="BI160" s="155">
        <f>IF(N160="nulová",J160,0)</f>
        <v>0</v>
      </c>
      <c r="BJ160" s="18" t="s">
        <v>87</v>
      </c>
      <c r="BK160" s="155">
        <f>ROUND(I160*H160,2)</f>
        <v>0</v>
      </c>
      <c r="BL160" s="18" t="s">
        <v>100</v>
      </c>
      <c r="BM160" s="265" t="s">
        <v>4686</v>
      </c>
    </row>
    <row r="161" s="13" customFormat="1">
      <c r="A161" s="13"/>
      <c r="B161" s="266"/>
      <c r="C161" s="267"/>
      <c r="D161" s="268" t="s">
        <v>236</v>
      </c>
      <c r="E161" s="269" t="s">
        <v>1</v>
      </c>
      <c r="F161" s="270" t="s">
        <v>4654</v>
      </c>
      <c r="G161" s="267"/>
      <c r="H161" s="269" t="s">
        <v>1</v>
      </c>
      <c r="I161" s="271"/>
      <c r="J161" s="267"/>
      <c r="K161" s="267"/>
      <c r="L161" s="272"/>
      <c r="M161" s="273"/>
      <c r="N161" s="274"/>
      <c r="O161" s="274"/>
      <c r="P161" s="274"/>
      <c r="Q161" s="274"/>
      <c r="R161" s="274"/>
      <c r="S161" s="274"/>
      <c r="T161" s="275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76" t="s">
        <v>236</v>
      </c>
      <c r="AU161" s="276" t="s">
        <v>87</v>
      </c>
      <c r="AV161" s="13" t="s">
        <v>87</v>
      </c>
      <c r="AW161" s="13" t="s">
        <v>34</v>
      </c>
      <c r="AX161" s="13" t="s">
        <v>81</v>
      </c>
      <c r="AY161" s="276" t="s">
        <v>211</v>
      </c>
    </row>
    <row r="162" s="14" customFormat="1">
      <c r="A162" s="14"/>
      <c r="B162" s="277"/>
      <c r="C162" s="278"/>
      <c r="D162" s="268" t="s">
        <v>236</v>
      </c>
      <c r="E162" s="279" t="s">
        <v>1</v>
      </c>
      <c r="F162" s="280" t="s">
        <v>4655</v>
      </c>
      <c r="G162" s="278"/>
      <c r="H162" s="281">
        <v>14.4</v>
      </c>
      <c r="I162" s="282"/>
      <c r="J162" s="278"/>
      <c r="K162" s="278"/>
      <c r="L162" s="283"/>
      <c r="M162" s="284"/>
      <c r="N162" s="285"/>
      <c r="O162" s="285"/>
      <c r="P162" s="285"/>
      <c r="Q162" s="285"/>
      <c r="R162" s="285"/>
      <c r="S162" s="285"/>
      <c r="T162" s="286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87" t="s">
        <v>236</v>
      </c>
      <c r="AU162" s="287" t="s">
        <v>87</v>
      </c>
      <c r="AV162" s="14" t="s">
        <v>89</v>
      </c>
      <c r="AW162" s="14" t="s">
        <v>34</v>
      </c>
      <c r="AX162" s="14" t="s">
        <v>87</v>
      </c>
      <c r="AY162" s="287" t="s">
        <v>211</v>
      </c>
    </row>
    <row r="163" s="2" customFormat="1" ht="16.5" customHeight="1">
      <c r="A163" s="41"/>
      <c r="B163" s="42"/>
      <c r="C163" s="253" t="s">
        <v>253</v>
      </c>
      <c r="D163" s="253" t="s">
        <v>214</v>
      </c>
      <c r="E163" s="254" t="s">
        <v>615</v>
      </c>
      <c r="F163" s="255" t="s">
        <v>616</v>
      </c>
      <c r="G163" s="256" t="s">
        <v>332</v>
      </c>
      <c r="H163" s="257">
        <v>1.44</v>
      </c>
      <c r="I163" s="258"/>
      <c r="J163" s="259">
        <f>ROUND(I163*H163,2)</f>
        <v>0</v>
      </c>
      <c r="K163" s="260"/>
      <c r="L163" s="44"/>
      <c r="M163" s="261" t="s">
        <v>1</v>
      </c>
      <c r="N163" s="262" t="s">
        <v>46</v>
      </c>
      <c r="O163" s="94"/>
      <c r="P163" s="263">
        <f>O163*H163</f>
        <v>0</v>
      </c>
      <c r="Q163" s="263">
        <v>0</v>
      </c>
      <c r="R163" s="263">
        <f>Q163*H163</f>
        <v>0</v>
      </c>
      <c r="S163" s="263">
        <v>0</v>
      </c>
      <c r="T163" s="264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65" t="s">
        <v>100</v>
      </c>
      <c r="AT163" s="265" t="s">
        <v>214</v>
      </c>
      <c r="AU163" s="265" t="s">
        <v>87</v>
      </c>
      <c r="AY163" s="18" t="s">
        <v>211</v>
      </c>
      <c r="BE163" s="155">
        <f>IF(N163="základní",J163,0)</f>
        <v>0</v>
      </c>
      <c r="BF163" s="155">
        <f>IF(N163="snížená",J163,0)</f>
        <v>0</v>
      </c>
      <c r="BG163" s="155">
        <f>IF(N163="zákl. přenesená",J163,0)</f>
        <v>0</v>
      </c>
      <c r="BH163" s="155">
        <f>IF(N163="sníž. přenesená",J163,0)</f>
        <v>0</v>
      </c>
      <c r="BI163" s="155">
        <f>IF(N163="nulová",J163,0)</f>
        <v>0</v>
      </c>
      <c r="BJ163" s="18" t="s">
        <v>87</v>
      </c>
      <c r="BK163" s="155">
        <f>ROUND(I163*H163,2)</f>
        <v>0</v>
      </c>
      <c r="BL163" s="18" t="s">
        <v>100</v>
      </c>
      <c r="BM163" s="265" t="s">
        <v>4687</v>
      </c>
    </row>
    <row r="164" s="13" customFormat="1">
      <c r="A164" s="13"/>
      <c r="B164" s="266"/>
      <c r="C164" s="267"/>
      <c r="D164" s="268" t="s">
        <v>236</v>
      </c>
      <c r="E164" s="269" t="s">
        <v>1</v>
      </c>
      <c r="F164" s="270" t="s">
        <v>4688</v>
      </c>
      <c r="G164" s="267"/>
      <c r="H164" s="269" t="s">
        <v>1</v>
      </c>
      <c r="I164" s="271"/>
      <c r="J164" s="267"/>
      <c r="K164" s="267"/>
      <c r="L164" s="272"/>
      <c r="M164" s="273"/>
      <c r="N164" s="274"/>
      <c r="O164" s="274"/>
      <c r="P164" s="274"/>
      <c r="Q164" s="274"/>
      <c r="R164" s="274"/>
      <c r="S164" s="274"/>
      <c r="T164" s="275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76" t="s">
        <v>236</v>
      </c>
      <c r="AU164" s="276" t="s">
        <v>87</v>
      </c>
      <c r="AV164" s="13" t="s">
        <v>87</v>
      </c>
      <c r="AW164" s="13" t="s">
        <v>34</v>
      </c>
      <c r="AX164" s="13" t="s">
        <v>81</v>
      </c>
      <c r="AY164" s="276" t="s">
        <v>211</v>
      </c>
    </row>
    <row r="165" s="14" customFormat="1">
      <c r="A165" s="14"/>
      <c r="B165" s="277"/>
      <c r="C165" s="278"/>
      <c r="D165" s="268" t="s">
        <v>236</v>
      </c>
      <c r="E165" s="279" t="s">
        <v>1</v>
      </c>
      <c r="F165" s="280" t="s">
        <v>4678</v>
      </c>
      <c r="G165" s="278"/>
      <c r="H165" s="281">
        <v>1.44</v>
      </c>
      <c r="I165" s="282"/>
      <c r="J165" s="278"/>
      <c r="K165" s="278"/>
      <c r="L165" s="283"/>
      <c r="M165" s="284"/>
      <c r="N165" s="285"/>
      <c r="O165" s="285"/>
      <c r="P165" s="285"/>
      <c r="Q165" s="285"/>
      <c r="R165" s="285"/>
      <c r="S165" s="285"/>
      <c r="T165" s="286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87" t="s">
        <v>236</v>
      </c>
      <c r="AU165" s="287" t="s">
        <v>87</v>
      </c>
      <c r="AV165" s="14" t="s">
        <v>89</v>
      </c>
      <c r="AW165" s="14" t="s">
        <v>34</v>
      </c>
      <c r="AX165" s="14" t="s">
        <v>87</v>
      </c>
      <c r="AY165" s="287" t="s">
        <v>211</v>
      </c>
    </row>
    <row r="166" s="12" customFormat="1" ht="25.92" customHeight="1">
      <c r="A166" s="12"/>
      <c r="B166" s="237"/>
      <c r="C166" s="238"/>
      <c r="D166" s="239" t="s">
        <v>80</v>
      </c>
      <c r="E166" s="240" t="s">
        <v>3776</v>
      </c>
      <c r="F166" s="240" t="s">
        <v>4689</v>
      </c>
      <c r="G166" s="238"/>
      <c r="H166" s="238"/>
      <c r="I166" s="241"/>
      <c r="J166" s="242">
        <f>BK166</f>
        <v>0</v>
      </c>
      <c r="K166" s="238"/>
      <c r="L166" s="243"/>
      <c r="M166" s="244"/>
      <c r="N166" s="245"/>
      <c r="O166" s="245"/>
      <c r="P166" s="246">
        <f>SUM(P167:P194)</f>
        <v>0</v>
      </c>
      <c r="Q166" s="245"/>
      <c r="R166" s="246">
        <f>SUM(R167:R194)</f>
        <v>0</v>
      </c>
      <c r="S166" s="245"/>
      <c r="T166" s="247">
        <f>SUM(T167:T194)</f>
        <v>0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248" t="s">
        <v>87</v>
      </c>
      <c r="AT166" s="249" t="s">
        <v>80</v>
      </c>
      <c r="AU166" s="249" t="s">
        <v>81</v>
      </c>
      <c r="AY166" s="248" t="s">
        <v>211</v>
      </c>
      <c r="BK166" s="250">
        <f>SUM(BK167:BK194)</f>
        <v>0</v>
      </c>
    </row>
    <row r="167" s="2" customFormat="1" ht="24.15" customHeight="1">
      <c r="A167" s="41"/>
      <c r="B167" s="42"/>
      <c r="C167" s="253" t="s">
        <v>257</v>
      </c>
      <c r="D167" s="253" t="s">
        <v>214</v>
      </c>
      <c r="E167" s="254" t="s">
        <v>4650</v>
      </c>
      <c r="F167" s="255" t="s">
        <v>4651</v>
      </c>
      <c r="G167" s="256" t="s">
        <v>269</v>
      </c>
      <c r="H167" s="257">
        <v>40.5</v>
      </c>
      <c r="I167" s="258"/>
      <c r="J167" s="259">
        <f>ROUND(I167*H167,2)</f>
        <v>0</v>
      </c>
      <c r="K167" s="260"/>
      <c r="L167" s="44"/>
      <c r="M167" s="261" t="s">
        <v>1</v>
      </c>
      <c r="N167" s="262" t="s">
        <v>46</v>
      </c>
      <c r="O167" s="94"/>
      <c r="P167" s="263">
        <f>O167*H167</f>
        <v>0</v>
      </c>
      <c r="Q167" s="263">
        <v>0</v>
      </c>
      <c r="R167" s="263">
        <f>Q167*H167</f>
        <v>0</v>
      </c>
      <c r="S167" s="263">
        <v>0</v>
      </c>
      <c r="T167" s="264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65" t="s">
        <v>100</v>
      </c>
      <c r="AT167" s="265" t="s">
        <v>214</v>
      </c>
      <c r="AU167" s="265" t="s">
        <v>87</v>
      </c>
      <c r="AY167" s="18" t="s">
        <v>211</v>
      </c>
      <c r="BE167" s="155">
        <f>IF(N167="základní",J167,0)</f>
        <v>0</v>
      </c>
      <c r="BF167" s="155">
        <f>IF(N167="snížená",J167,0)</f>
        <v>0</v>
      </c>
      <c r="BG167" s="155">
        <f>IF(N167="zákl. přenesená",J167,0)</f>
        <v>0</v>
      </c>
      <c r="BH167" s="155">
        <f>IF(N167="sníž. přenesená",J167,0)</f>
        <v>0</v>
      </c>
      <c r="BI167" s="155">
        <f>IF(N167="nulová",J167,0)</f>
        <v>0</v>
      </c>
      <c r="BJ167" s="18" t="s">
        <v>87</v>
      </c>
      <c r="BK167" s="155">
        <f>ROUND(I167*H167,2)</f>
        <v>0</v>
      </c>
      <c r="BL167" s="18" t="s">
        <v>100</v>
      </c>
      <c r="BM167" s="265" t="s">
        <v>4690</v>
      </c>
    </row>
    <row r="168" s="13" customFormat="1">
      <c r="A168" s="13"/>
      <c r="B168" s="266"/>
      <c r="C168" s="267"/>
      <c r="D168" s="268" t="s">
        <v>236</v>
      </c>
      <c r="E168" s="269" t="s">
        <v>1</v>
      </c>
      <c r="F168" s="270" t="s">
        <v>4691</v>
      </c>
      <c r="G168" s="267"/>
      <c r="H168" s="269" t="s">
        <v>1</v>
      </c>
      <c r="I168" s="271"/>
      <c r="J168" s="267"/>
      <c r="K168" s="267"/>
      <c r="L168" s="272"/>
      <c r="M168" s="273"/>
      <c r="N168" s="274"/>
      <c r="O168" s="274"/>
      <c r="P168" s="274"/>
      <c r="Q168" s="274"/>
      <c r="R168" s="274"/>
      <c r="S168" s="274"/>
      <c r="T168" s="275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76" t="s">
        <v>236</v>
      </c>
      <c r="AU168" s="276" t="s">
        <v>87</v>
      </c>
      <c r="AV168" s="13" t="s">
        <v>87</v>
      </c>
      <c r="AW168" s="13" t="s">
        <v>34</v>
      </c>
      <c r="AX168" s="13" t="s">
        <v>81</v>
      </c>
      <c r="AY168" s="276" t="s">
        <v>211</v>
      </c>
    </row>
    <row r="169" s="13" customFormat="1">
      <c r="A169" s="13"/>
      <c r="B169" s="266"/>
      <c r="C169" s="267"/>
      <c r="D169" s="268" t="s">
        <v>236</v>
      </c>
      <c r="E169" s="269" t="s">
        <v>1</v>
      </c>
      <c r="F169" s="270" t="s">
        <v>4654</v>
      </c>
      <c r="G169" s="267"/>
      <c r="H169" s="269" t="s">
        <v>1</v>
      </c>
      <c r="I169" s="271"/>
      <c r="J169" s="267"/>
      <c r="K169" s="267"/>
      <c r="L169" s="272"/>
      <c r="M169" s="273"/>
      <c r="N169" s="274"/>
      <c r="O169" s="274"/>
      <c r="P169" s="274"/>
      <c r="Q169" s="274"/>
      <c r="R169" s="274"/>
      <c r="S169" s="274"/>
      <c r="T169" s="275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76" t="s">
        <v>236</v>
      </c>
      <c r="AU169" s="276" t="s">
        <v>87</v>
      </c>
      <c r="AV169" s="13" t="s">
        <v>87</v>
      </c>
      <c r="AW169" s="13" t="s">
        <v>34</v>
      </c>
      <c r="AX169" s="13" t="s">
        <v>81</v>
      </c>
      <c r="AY169" s="276" t="s">
        <v>211</v>
      </c>
    </row>
    <row r="170" s="14" customFormat="1">
      <c r="A170" s="14"/>
      <c r="B170" s="277"/>
      <c r="C170" s="278"/>
      <c r="D170" s="268" t="s">
        <v>236</v>
      </c>
      <c r="E170" s="279" t="s">
        <v>1</v>
      </c>
      <c r="F170" s="280" t="s">
        <v>4692</v>
      </c>
      <c r="G170" s="278"/>
      <c r="H170" s="281">
        <v>40.5</v>
      </c>
      <c r="I170" s="282"/>
      <c r="J170" s="278"/>
      <c r="K170" s="278"/>
      <c r="L170" s="283"/>
      <c r="M170" s="284"/>
      <c r="N170" s="285"/>
      <c r="O170" s="285"/>
      <c r="P170" s="285"/>
      <c r="Q170" s="285"/>
      <c r="R170" s="285"/>
      <c r="S170" s="285"/>
      <c r="T170" s="286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87" t="s">
        <v>236</v>
      </c>
      <c r="AU170" s="287" t="s">
        <v>87</v>
      </c>
      <c r="AV170" s="14" t="s">
        <v>89</v>
      </c>
      <c r="AW170" s="14" t="s">
        <v>34</v>
      </c>
      <c r="AX170" s="14" t="s">
        <v>87</v>
      </c>
      <c r="AY170" s="287" t="s">
        <v>211</v>
      </c>
    </row>
    <row r="171" s="2" customFormat="1" ht="33" customHeight="1">
      <c r="A171" s="41"/>
      <c r="B171" s="42"/>
      <c r="C171" s="253" t="s">
        <v>263</v>
      </c>
      <c r="D171" s="253" t="s">
        <v>214</v>
      </c>
      <c r="E171" s="254" t="s">
        <v>4693</v>
      </c>
      <c r="F171" s="255" t="s">
        <v>4694</v>
      </c>
      <c r="G171" s="256" t="s">
        <v>332</v>
      </c>
      <c r="H171" s="257">
        <v>107.325</v>
      </c>
      <c r="I171" s="258"/>
      <c r="J171" s="259">
        <f>ROUND(I171*H171,2)</f>
        <v>0</v>
      </c>
      <c r="K171" s="260"/>
      <c r="L171" s="44"/>
      <c r="M171" s="261" t="s">
        <v>1</v>
      </c>
      <c r="N171" s="262" t="s">
        <v>46</v>
      </c>
      <c r="O171" s="94"/>
      <c r="P171" s="263">
        <f>O171*H171</f>
        <v>0</v>
      </c>
      <c r="Q171" s="263">
        <v>0</v>
      </c>
      <c r="R171" s="263">
        <f>Q171*H171</f>
        <v>0</v>
      </c>
      <c r="S171" s="263">
        <v>0</v>
      </c>
      <c r="T171" s="264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65" t="s">
        <v>100</v>
      </c>
      <c r="AT171" s="265" t="s">
        <v>214</v>
      </c>
      <c r="AU171" s="265" t="s">
        <v>87</v>
      </c>
      <c r="AY171" s="18" t="s">
        <v>211</v>
      </c>
      <c r="BE171" s="155">
        <f>IF(N171="základní",J171,0)</f>
        <v>0</v>
      </c>
      <c r="BF171" s="155">
        <f>IF(N171="snížená",J171,0)</f>
        <v>0</v>
      </c>
      <c r="BG171" s="155">
        <f>IF(N171="zákl. přenesená",J171,0)</f>
        <v>0</v>
      </c>
      <c r="BH171" s="155">
        <f>IF(N171="sníž. přenesená",J171,0)</f>
        <v>0</v>
      </c>
      <c r="BI171" s="155">
        <f>IF(N171="nulová",J171,0)</f>
        <v>0</v>
      </c>
      <c r="BJ171" s="18" t="s">
        <v>87</v>
      </c>
      <c r="BK171" s="155">
        <f>ROUND(I171*H171,2)</f>
        <v>0</v>
      </c>
      <c r="BL171" s="18" t="s">
        <v>100</v>
      </c>
      <c r="BM171" s="265" t="s">
        <v>4695</v>
      </c>
    </row>
    <row r="172" s="13" customFormat="1">
      <c r="A172" s="13"/>
      <c r="B172" s="266"/>
      <c r="C172" s="267"/>
      <c r="D172" s="268" t="s">
        <v>236</v>
      </c>
      <c r="E172" s="269" t="s">
        <v>1</v>
      </c>
      <c r="F172" s="270" t="s">
        <v>4659</v>
      </c>
      <c r="G172" s="267"/>
      <c r="H172" s="269" t="s">
        <v>1</v>
      </c>
      <c r="I172" s="271"/>
      <c r="J172" s="267"/>
      <c r="K172" s="267"/>
      <c r="L172" s="272"/>
      <c r="M172" s="273"/>
      <c r="N172" s="274"/>
      <c r="O172" s="274"/>
      <c r="P172" s="274"/>
      <c r="Q172" s="274"/>
      <c r="R172" s="274"/>
      <c r="S172" s="274"/>
      <c r="T172" s="275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76" t="s">
        <v>236</v>
      </c>
      <c r="AU172" s="276" t="s">
        <v>87</v>
      </c>
      <c r="AV172" s="13" t="s">
        <v>87</v>
      </c>
      <c r="AW172" s="13" t="s">
        <v>34</v>
      </c>
      <c r="AX172" s="13" t="s">
        <v>81</v>
      </c>
      <c r="AY172" s="276" t="s">
        <v>211</v>
      </c>
    </row>
    <row r="173" s="14" customFormat="1">
      <c r="A173" s="14"/>
      <c r="B173" s="277"/>
      <c r="C173" s="278"/>
      <c r="D173" s="268" t="s">
        <v>236</v>
      </c>
      <c r="E173" s="279" t="s">
        <v>1</v>
      </c>
      <c r="F173" s="280" t="s">
        <v>4696</v>
      </c>
      <c r="G173" s="278"/>
      <c r="H173" s="281">
        <v>107.325</v>
      </c>
      <c r="I173" s="282"/>
      <c r="J173" s="278"/>
      <c r="K173" s="278"/>
      <c r="L173" s="283"/>
      <c r="M173" s="284"/>
      <c r="N173" s="285"/>
      <c r="O173" s="285"/>
      <c r="P173" s="285"/>
      <c r="Q173" s="285"/>
      <c r="R173" s="285"/>
      <c r="S173" s="285"/>
      <c r="T173" s="286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87" t="s">
        <v>236</v>
      </c>
      <c r="AU173" s="287" t="s">
        <v>87</v>
      </c>
      <c r="AV173" s="14" t="s">
        <v>89</v>
      </c>
      <c r="AW173" s="14" t="s">
        <v>34</v>
      </c>
      <c r="AX173" s="14" t="s">
        <v>87</v>
      </c>
      <c r="AY173" s="287" t="s">
        <v>211</v>
      </c>
    </row>
    <row r="174" s="2" customFormat="1" ht="24.15" customHeight="1">
      <c r="A174" s="41"/>
      <c r="B174" s="42"/>
      <c r="C174" s="253" t="s">
        <v>490</v>
      </c>
      <c r="D174" s="253" t="s">
        <v>214</v>
      </c>
      <c r="E174" s="254" t="s">
        <v>4661</v>
      </c>
      <c r="F174" s="255" t="s">
        <v>4662</v>
      </c>
      <c r="G174" s="256" t="s">
        <v>332</v>
      </c>
      <c r="H174" s="257">
        <v>10.26</v>
      </c>
      <c r="I174" s="258"/>
      <c r="J174" s="259">
        <f>ROUND(I174*H174,2)</f>
        <v>0</v>
      </c>
      <c r="K174" s="260"/>
      <c r="L174" s="44"/>
      <c r="M174" s="261" t="s">
        <v>1</v>
      </c>
      <c r="N174" s="262" t="s">
        <v>46</v>
      </c>
      <c r="O174" s="94"/>
      <c r="P174" s="263">
        <f>O174*H174</f>
        <v>0</v>
      </c>
      <c r="Q174" s="263">
        <v>0</v>
      </c>
      <c r="R174" s="263">
        <f>Q174*H174</f>
        <v>0</v>
      </c>
      <c r="S174" s="263">
        <v>0</v>
      </c>
      <c r="T174" s="264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65" t="s">
        <v>100</v>
      </c>
      <c r="AT174" s="265" t="s">
        <v>214</v>
      </c>
      <c r="AU174" s="265" t="s">
        <v>87</v>
      </c>
      <c r="AY174" s="18" t="s">
        <v>211</v>
      </c>
      <c r="BE174" s="155">
        <f>IF(N174="základní",J174,0)</f>
        <v>0</v>
      </c>
      <c r="BF174" s="155">
        <f>IF(N174="snížená",J174,0)</f>
        <v>0</v>
      </c>
      <c r="BG174" s="155">
        <f>IF(N174="zákl. přenesená",J174,0)</f>
        <v>0</v>
      </c>
      <c r="BH174" s="155">
        <f>IF(N174="sníž. přenesená",J174,0)</f>
        <v>0</v>
      </c>
      <c r="BI174" s="155">
        <f>IF(N174="nulová",J174,0)</f>
        <v>0</v>
      </c>
      <c r="BJ174" s="18" t="s">
        <v>87</v>
      </c>
      <c r="BK174" s="155">
        <f>ROUND(I174*H174,2)</f>
        <v>0</v>
      </c>
      <c r="BL174" s="18" t="s">
        <v>100</v>
      </c>
      <c r="BM174" s="265" t="s">
        <v>4697</v>
      </c>
    </row>
    <row r="175" s="13" customFormat="1">
      <c r="A175" s="13"/>
      <c r="B175" s="266"/>
      <c r="C175" s="267"/>
      <c r="D175" s="268" t="s">
        <v>236</v>
      </c>
      <c r="E175" s="269" t="s">
        <v>1</v>
      </c>
      <c r="F175" s="270" t="s">
        <v>4664</v>
      </c>
      <c r="G175" s="267"/>
      <c r="H175" s="269" t="s">
        <v>1</v>
      </c>
      <c r="I175" s="271"/>
      <c r="J175" s="267"/>
      <c r="K175" s="267"/>
      <c r="L175" s="272"/>
      <c r="M175" s="273"/>
      <c r="N175" s="274"/>
      <c r="O175" s="274"/>
      <c r="P175" s="274"/>
      <c r="Q175" s="274"/>
      <c r="R175" s="274"/>
      <c r="S175" s="274"/>
      <c r="T175" s="275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76" t="s">
        <v>236</v>
      </c>
      <c r="AU175" s="276" t="s">
        <v>87</v>
      </c>
      <c r="AV175" s="13" t="s">
        <v>87</v>
      </c>
      <c r="AW175" s="13" t="s">
        <v>34</v>
      </c>
      <c r="AX175" s="13" t="s">
        <v>81</v>
      </c>
      <c r="AY175" s="276" t="s">
        <v>211</v>
      </c>
    </row>
    <row r="176" s="14" customFormat="1">
      <c r="A176" s="14"/>
      <c r="B176" s="277"/>
      <c r="C176" s="278"/>
      <c r="D176" s="268" t="s">
        <v>236</v>
      </c>
      <c r="E176" s="279" t="s">
        <v>1</v>
      </c>
      <c r="F176" s="280" t="s">
        <v>4698</v>
      </c>
      <c r="G176" s="278"/>
      <c r="H176" s="281">
        <v>10.26</v>
      </c>
      <c r="I176" s="282"/>
      <c r="J176" s="278"/>
      <c r="K176" s="278"/>
      <c r="L176" s="283"/>
      <c r="M176" s="284"/>
      <c r="N176" s="285"/>
      <c r="O176" s="285"/>
      <c r="P176" s="285"/>
      <c r="Q176" s="285"/>
      <c r="R176" s="285"/>
      <c r="S176" s="285"/>
      <c r="T176" s="286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87" t="s">
        <v>236</v>
      </c>
      <c r="AU176" s="287" t="s">
        <v>87</v>
      </c>
      <c r="AV176" s="14" t="s">
        <v>89</v>
      </c>
      <c r="AW176" s="14" t="s">
        <v>34</v>
      </c>
      <c r="AX176" s="14" t="s">
        <v>87</v>
      </c>
      <c r="AY176" s="287" t="s">
        <v>211</v>
      </c>
    </row>
    <row r="177" s="2" customFormat="1" ht="37.8" customHeight="1">
      <c r="A177" s="41"/>
      <c r="B177" s="42"/>
      <c r="C177" s="253" t="s">
        <v>498</v>
      </c>
      <c r="D177" s="253" t="s">
        <v>214</v>
      </c>
      <c r="E177" s="254" t="s">
        <v>4666</v>
      </c>
      <c r="F177" s="255" t="s">
        <v>4667</v>
      </c>
      <c r="G177" s="256" t="s">
        <v>332</v>
      </c>
      <c r="H177" s="257">
        <v>107.325</v>
      </c>
      <c r="I177" s="258"/>
      <c r="J177" s="259">
        <f>ROUND(I177*H177,2)</f>
        <v>0</v>
      </c>
      <c r="K177" s="260"/>
      <c r="L177" s="44"/>
      <c r="M177" s="261" t="s">
        <v>1</v>
      </c>
      <c r="N177" s="262" t="s">
        <v>46</v>
      </c>
      <c r="O177" s="94"/>
      <c r="P177" s="263">
        <f>O177*H177</f>
        <v>0</v>
      </c>
      <c r="Q177" s="263">
        <v>0</v>
      </c>
      <c r="R177" s="263">
        <f>Q177*H177</f>
        <v>0</v>
      </c>
      <c r="S177" s="263">
        <v>0</v>
      </c>
      <c r="T177" s="264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65" t="s">
        <v>100</v>
      </c>
      <c r="AT177" s="265" t="s">
        <v>214</v>
      </c>
      <c r="AU177" s="265" t="s">
        <v>87</v>
      </c>
      <c r="AY177" s="18" t="s">
        <v>211</v>
      </c>
      <c r="BE177" s="155">
        <f>IF(N177="základní",J177,0)</f>
        <v>0</v>
      </c>
      <c r="BF177" s="155">
        <f>IF(N177="snížená",J177,0)</f>
        <v>0</v>
      </c>
      <c r="BG177" s="155">
        <f>IF(N177="zákl. přenesená",J177,0)</f>
        <v>0</v>
      </c>
      <c r="BH177" s="155">
        <f>IF(N177="sníž. přenesená",J177,0)</f>
        <v>0</v>
      </c>
      <c r="BI177" s="155">
        <f>IF(N177="nulová",J177,0)</f>
        <v>0</v>
      </c>
      <c r="BJ177" s="18" t="s">
        <v>87</v>
      </c>
      <c r="BK177" s="155">
        <f>ROUND(I177*H177,2)</f>
        <v>0</v>
      </c>
      <c r="BL177" s="18" t="s">
        <v>100</v>
      </c>
      <c r="BM177" s="265" t="s">
        <v>4699</v>
      </c>
    </row>
    <row r="178" s="13" customFormat="1">
      <c r="A178" s="13"/>
      <c r="B178" s="266"/>
      <c r="C178" s="267"/>
      <c r="D178" s="268" t="s">
        <v>236</v>
      </c>
      <c r="E178" s="269" t="s">
        <v>1</v>
      </c>
      <c r="F178" s="270" t="s">
        <v>4659</v>
      </c>
      <c r="G178" s="267"/>
      <c r="H178" s="269" t="s">
        <v>1</v>
      </c>
      <c r="I178" s="271"/>
      <c r="J178" s="267"/>
      <c r="K178" s="267"/>
      <c r="L178" s="272"/>
      <c r="M178" s="273"/>
      <c r="N178" s="274"/>
      <c r="O178" s="274"/>
      <c r="P178" s="274"/>
      <c r="Q178" s="274"/>
      <c r="R178" s="274"/>
      <c r="S178" s="274"/>
      <c r="T178" s="275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76" t="s">
        <v>236</v>
      </c>
      <c r="AU178" s="276" t="s">
        <v>87</v>
      </c>
      <c r="AV178" s="13" t="s">
        <v>87</v>
      </c>
      <c r="AW178" s="13" t="s">
        <v>34</v>
      </c>
      <c r="AX178" s="13" t="s">
        <v>81</v>
      </c>
      <c r="AY178" s="276" t="s">
        <v>211</v>
      </c>
    </row>
    <row r="179" s="14" customFormat="1">
      <c r="A179" s="14"/>
      <c r="B179" s="277"/>
      <c r="C179" s="278"/>
      <c r="D179" s="268" t="s">
        <v>236</v>
      </c>
      <c r="E179" s="279" t="s">
        <v>1</v>
      </c>
      <c r="F179" s="280" t="s">
        <v>4700</v>
      </c>
      <c r="G179" s="278"/>
      <c r="H179" s="281">
        <v>107.325</v>
      </c>
      <c r="I179" s="282"/>
      <c r="J179" s="278"/>
      <c r="K179" s="278"/>
      <c r="L179" s="283"/>
      <c r="M179" s="284"/>
      <c r="N179" s="285"/>
      <c r="O179" s="285"/>
      <c r="P179" s="285"/>
      <c r="Q179" s="285"/>
      <c r="R179" s="285"/>
      <c r="S179" s="285"/>
      <c r="T179" s="286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87" t="s">
        <v>236</v>
      </c>
      <c r="AU179" s="287" t="s">
        <v>87</v>
      </c>
      <c r="AV179" s="14" t="s">
        <v>89</v>
      </c>
      <c r="AW179" s="14" t="s">
        <v>34</v>
      </c>
      <c r="AX179" s="14" t="s">
        <v>87</v>
      </c>
      <c r="AY179" s="287" t="s">
        <v>211</v>
      </c>
    </row>
    <row r="180" s="2" customFormat="1" ht="24.15" customHeight="1">
      <c r="A180" s="41"/>
      <c r="B180" s="42"/>
      <c r="C180" s="253" t="s">
        <v>502</v>
      </c>
      <c r="D180" s="253" t="s">
        <v>214</v>
      </c>
      <c r="E180" s="254" t="s">
        <v>4669</v>
      </c>
      <c r="F180" s="255" t="s">
        <v>4670</v>
      </c>
      <c r="G180" s="256" t="s">
        <v>332</v>
      </c>
      <c r="H180" s="257">
        <v>95.174999999999997</v>
      </c>
      <c r="I180" s="258"/>
      <c r="J180" s="259">
        <f>ROUND(I180*H180,2)</f>
        <v>0</v>
      </c>
      <c r="K180" s="260"/>
      <c r="L180" s="44"/>
      <c r="M180" s="261" t="s">
        <v>1</v>
      </c>
      <c r="N180" s="262" t="s">
        <v>46</v>
      </c>
      <c r="O180" s="94"/>
      <c r="P180" s="263">
        <f>O180*H180</f>
        <v>0</v>
      </c>
      <c r="Q180" s="263">
        <v>0</v>
      </c>
      <c r="R180" s="263">
        <f>Q180*H180</f>
        <v>0</v>
      </c>
      <c r="S180" s="263">
        <v>0</v>
      </c>
      <c r="T180" s="264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65" t="s">
        <v>100</v>
      </c>
      <c r="AT180" s="265" t="s">
        <v>214</v>
      </c>
      <c r="AU180" s="265" t="s">
        <v>87</v>
      </c>
      <c r="AY180" s="18" t="s">
        <v>211</v>
      </c>
      <c r="BE180" s="155">
        <f>IF(N180="základní",J180,0)</f>
        <v>0</v>
      </c>
      <c r="BF180" s="155">
        <f>IF(N180="snížená",J180,0)</f>
        <v>0</v>
      </c>
      <c r="BG180" s="155">
        <f>IF(N180="zákl. přenesená",J180,0)</f>
        <v>0</v>
      </c>
      <c r="BH180" s="155">
        <f>IF(N180="sníž. přenesená",J180,0)</f>
        <v>0</v>
      </c>
      <c r="BI180" s="155">
        <f>IF(N180="nulová",J180,0)</f>
        <v>0</v>
      </c>
      <c r="BJ180" s="18" t="s">
        <v>87</v>
      </c>
      <c r="BK180" s="155">
        <f>ROUND(I180*H180,2)</f>
        <v>0</v>
      </c>
      <c r="BL180" s="18" t="s">
        <v>100</v>
      </c>
      <c r="BM180" s="265" t="s">
        <v>4701</v>
      </c>
    </row>
    <row r="181" s="13" customFormat="1">
      <c r="A181" s="13"/>
      <c r="B181" s="266"/>
      <c r="C181" s="267"/>
      <c r="D181" s="268" t="s">
        <v>236</v>
      </c>
      <c r="E181" s="269" t="s">
        <v>1</v>
      </c>
      <c r="F181" s="270" t="s">
        <v>4672</v>
      </c>
      <c r="G181" s="267"/>
      <c r="H181" s="269" t="s">
        <v>1</v>
      </c>
      <c r="I181" s="271"/>
      <c r="J181" s="267"/>
      <c r="K181" s="267"/>
      <c r="L181" s="272"/>
      <c r="M181" s="273"/>
      <c r="N181" s="274"/>
      <c r="O181" s="274"/>
      <c r="P181" s="274"/>
      <c r="Q181" s="274"/>
      <c r="R181" s="274"/>
      <c r="S181" s="274"/>
      <c r="T181" s="275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76" t="s">
        <v>236</v>
      </c>
      <c r="AU181" s="276" t="s">
        <v>87</v>
      </c>
      <c r="AV181" s="13" t="s">
        <v>87</v>
      </c>
      <c r="AW181" s="13" t="s">
        <v>34</v>
      </c>
      <c r="AX181" s="13" t="s">
        <v>81</v>
      </c>
      <c r="AY181" s="276" t="s">
        <v>211</v>
      </c>
    </row>
    <row r="182" s="14" customFormat="1">
      <c r="A182" s="14"/>
      <c r="B182" s="277"/>
      <c r="C182" s="278"/>
      <c r="D182" s="268" t="s">
        <v>236</v>
      </c>
      <c r="E182" s="279" t="s">
        <v>1</v>
      </c>
      <c r="F182" s="280" t="s">
        <v>4702</v>
      </c>
      <c r="G182" s="278"/>
      <c r="H182" s="281">
        <v>95.174999999999997</v>
      </c>
      <c r="I182" s="282"/>
      <c r="J182" s="278"/>
      <c r="K182" s="278"/>
      <c r="L182" s="283"/>
      <c r="M182" s="284"/>
      <c r="N182" s="285"/>
      <c r="O182" s="285"/>
      <c r="P182" s="285"/>
      <c r="Q182" s="285"/>
      <c r="R182" s="285"/>
      <c r="S182" s="285"/>
      <c r="T182" s="286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87" t="s">
        <v>236</v>
      </c>
      <c r="AU182" s="287" t="s">
        <v>87</v>
      </c>
      <c r="AV182" s="14" t="s">
        <v>89</v>
      </c>
      <c r="AW182" s="14" t="s">
        <v>34</v>
      </c>
      <c r="AX182" s="14" t="s">
        <v>87</v>
      </c>
      <c r="AY182" s="287" t="s">
        <v>211</v>
      </c>
    </row>
    <row r="183" s="2" customFormat="1" ht="24.15" customHeight="1">
      <c r="A183" s="41"/>
      <c r="B183" s="42"/>
      <c r="C183" s="253" t="s">
        <v>8</v>
      </c>
      <c r="D183" s="253" t="s">
        <v>214</v>
      </c>
      <c r="E183" s="254" t="s">
        <v>4674</v>
      </c>
      <c r="F183" s="255" t="s">
        <v>4675</v>
      </c>
      <c r="G183" s="256" t="s">
        <v>332</v>
      </c>
      <c r="H183" s="257">
        <v>8.0999999999999996</v>
      </c>
      <c r="I183" s="258"/>
      <c r="J183" s="259">
        <f>ROUND(I183*H183,2)</f>
        <v>0</v>
      </c>
      <c r="K183" s="260"/>
      <c r="L183" s="44"/>
      <c r="M183" s="261" t="s">
        <v>1</v>
      </c>
      <c r="N183" s="262" t="s">
        <v>46</v>
      </c>
      <c r="O183" s="94"/>
      <c r="P183" s="263">
        <f>O183*H183</f>
        <v>0</v>
      </c>
      <c r="Q183" s="263">
        <v>0</v>
      </c>
      <c r="R183" s="263">
        <f>Q183*H183</f>
        <v>0</v>
      </c>
      <c r="S183" s="263">
        <v>0</v>
      </c>
      <c r="T183" s="264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65" t="s">
        <v>100</v>
      </c>
      <c r="AT183" s="265" t="s">
        <v>214</v>
      </c>
      <c r="AU183" s="265" t="s">
        <v>87</v>
      </c>
      <c r="AY183" s="18" t="s">
        <v>211</v>
      </c>
      <c r="BE183" s="155">
        <f>IF(N183="základní",J183,0)</f>
        <v>0</v>
      </c>
      <c r="BF183" s="155">
        <f>IF(N183="snížená",J183,0)</f>
        <v>0</v>
      </c>
      <c r="BG183" s="155">
        <f>IF(N183="zákl. přenesená",J183,0)</f>
        <v>0</v>
      </c>
      <c r="BH183" s="155">
        <f>IF(N183="sníž. přenesená",J183,0)</f>
        <v>0</v>
      </c>
      <c r="BI183" s="155">
        <f>IF(N183="nulová",J183,0)</f>
        <v>0</v>
      </c>
      <c r="BJ183" s="18" t="s">
        <v>87</v>
      </c>
      <c r="BK183" s="155">
        <f>ROUND(I183*H183,2)</f>
        <v>0</v>
      </c>
      <c r="BL183" s="18" t="s">
        <v>100</v>
      </c>
      <c r="BM183" s="265" t="s">
        <v>4703</v>
      </c>
    </row>
    <row r="184" s="13" customFormat="1">
      <c r="A184" s="13"/>
      <c r="B184" s="266"/>
      <c r="C184" s="267"/>
      <c r="D184" s="268" t="s">
        <v>236</v>
      </c>
      <c r="E184" s="269" t="s">
        <v>1</v>
      </c>
      <c r="F184" s="270" t="s">
        <v>4677</v>
      </c>
      <c r="G184" s="267"/>
      <c r="H184" s="269" t="s">
        <v>1</v>
      </c>
      <c r="I184" s="271"/>
      <c r="J184" s="267"/>
      <c r="K184" s="267"/>
      <c r="L184" s="272"/>
      <c r="M184" s="273"/>
      <c r="N184" s="274"/>
      <c r="O184" s="274"/>
      <c r="P184" s="274"/>
      <c r="Q184" s="274"/>
      <c r="R184" s="274"/>
      <c r="S184" s="274"/>
      <c r="T184" s="275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76" t="s">
        <v>236</v>
      </c>
      <c r="AU184" s="276" t="s">
        <v>87</v>
      </c>
      <c r="AV184" s="13" t="s">
        <v>87</v>
      </c>
      <c r="AW184" s="13" t="s">
        <v>34</v>
      </c>
      <c r="AX184" s="13" t="s">
        <v>81</v>
      </c>
      <c r="AY184" s="276" t="s">
        <v>211</v>
      </c>
    </row>
    <row r="185" s="14" customFormat="1">
      <c r="A185" s="14"/>
      <c r="B185" s="277"/>
      <c r="C185" s="278"/>
      <c r="D185" s="268" t="s">
        <v>236</v>
      </c>
      <c r="E185" s="279" t="s">
        <v>1</v>
      </c>
      <c r="F185" s="280" t="s">
        <v>4704</v>
      </c>
      <c r="G185" s="278"/>
      <c r="H185" s="281">
        <v>8.0999999999999996</v>
      </c>
      <c r="I185" s="282"/>
      <c r="J185" s="278"/>
      <c r="K185" s="278"/>
      <c r="L185" s="283"/>
      <c r="M185" s="284"/>
      <c r="N185" s="285"/>
      <c r="O185" s="285"/>
      <c r="P185" s="285"/>
      <c r="Q185" s="285"/>
      <c r="R185" s="285"/>
      <c r="S185" s="285"/>
      <c r="T185" s="286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87" t="s">
        <v>236</v>
      </c>
      <c r="AU185" s="287" t="s">
        <v>87</v>
      </c>
      <c r="AV185" s="14" t="s">
        <v>89</v>
      </c>
      <c r="AW185" s="14" t="s">
        <v>34</v>
      </c>
      <c r="AX185" s="14" t="s">
        <v>87</v>
      </c>
      <c r="AY185" s="287" t="s">
        <v>211</v>
      </c>
    </row>
    <row r="186" s="2" customFormat="1" ht="16.5" customHeight="1">
      <c r="A186" s="41"/>
      <c r="B186" s="42"/>
      <c r="C186" s="317" t="s">
        <v>526</v>
      </c>
      <c r="D186" s="317" t="s">
        <v>587</v>
      </c>
      <c r="E186" s="318" t="s">
        <v>4679</v>
      </c>
      <c r="F186" s="319" t="s">
        <v>4680</v>
      </c>
      <c r="G186" s="320" t="s">
        <v>505</v>
      </c>
      <c r="H186" s="321">
        <v>10.935000000000001</v>
      </c>
      <c r="I186" s="322"/>
      <c r="J186" s="323">
        <f>ROUND(I186*H186,2)</f>
        <v>0</v>
      </c>
      <c r="K186" s="324"/>
      <c r="L186" s="325"/>
      <c r="M186" s="326" t="s">
        <v>1</v>
      </c>
      <c r="N186" s="327" t="s">
        <v>46</v>
      </c>
      <c r="O186" s="94"/>
      <c r="P186" s="263">
        <f>O186*H186</f>
        <v>0</v>
      </c>
      <c r="Q186" s="263">
        <v>0</v>
      </c>
      <c r="R186" s="263">
        <f>Q186*H186</f>
        <v>0</v>
      </c>
      <c r="S186" s="263">
        <v>0</v>
      </c>
      <c r="T186" s="264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65" t="s">
        <v>247</v>
      </c>
      <c r="AT186" s="265" t="s">
        <v>587</v>
      </c>
      <c r="AU186" s="265" t="s">
        <v>87</v>
      </c>
      <c r="AY186" s="18" t="s">
        <v>211</v>
      </c>
      <c r="BE186" s="155">
        <f>IF(N186="základní",J186,0)</f>
        <v>0</v>
      </c>
      <c r="BF186" s="155">
        <f>IF(N186="snížená",J186,0)</f>
        <v>0</v>
      </c>
      <c r="BG186" s="155">
        <f>IF(N186="zákl. přenesená",J186,0)</f>
        <v>0</v>
      </c>
      <c r="BH186" s="155">
        <f>IF(N186="sníž. přenesená",J186,0)</f>
        <v>0</v>
      </c>
      <c r="BI186" s="155">
        <f>IF(N186="nulová",J186,0)</f>
        <v>0</v>
      </c>
      <c r="BJ186" s="18" t="s">
        <v>87</v>
      </c>
      <c r="BK186" s="155">
        <f>ROUND(I186*H186,2)</f>
        <v>0</v>
      </c>
      <c r="BL186" s="18" t="s">
        <v>100</v>
      </c>
      <c r="BM186" s="265" t="s">
        <v>4705</v>
      </c>
    </row>
    <row r="187" s="13" customFormat="1">
      <c r="A187" s="13"/>
      <c r="B187" s="266"/>
      <c r="C187" s="267"/>
      <c r="D187" s="268" t="s">
        <v>236</v>
      </c>
      <c r="E187" s="269" t="s">
        <v>1</v>
      </c>
      <c r="F187" s="270" t="s">
        <v>4706</v>
      </c>
      <c r="G187" s="267"/>
      <c r="H187" s="269" t="s">
        <v>1</v>
      </c>
      <c r="I187" s="271"/>
      <c r="J187" s="267"/>
      <c r="K187" s="267"/>
      <c r="L187" s="272"/>
      <c r="M187" s="273"/>
      <c r="N187" s="274"/>
      <c r="O187" s="274"/>
      <c r="P187" s="274"/>
      <c r="Q187" s="274"/>
      <c r="R187" s="274"/>
      <c r="S187" s="274"/>
      <c r="T187" s="275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76" t="s">
        <v>236</v>
      </c>
      <c r="AU187" s="276" t="s">
        <v>87</v>
      </c>
      <c r="AV187" s="13" t="s">
        <v>87</v>
      </c>
      <c r="AW187" s="13" t="s">
        <v>34</v>
      </c>
      <c r="AX187" s="13" t="s">
        <v>81</v>
      </c>
      <c r="AY187" s="276" t="s">
        <v>211</v>
      </c>
    </row>
    <row r="188" s="14" customFormat="1">
      <c r="A188" s="14"/>
      <c r="B188" s="277"/>
      <c r="C188" s="278"/>
      <c r="D188" s="268" t="s">
        <v>236</v>
      </c>
      <c r="E188" s="279" t="s">
        <v>1</v>
      </c>
      <c r="F188" s="280" t="s">
        <v>4707</v>
      </c>
      <c r="G188" s="278"/>
      <c r="H188" s="281">
        <v>10.935000000000001</v>
      </c>
      <c r="I188" s="282"/>
      <c r="J188" s="278"/>
      <c r="K188" s="278"/>
      <c r="L188" s="283"/>
      <c r="M188" s="284"/>
      <c r="N188" s="285"/>
      <c r="O188" s="285"/>
      <c r="P188" s="285"/>
      <c r="Q188" s="285"/>
      <c r="R188" s="285"/>
      <c r="S188" s="285"/>
      <c r="T188" s="286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87" t="s">
        <v>236</v>
      </c>
      <c r="AU188" s="287" t="s">
        <v>87</v>
      </c>
      <c r="AV188" s="14" t="s">
        <v>89</v>
      </c>
      <c r="AW188" s="14" t="s">
        <v>34</v>
      </c>
      <c r="AX188" s="14" t="s">
        <v>87</v>
      </c>
      <c r="AY188" s="287" t="s">
        <v>211</v>
      </c>
    </row>
    <row r="189" s="2" customFormat="1" ht="24.15" customHeight="1">
      <c r="A189" s="41"/>
      <c r="B189" s="42"/>
      <c r="C189" s="253" t="s">
        <v>531</v>
      </c>
      <c r="D189" s="253" t="s">
        <v>214</v>
      </c>
      <c r="E189" s="254" t="s">
        <v>4684</v>
      </c>
      <c r="F189" s="255" t="s">
        <v>4685</v>
      </c>
      <c r="G189" s="256" t="s">
        <v>269</v>
      </c>
      <c r="H189" s="257">
        <v>40.5</v>
      </c>
      <c r="I189" s="258"/>
      <c r="J189" s="259">
        <f>ROUND(I189*H189,2)</f>
        <v>0</v>
      </c>
      <c r="K189" s="260"/>
      <c r="L189" s="44"/>
      <c r="M189" s="261" t="s">
        <v>1</v>
      </c>
      <c r="N189" s="262" t="s">
        <v>46</v>
      </c>
      <c r="O189" s="94"/>
      <c r="P189" s="263">
        <f>O189*H189</f>
        <v>0</v>
      </c>
      <c r="Q189" s="263">
        <v>0</v>
      </c>
      <c r="R189" s="263">
        <f>Q189*H189</f>
        <v>0</v>
      </c>
      <c r="S189" s="263">
        <v>0</v>
      </c>
      <c r="T189" s="264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65" t="s">
        <v>100</v>
      </c>
      <c r="AT189" s="265" t="s">
        <v>214</v>
      </c>
      <c r="AU189" s="265" t="s">
        <v>87</v>
      </c>
      <c r="AY189" s="18" t="s">
        <v>211</v>
      </c>
      <c r="BE189" s="155">
        <f>IF(N189="základní",J189,0)</f>
        <v>0</v>
      </c>
      <c r="BF189" s="155">
        <f>IF(N189="snížená",J189,0)</f>
        <v>0</v>
      </c>
      <c r="BG189" s="155">
        <f>IF(N189="zákl. přenesená",J189,0)</f>
        <v>0</v>
      </c>
      <c r="BH189" s="155">
        <f>IF(N189="sníž. přenesená",J189,0)</f>
        <v>0</v>
      </c>
      <c r="BI189" s="155">
        <f>IF(N189="nulová",J189,0)</f>
        <v>0</v>
      </c>
      <c r="BJ189" s="18" t="s">
        <v>87</v>
      </c>
      <c r="BK189" s="155">
        <f>ROUND(I189*H189,2)</f>
        <v>0</v>
      </c>
      <c r="BL189" s="18" t="s">
        <v>100</v>
      </c>
      <c r="BM189" s="265" t="s">
        <v>4708</v>
      </c>
    </row>
    <row r="190" s="13" customFormat="1">
      <c r="A190" s="13"/>
      <c r="B190" s="266"/>
      <c r="C190" s="267"/>
      <c r="D190" s="268" t="s">
        <v>236</v>
      </c>
      <c r="E190" s="269" t="s">
        <v>1</v>
      </c>
      <c r="F190" s="270" t="s">
        <v>4654</v>
      </c>
      <c r="G190" s="267"/>
      <c r="H190" s="269" t="s">
        <v>1</v>
      </c>
      <c r="I190" s="271"/>
      <c r="J190" s="267"/>
      <c r="K190" s="267"/>
      <c r="L190" s="272"/>
      <c r="M190" s="273"/>
      <c r="N190" s="274"/>
      <c r="O190" s="274"/>
      <c r="P190" s="274"/>
      <c r="Q190" s="274"/>
      <c r="R190" s="274"/>
      <c r="S190" s="274"/>
      <c r="T190" s="275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76" t="s">
        <v>236</v>
      </c>
      <c r="AU190" s="276" t="s">
        <v>87</v>
      </c>
      <c r="AV190" s="13" t="s">
        <v>87</v>
      </c>
      <c r="AW190" s="13" t="s">
        <v>34</v>
      </c>
      <c r="AX190" s="13" t="s">
        <v>81</v>
      </c>
      <c r="AY190" s="276" t="s">
        <v>211</v>
      </c>
    </row>
    <row r="191" s="14" customFormat="1">
      <c r="A191" s="14"/>
      <c r="B191" s="277"/>
      <c r="C191" s="278"/>
      <c r="D191" s="268" t="s">
        <v>236</v>
      </c>
      <c r="E191" s="279" t="s">
        <v>1</v>
      </c>
      <c r="F191" s="280" t="s">
        <v>4709</v>
      </c>
      <c r="G191" s="278"/>
      <c r="H191" s="281">
        <v>40.5</v>
      </c>
      <c r="I191" s="282"/>
      <c r="J191" s="278"/>
      <c r="K191" s="278"/>
      <c r="L191" s="283"/>
      <c r="M191" s="284"/>
      <c r="N191" s="285"/>
      <c r="O191" s="285"/>
      <c r="P191" s="285"/>
      <c r="Q191" s="285"/>
      <c r="R191" s="285"/>
      <c r="S191" s="285"/>
      <c r="T191" s="286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87" t="s">
        <v>236</v>
      </c>
      <c r="AU191" s="287" t="s">
        <v>87</v>
      </c>
      <c r="AV191" s="14" t="s">
        <v>89</v>
      </c>
      <c r="AW191" s="14" t="s">
        <v>34</v>
      </c>
      <c r="AX191" s="14" t="s">
        <v>87</v>
      </c>
      <c r="AY191" s="287" t="s">
        <v>211</v>
      </c>
    </row>
    <row r="192" s="2" customFormat="1" ht="16.5" customHeight="1">
      <c r="A192" s="41"/>
      <c r="B192" s="42"/>
      <c r="C192" s="253" t="s">
        <v>535</v>
      </c>
      <c r="D192" s="253" t="s">
        <v>214</v>
      </c>
      <c r="E192" s="254" t="s">
        <v>615</v>
      </c>
      <c r="F192" s="255" t="s">
        <v>616</v>
      </c>
      <c r="G192" s="256" t="s">
        <v>332</v>
      </c>
      <c r="H192" s="257">
        <v>4.0499999999999998</v>
      </c>
      <c r="I192" s="258"/>
      <c r="J192" s="259">
        <f>ROUND(I192*H192,2)</f>
        <v>0</v>
      </c>
      <c r="K192" s="260"/>
      <c r="L192" s="44"/>
      <c r="M192" s="261" t="s">
        <v>1</v>
      </c>
      <c r="N192" s="262" t="s">
        <v>46</v>
      </c>
      <c r="O192" s="94"/>
      <c r="P192" s="263">
        <f>O192*H192</f>
        <v>0</v>
      </c>
      <c r="Q192" s="263">
        <v>0</v>
      </c>
      <c r="R192" s="263">
        <f>Q192*H192</f>
        <v>0</v>
      </c>
      <c r="S192" s="263">
        <v>0</v>
      </c>
      <c r="T192" s="264">
        <f>S192*H192</f>
        <v>0</v>
      </c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R192" s="265" t="s">
        <v>100</v>
      </c>
      <c r="AT192" s="265" t="s">
        <v>214</v>
      </c>
      <c r="AU192" s="265" t="s">
        <v>87</v>
      </c>
      <c r="AY192" s="18" t="s">
        <v>211</v>
      </c>
      <c r="BE192" s="155">
        <f>IF(N192="základní",J192,0)</f>
        <v>0</v>
      </c>
      <c r="BF192" s="155">
        <f>IF(N192="snížená",J192,0)</f>
        <v>0</v>
      </c>
      <c r="BG192" s="155">
        <f>IF(N192="zákl. přenesená",J192,0)</f>
        <v>0</v>
      </c>
      <c r="BH192" s="155">
        <f>IF(N192="sníž. přenesená",J192,0)</f>
        <v>0</v>
      </c>
      <c r="BI192" s="155">
        <f>IF(N192="nulová",J192,0)</f>
        <v>0</v>
      </c>
      <c r="BJ192" s="18" t="s">
        <v>87</v>
      </c>
      <c r="BK192" s="155">
        <f>ROUND(I192*H192,2)</f>
        <v>0</v>
      </c>
      <c r="BL192" s="18" t="s">
        <v>100</v>
      </c>
      <c r="BM192" s="265" t="s">
        <v>4710</v>
      </c>
    </row>
    <row r="193" s="13" customFormat="1">
      <c r="A193" s="13"/>
      <c r="B193" s="266"/>
      <c r="C193" s="267"/>
      <c r="D193" s="268" t="s">
        <v>236</v>
      </c>
      <c r="E193" s="269" t="s">
        <v>1</v>
      </c>
      <c r="F193" s="270" t="s">
        <v>4688</v>
      </c>
      <c r="G193" s="267"/>
      <c r="H193" s="269" t="s">
        <v>1</v>
      </c>
      <c r="I193" s="271"/>
      <c r="J193" s="267"/>
      <c r="K193" s="267"/>
      <c r="L193" s="272"/>
      <c r="M193" s="273"/>
      <c r="N193" s="274"/>
      <c r="O193" s="274"/>
      <c r="P193" s="274"/>
      <c r="Q193" s="274"/>
      <c r="R193" s="274"/>
      <c r="S193" s="274"/>
      <c r="T193" s="275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76" t="s">
        <v>236</v>
      </c>
      <c r="AU193" s="276" t="s">
        <v>87</v>
      </c>
      <c r="AV193" s="13" t="s">
        <v>87</v>
      </c>
      <c r="AW193" s="13" t="s">
        <v>34</v>
      </c>
      <c r="AX193" s="13" t="s">
        <v>81</v>
      </c>
      <c r="AY193" s="276" t="s">
        <v>211</v>
      </c>
    </row>
    <row r="194" s="14" customFormat="1">
      <c r="A194" s="14"/>
      <c r="B194" s="277"/>
      <c r="C194" s="278"/>
      <c r="D194" s="268" t="s">
        <v>236</v>
      </c>
      <c r="E194" s="279" t="s">
        <v>1</v>
      </c>
      <c r="F194" s="280" t="s">
        <v>4711</v>
      </c>
      <c r="G194" s="278"/>
      <c r="H194" s="281">
        <v>4.0499999999999998</v>
      </c>
      <c r="I194" s="282"/>
      <c r="J194" s="278"/>
      <c r="K194" s="278"/>
      <c r="L194" s="283"/>
      <c r="M194" s="328"/>
      <c r="N194" s="329"/>
      <c r="O194" s="329"/>
      <c r="P194" s="329"/>
      <c r="Q194" s="329"/>
      <c r="R194" s="329"/>
      <c r="S194" s="329"/>
      <c r="T194" s="330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87" t="s">
        <v>236</v>
      </c>
      <c r="AU194" s="287" t="s">
        <v>87</v>
      </c>
      <c r="AV194" s="14" t="s">
        <v>89</v>
      </c>
      <c r="AW194" s="14" t="s">
        <v>34</v>
      </c>
      <c r="AX194" s="14" t="s">
        <v>87</v>
      </c>
      <c r="AY194" s="287" t="s">
        <v>211</v>
      </c>
    </row>
    <row r="195" s="2" customFormat="1" ht="6.96" customHeight="1">
      <c r="A195" s="41"/>
      <c r="B195" s="69"/>
      <c r="C195" s="70"/>
      <c r="D195" s="70"/>
      <c r="E195" s="70"/>
      <c r="F195" s="70"/>
      <c r="G195" s="70"/>
      <c r="H195" s="70"/>
      <c r="I195" s="70"/>
      <c r="J195" s="70"/>
      <c r="K195" s="70"/>
      <c r="L195" s="44"/>
      <c r="M195" s="41"/>
      <c r="O195" s="41"/>
      <c r="P195" s="41"/>
      <c r="Q195" s="41"/>
      <c r="R195" s="41"/>
      <c r="S195" s="41"/>
      <c r="T195" s="41"/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</row>
  </sheetData>
  <sheetProtection sheet="1" autoFilter="0" formatColumns="0" formatRows="0" objects="1" scenarios="1" spinCount="100000" saltValue="BzApBS4/rJ7+frFl5PB+gAoLEz7AKI3fSdN5oiBbxR4OxpWz3tDbEuv4y4boW/qoCLZqPcX6CuaAWVC+IWrkrA==" hashValue="5XyMRHGlFwtSfB+SRctaEJQX7IuJIgYFHYPDDO4hRVnmFvBneQUq0YQAgnSp0tLfqsnVzXGQE552TCh6kPvobQ==" algorithmName="SHA-512" password="CC35"/>
  <autoFilter ref="C135:K194"/>
  <mergeCells count="20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D106:F106"/>
    <mergeCell ref="D107:F107"/>
    <mergeCell ref="D108:F108"/>
    <mergeCell ref="D109:F109"/>
    <mergeCell ref="D110:F110"/>
    <mergeCell ref="E122:H122"/>
    <mergeCell ref="E126:H126"/>
    <mergeCell ref="E124:H124"/>
    <mergeCell ref="E128:H12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25" style="1" customWidth="1"/>
    <col min="4" max="4" width="75.83203" style="1" customWidth="1"/>
    <col min="5" max="5" width="13.33203" style="1" customWidth="1"/>
    <col min="6" max="6" width="20" style="1" customWidth="1"/>
    <col min="7" max="7" width="1.667969" style="1" customWidth="1"/>
    <col min="8" max="8" width="8.332031" style="1" customWidth="1"/>
  </cols>
  <sheetData>
    <row r="1" s="1" customFormat="1" ht="11.28" customHeight="1"/>
    <row r="2" s="1" customFormat="1" ht="36.96" customHeight="1"/>
    <row r="3" s="1" customFormat="1" ht="6.96" customHeight="1">
      <c r="B3" s="162"/>
      <c r="C3" s="163"/>
      <c r="D3" s="163"/>
      <c r="E3" s="163"/>
      <c r="F3" s="163"/>
      <c r="G3" s="163"/>
      <c r="H3" s="21"/>
    </row>
    <row r="4" s="1" customFormat="1" ht="24.96" customHeight="1">
      <c r="B4" s="21"/>
      <c r="C4" s="164" t="s">
        <v>4712</v>
      </c>
      <c r="H4" s="21"/>
    </row>
    <row r="5" s="1" customFormat="1" ht="12" customHeight="1">
      <c r="B5" s="21"/>
      <c r="C5" s="333" t="s">
        <v>13</v>
      </c>
      <c r="D5" s="173" t="s">
        <v>14</v>
      </c>
      <c r="E5" s="1"/>
      <c r="F5" s="1"/>
      <c r="H5" s="21"/>
    </row>
    <row r="6" s="1" customFormat="1" ht="36.96" customHeight="1">
      <c r="B6" s="21"/>
      <c r="C6" s="334" t="s">
        <v>16</v>
      </c>
      <c r="D6" s="335" t="s">
        <v>17</v>
      </c>
      <c r="E6" s="1"/>
      <c r="F6" s="1"/>
      <c r="H6" s="21"/>
    </row>
    <row r="7" s="1" customFormat="1" ht="16.5" customHeight="1">
      <c r="B7" s="21"/>
      <c r="C7" s="166" t="s">
        <v>22</v>
      </c>
      <c r="D7" s="170" t="str">
        <f>'Rekapitulace stavby'!AN8</f>
        <v>14. 7. 2021</v>
      </c>
      <c r="H7" s="21"/>
    </row>
    <row r="8" s="2" customFormat="1" ht="10.8" customHeight="1">
      <c r="A8" s="41"/>
      <c r="B8" s="44"/>
      <c r="C8" s="41"/>
      <c r="D8" s="41"/>
      <c r="E8" s="41"/>
      <c r="F8" s="41"/>
      <c r="G8" s="41"/>
      <c r="H8" s="44"/>
    </row>
    <row r="9" s="11" customFormat="1" ht="29.28" customHeight="1">
      <c r="A9" s="225"/>
      <c r="B9" s="336"/>
      <c r="C9" s="337" t="s">
        <v>62</v>
      </c>
      <c r="D9" s="338" t="s">
        <v>63</v>
      </c>
      <c r="E9" s="338" t="s">
        <v>199</v>
      </c>
      <c r="F9" s="339" t="s">
        <v>4713</v>
      </c>
      <c r="G9" s="225"/>
      <c r="H9" s="336"/>
    </row>
    <row r="10" s="2" customFormat="1">
      <c r="A10" s="41"/>
      <c r="B10" s="44"/>
      <c r="C10" s="340" t="s">
        <v>4714</v>
      </c>
      <c r="D10" s="340" t="s">
        <v>108</v>
      </c>
      <c r="E10" s="41"/>
      <c r="F10" s="41"/>
      <c r="G10" s="41"/>
      <c r="H10" s="44"/>
    </row>
    <row r="11" s="2" customFormat="1" ht="16.8" customHeight="1">
      <c r="A11" s="41"/>
      <c r="B11" s="44"/>
      <c r="C11" s="341" t="s">
        <v>267</v>
      </c>
      <c r="D11" s="342" t="s">
        <v>268</v>
      </c>
      <c r="E11" s="343" t="s">
        <v>269</v>
      </c>
      <c r="F11" s="344">
        <v>65.109999999999999</v>
      </c>
      <c r="G11" s="41"/>
      <c r="H11" s="44"/>
    </row>
    <row r="12" s="2" customFormat="1" ht="16.8" customHeight="1">
      <c r="A12" s="41"/>
      <c r="B12" s="44"/>
      <c r="C12" s="345" t="s">
        <v>1</v>
      </c>
      <c r="D12" s="345" t="s">
        <v>1334</v>
      </c>
      <c r="E12" s="18" t="s">
        <v>1</v>
      </c>
      <c r="F12" s="346">
        <v>0</v>
      </c>
      <c r="G12" s="41"/>
      <c r="H12" s="44"/>
    </row>
    <row r="13" s="2" customFormat="1" ht="16.8" customHeight="1">
      <c r="A13" s="41"/>
      <c r="B13" s="44"/>
      <c r="C13" s="345" t="s">
        <v>267</v>
      </c>
      <c r="D13" s="345" t="s">
        <v>1335</v>
      </c>
      <c r="E13" s="18" t="s">
        <v>1</v>
      </c>
      <c r="F13" s="346">
        <v>65.109999999999999</v>
      </c>
      <c r="G13" s="41"/>
      <c r="H13" s="44"/>
    </row>
    <row r="14" s="2" customFormat="1" ht="16.8" customHeight="1">
      <c r="A14" s="41"/>
      <c r="B14" s="44"/>
      <c r="C14" s="347" t="s">
        <v>4715</v>
      </c>
      <c r="D14" s="41"/>
      <c r="E14" s="41"/>
      <c r="F14" s="41"/>
      <c r="G14" s="41"/>
      <c r="H14" s="44"/>
    </row>
    <row r="15" s="2" customFormat="1" ht="16.8" customHeight="1">
      <c r="A15" s="41"/>
      <c r="B15" s="44"/>
      <c r="C15" s="345" t="s">
        <v>1331</v>
      </c>
      <c r="D15" s="345" t="s">
        <v>1332</v>
      </c>
      <c r="E15" s="18" t="s">
        <v>269</v>
      </c>
      <c r="F15" s="346">
        <v>65.109999999999999</v>
      </c>
      <c r="G15" s="41"/>
      <c r="H15" s="44"/>
    </row>
    <row r="16" s="2" customFormat="1" ht="16.8" customHeight="1">
      <c r="A16" s="41"/>
      <c r="B16" s="44"/>
      <c r="C16" s="345" t="s">
        <v>987</v>
      </c>
      <c r="D16" s="345" t="s">
        <v>988</v>
      </c>
      <c r="E16" s="18" t="s">
        <v>269</v>
      </c>
      <c r="F16" s="346">
        <v>840.69200000000001</v>
      </c>
      <c r="G16" s="41"/>
      <c r="H16" s="44"/>
    </row>
    <row r="17" s="2" customFormat="1">
      <c r="A17" s="41"/>
      <c r="B17" s="44"/>
      <c r="C17" s="345" t="s">
        <v>1216</v>
      </c>
      <c r="D17" s="345" t="s">
        <v>1217</v>
      </c>
      <c r="E17" s="18" t="s">
        <v>269</v>
      </c>
      <c r="F17" s="346">
        <v>205.51900000000001</v>
      </c>
      <c r="G17" s="41"/>
      <c r="H17" s="44"/>
    </row>
    <row r="18" s="2" customFormat="1" ht="16.8" customHeight="1">
      <c r="A18" s="41"/>
      <c r="B18" s="44"/>
      <c r="C18" s="345" t="s">
        <v>1010</v>
      </c>
      <c r="D18" s="345" t="s">
        <v>1011</v>
      </c>
      <c r="E18" s="18" t="s">
        <v>269</v>
      </c>
      <c r="F18" s="346">
        <v>899.47699999999998</v>
      </c>
      <c r="G18" s="41"/>
      <c r="H18" s="44"/>
    </row>
    <row r="19" s="2" customFormat="1" ht="16.8" customHeight="1">
      <c r="A19" s="41"/>
      <c r="B19" s="44"/>
      <c r="C19" s="341" t="s">
        <v>630</v>
      </c>
      <c r="D19" s="342" t="s">
        <v>1483</v>
      </c>
      <c r="E19" s="343" t="s">
        <v>269</v>
      </c>
      <c r="F19" s="344">
        <v>26.405000000000001</v>
      </c>
      <c r="G19" s="41"/>
      <c r="H19" s="44"/>
    </row>
    <row r="20" s="2" customFormat="1" ht="16.8" customHeight="1">
      <c r="A20" s="41"/>
      <c r="B20" s="44"/>
      <c r="C20" s="345" t="s">
        <v>1</v>
      </c>
      <c r="D20" s="345" t="s">
        <v>629</v>
      </c>
      <c r="E20" s="18" t="s">
        <v>1</v>
      </c>
      <c r="F20" s="346">
        <v>0</v>
      </c>
      <c r="G20" s="41"/>
      <c r="H20" s="44"/>
    </row>
    <row r="21" s="2" customFormat="1" ht="16.8" customHeight="1">
      <c r="A21" s="41"/>
      <c r="B21" s="44"/>
      <c r="C21" s="345" t="s">
        <v>630</v>
      </c>
      <c r="D21" s="345" t="s">
        <v>631</v>
      </c>
      <c r="E21" s="18" t="s">
        <v>1</v>
      </c>
      <c r="F21" s="346">
        <v>26.405000000000001</v>
      </c>
      <c r="G21" s="41"/>
      <c r="H21" s="44"/>
    </row>
    <row r="22" s="2" customFormat="1" ht="16.8" customHeight="1">
      <c r="A22" s="41"/>
      <c r="B22" s="44"/>
      <c r="C22" s="341" t="s">
        <v>4716</v>
      </c>
      <c r="D22" s="342" t="s">
        <v>4717</v>
      </c>
      <c r="E22" s="343" t="s">
        <v>269</v>
      </c>
      <c r="F22" s="344">
        <v>141.13999999999999</v>
      </c>
      <c r="G22" s="41"/>
      <c r="H22" s="44"/>
    </row>
    <row r="23" s="2" customFormat="1" ht="16.8" customHeight="1">
      <c r="A23" s="41"/>
      <c r="B23" s="44"/>
      <c r="C23" s="341" t="s">
        <v>271</v>
      </c>
      <c r="D23" s="342" t="s">
        <v>272</v>
      </c>
      <c r="E23" s="343" t="s">
        <v>269</v>
      </c>
      <c r="F23" s="344">
        <v>48.064</v>
      </c>
      <c r="G23" s="41"/>
      <c r="H23" s="44"/>
    </row>
    <row r="24" s="2" customFormat="1" ht="16.8" customHeight="1">
      <c r="A24" s="41"/>
      <c r="B24" s="44"/>
      <c r="C24" s="345" t="s">
        <v>1</v>
      </c>
      <c r="D24" s="345" t="s">
        <v>494</v>
      </c>
      <c r="E24" s="18" t="s">
        <v>1</v>
      </c>
      <c r="F24" s="346">
        <v>0</v>
      </c>
      <c r="G24" s="41"/>
      <c r="H24" s="44"/>
    </row>
    <row r="25" s="2" customFormat="1" ht="16.8" customHeight="1">
      <c r="A25" s="41"/>
      <c r="B25" s="44"/>
      <c r="C25" s="345" t="s">
        <v>1</v>
      </c>
      <c r="D25" s="345" t="s">
        <v>495</v>
      </c>
      <c r="E25" s="18" t="s">
        <v>1</v>
      </c>
      <c r="F25" s="346">
        <v>3.1000000000000001</v>
      </c>
      <c r="G25" s="41"/>
      <c r="H25" s="44"/>
    </row>
    <row r="26" s="2" customFormat="1" ht="16.8" customHeight="1">
      <c r="A26" s="41"/>
      <c r="B26" s="44"/>
      <c r="C26" s="345" t="s">
        <v>1</v>
      </c>
      <c r="D26" s="345" t="s">
        <v>496</v>
      </c>
      <c r="E26" s="18" t="s">
        <v>1</v>
      </c>
      <c r="F26" s="346">
        <v>0</v>
      </c>
      <c r="G26" s="41"/>
      <c r="H26" s="44"/>
    </row>
    <row r="27" s="2" customFormat="1" ht="16.8" customHeight="1">
      <c r="A27" s="41"/>
      <c r="B27" s="44"/>
      <c r="C27" s="345" t="s">
        <v>1</v>
      </c>
      <c r="D27" s="345" t="s">
        <v>497</v>
      </c>
      <c r="E27" s="18" t="s">
        <v>1</v>
      </c>
      <c r="F27" s="346">
        <v>44.963999999999999</v>
      </c>
      <c r="G27" s="41"/>
      <c r="H27" s="44"/>
    </row>
    <row r="28" s="2" customFormat="1" ht="16.8" customHeight="1">
      <c r="A28" s="41"/>
      <c r="B28" s="44"/>
      <c r="C28" s="345" t="s">
        <v>271</v>
      </c>
      <c r="D28" s="345" t="s">
        <v>435</v>
      </c>
      <c r="E28" s="18" t="s">
        <v>1</v>
      </c>
      <c r="F28" s="346">
        <v>48.064</v>
      </c>
      <c r="G28" s="41"/>
      <c r="H28" s="44"/>
    </row>
    <row r="29" s="2" customFormat="1" ht="16.8" customHeight="1">
      <c r="A29" s="41"/>
      <c r="B29" s="44"/>
      <c r="C29" s="347" t="s">
        <v>4715</v>
      </c>
      <c r="D29" s="41"/>
      <c r="E29" s="41"/>
      <c r="F29" s="41"/>
      <c r="G29" s="41"/>
      <c r="H29" s="44"/>
    </row>
    <row r="30" s="2" customFormat="1" ht="16.8" customHeight="1">
      <c r="A30" s="41"/>
      <c r="B30" s="44"/>
      <c r="C30" s="345" t="s">
        <v>491</v>
      </c>
      <c r="D30" s="345" t="s">
        <v>492</v>
      </c>
      <c r="E30" s="18" t="s">
        <v>269</v>
      </c>
      <c r="F30" s="346">
        <v>48.064</v>
      </c>
      <c r="G30" s="41"/>
      <c r="H30" s="44"/>
    </row>
    <row r="31" s="2" customFormat="1" ht="16.8" customHeight="1">
      <c r="A31" s="41"/>
      <c r="B31" s="44"/>
      <c r="C31" s="345" t="s">
        <v>499</v>
      </c>
      <c r="D31" s="345" t="s">
        <v>500</v>
      </c>
      <c r="E31" s="18" t="s">
        <v>269</v>
      </c>
      <c r="F31" s="346">
        <v>48.064</v>
      </c>
      <c r="G31" s="41"/>
      <c r="H31" s="44"/>
    </row>
    <row r="32" s="2" customFormat="1" ht="16.8" customHeight="1">
      <c r="A32" s="41"/>
      <c r="B32" s="44"/>
      <c r="C32" s="341" t="s">
        <v>274</v>
      </c>
      <c r="D32" s="342" t="s">
        <v>275</v>
      </c>
      <c r="E32" s="343" t="s">
        <v>269</v>
      </c>
      <c r="F32" s="344">
        <v>29.199999999999999</v>
      </c>
      <c r="G32" s="41"/>
      <c r="H32" s="44"/>
    </row>
    <row r="33" s="2" customFormat="1" ht="16.8" customHeight="1">
      <c r="A33" s="41"/>
      <c r="B33" s="44"/>
      <c r="C33" s="345" t="s">
        <v>274</v>
      </c>
      <c r="D33" s="345" t="s">
        <v>530</v>
      </c>
      <c r="E33" s="18" t="s">
        <v>1</v>
      </c>
      <c r="F33" s="346">
        <v>29.199999999999999</v>
      </c>
      <c r="G33" s="41"/>
      <c r="H33" s="44"/>
    </row>
    <row r="34" s="2" customFormat="1" ht="16.8" customHeight="1">
      <c r="A34" s="41"/>
      <c r="B34" s="44"/>
      <c r="C34" s="347" t="s">
        <v>4715</v>
      </c>
      <c r="D34" s="41"/>
      <c r="E34" s="41"/>
      <c r="F34" s="41"/>
      <c r="G34" s="41"/>
      <c r="H34" s="44"/>
    </row>
    <row r="35" s="2" customFormat="1" ht="16.8" customHeight="1">
      <c r="A35" s="41"/>
      <c r="B35" s="44"/>
      <c r="C35" s="345" t="s">
        <v>527</v>
      </c>
      <c r="D35" s="345" t="s">
        <v>528</v>
      </c>
      <c r="E35" s="18" t="s">
        <v>269</v>
      </c>
      <c r="F35" s="346">
        <v>29.199999999999999</v>
      </c>
      <c r="G35" s="41"/>
      <c r="H35" s="44"/>
    </row>
    <row r="36" s="2" customFormat="1" ht="16.8" customHeight="1">
      <c r="A36" s="41"/>
      <c r="B36" s="44"/>
      <c r="C36" s="345" t="s">
        <v>532</v>
      </c>
      <c r="D36" s="345" t="s">
        <v>533</v>
      </c>
      <c r="E36" s="18" t="s">
        <v>269</v>
      </c>
      <c r="F36" s="346">
        <v>29.199999999999999</v>
      </c>
      <c r="G36" s="41"/>
      <c r="H36" s="44"/>
    </row>
    <row r="37" s="2" customFormat="1" ht="16.8" customHeight="1">
      <c r="A37" s="41"/>
      <c r="B37" s="44"/>
      <c r="C37" s="341" t="s">
        <v>277</v>
      </c>
      <c r="D37" s="342" t="s">
        <v>278</v>
      </c>
      <c r="E37" s="343" t="s">
        <v>269</v>
      </c>
      <c r="F37" s="344">
        <v>616.01999999999998</v>
      </c>
      <c r="G37" s="41"/>
      <c r="H37" s="44"/>
    </row>
    <row r="38" s="2" customFormat="1" ht="16.8" customHeight="1">
      <c r="A38" s="41"/>
      <c r="B38" s="44"/>
      <c r="C38" s="345" t="s">
        <v>277</v>
      </c>
      <c r="D38" s="345" t="s">
        <v>567</v>
      </c>
      <c r="E38" s="18" t="s">
        <v>1</v>
      </c>
      <c r="F38" s="346">
        <v>616.01999999999998</v>
      </c>
      <c r="G38" s="41"/>
      <c r="H38" s="44"/>
    </row>
    <row r="39" s="2" customFormat="1" ht="16.8" customHeight="1">
      <c r="A39" s="41"/>
      <c r="B39" s="44"/>
      <c r="C39" s="347" t="s">
        <v>4715</v>
      </c>
      <c r="D39" s="41"/>
      <c r="E39" s="41"/>
      <c r="F39" s="41"/>
      <c r="G39" s="41"/>
      <c r="H39" s="44"/>
    </row>
    <row r="40" s="2" customFormat="1" ht="16.8" customHeight="1">
      <c r="A40" s="41"/>
      <c r="B40" s="44"/>
      <c r="C40" s="345" t="s">
        <v>564</v>
      </c>
      <c r="D40" s="345" t="s">
        <v>565</v>
      </c>
      <c r="E40" s="18" t="s">
        <v>269</v>
      </c>
      <c r="F40" s="346">
        <v>616.01999999999998</v>
      </c>
      <c r="G40" s="41"/>
      <c r="H40" s="44"/>
    </row>
    <row r="41" s="2" customFormat="1" ht="16.8" customHeight="1">
      <c r="A41" s="41"/>
      <c r="B41" s="44"/>
      <c r="C41" s="345" t="s">
        <v>569</v>
      </c>
      <c r="D41" s="345" t="s">
        <v>570</v>
      </c>
      <c r="E41" s="18" t="s">
        <v>269</v>
      </c>
      <c r="F41" s="346">
        <v>616.01999999999998</v>
      </c>
      <c r="G41" s="41"/>
      <c r="H41" s="44"/>
    </row>
    <row r="42" s="2" customFormat="1" ht="16.8" customHeight="1">
      <c r="A42" s="41"/>
      <c r="B42" s="44"/>
      <c r="C42" s="345" t="s">
        <v>915</v>
      </c>
      <c r="D42" s="345" t="s">
        <v>916</v>
      </c>
      <c r="E42" s="18" t="s">
        <v>269</v>
      </c>
      <c r="F42" s="346">
        <v>1103.855</v>
      </c>
      <c r="G42" s="41"/>
      <c r="H42" s="44"/>
    </row>
    <row r="43" s="2" customFormat="1" ht="16.8" customHeight="1">
      <c r="A43" s="41"/>
      <c r="B43" s="44"/>
      <c r="C43" s="341" t="s">
        <v>280</v>
      </c>
      <c r="D43" s="342" t="s">
        <v>281</v>
      </c>
      <c r="E43" s="343" t="s">
        <v>269</v>
      </c>
      <c r="F43" s="344">
        <v>451.69999999999999</v>
      </c>
      <c r="G43" s="41"/>
      <c r="H43" s="44"/>
    </row>
    <row r="44" s="2" customFormat="1" ht="16.8" customHeight="1">
      <c r="A44" s="41"/>
      <c r="B44" s="44"/>
      <c r="C44" s="345" t="s">
        <v>280</v>
      </c>
      <c r="D44" s="345" t="s">
        <v>682</v>
      </c>
      <c r="E44" s="18" t="s">
        <v>1</v>
      </c>
      <c r="F44" s="346">
        <v>451.69999999999999</v>
      </c>
      <c r="G44" s="41"/>
      <c r="H44" s="44"/>
    </row>
    <row r="45" s="2" customFormat="1" ht="16.8" customHeight="1">
      <c r="A45" s="41"/>
      <c r="B45" s="44"/>
      <c r="C45" s="347" t="s">
        <v>4715</v>
      </c>
      <c r="D45" s="41"/>
      <c r="E45" s="41"/>
      <c r="F45" s="41"/>
      <c r="G45" s="41"/>
      <c r="H45" s="44"/>
    </row>
    <row r="46" s="2" customFormat="1" ht="16.8" customHeight="1">
      <c r="A46" s="41"/>
      <c r="B46" s="44"/>
      <c r="C46" s="345" t="s">
        <v>679</v>
      </c>
      <c r="D46" s="345" t="s">
        <v>680</v>
      </c>
      <c r="E46" s="18" t="s">
        <v>269</v>
      </c>
      <c r="F46" s="346">
        <v>451.69999999999999</v>
      </c>
      <c r="G46" s="41"/>
      <c r="H46" s="44"/>
    </row>
    <row r="47" s="2" customFormat="1" ht="16.8" customHeight="1">
      <c r="A47" s="41"/>
      <c r="B47" s="44"/>
      <c r="C47" s="345" t="s">
        <v>684</v>
      </c>
      <c r="D47" s="345" t="s">
        <v>685</v>
      </c>
      <c r="E47" s="18" t="s">
        <v>269</v>
      </c>
      <c r="F47" s="346">
        <v>451.69999999999999</v>
      </c>
      <c r="G47" s="41"/>
      <c r="H47" s="44"/>
    </row>
    <row r="48" s="2" customFormat="1" ht="16.8" customHeight="1">
      <c r="A48" s="41"/>
      <c r="B48" s="44"/>
      <c r="C48" s="345" t="s">
        <v>915</v>
      </c>
      <c r="D48" s="345" t="s">
        <v>916</v>
      </c>
      <c r="E48" s="18" t="s">
        <v>269</v>
      </c>
      <c r="F48" s="346">
        <v>1103.855</v>
      </c>
      <c r="G48" s="41"/>
      <c r="H48" s="44"/>
    </row>
    <row r="49" s="2" customFormat="1" ht="16.8" customHeight="1">
      <c r="A49" s="41"/>
      <c r="B49" s="44"/>
      <c r="C49" s="341" t="s">
        <v>283</v>
      </c>
      <c r="D49" s="342" t="s">
        <v>284</v>
      </c>
      <c r="E49" s="343" t="s">
        <v>269</v>
      </c>
      <c r="F49" s="344">
        <v>231.798</v>
      </c>
      <c r="G49" s="41"/>
      <c r="H49" s="44"/>
    </row>
    <row r="50" s="2" customFormat="1" ht="16.8" customHeight="1">
      <c r="A50" s="41"/>
      <c r="B50" s="44"/>
      <c r="C50" s="345" t="s">
        <v>1</v>
      </c>
      <c r="D50" s="345" t="s">
        <v>815</v>
      </c>
      <c r="E50" s="18" t="s">
        <v>1</v>
      </c>
      <c r="F50" s="346">
        <v>137.16</v>
      </c>
      <c r="G50" s="41"/>
      <c r="H50" s="44"/>
    </row>
    <row r="51" s="2" customFormat="1" ht="16.8" customHeight="1">
      <c r="A51" s="41"/>
      <c r="B51" s="44"/>
      <c r="C51" s="345" t="s">
        <v>1</v>
      </c>
      <c r="D51" s="345" t="s">
        <v>816</v>
      </c>
      <c r="E51" s="18" t="s">
        <v>1</v>
      </c>
      <c r="F51" s="346">
        <v>18.797999999999998</v>
      </c>
      <c r="G51" s="41"/>
      <c r="H51" s="44"/>
    </row>
    <row r="52" s="2" customFormat="1" ht="16.8" customHeight="1">
      <c r="A52" s="41"/>
      <c r="B52" s="44"/>
      <c r="C52" s="345" t="s">
        <v>1</v>
      </c>
      <c r="D52" s="345" t="s">
        <v>817</v>
      </c>
      <c r="E52" s="18" t="s">
        <v>1</v>
      </c>
      <c r="F52" s="346">
        <v>61.560000000000002</v>
      </c>
      <c r="G52" s="41"/>
      <c r="H52" s="44"/>
    </row>
    <row r="53" s="2" customFormat="1" ht="16.8" customHeight="1">
      <c r="A53" s="41"/>
      <c r="B53" s="44"/>
      <c r="C53" s="345" t="s">
        <v>1</v>
      </c>
      <c r="D53" s="345" t="s">
        <v>818</v>
      </c>
      <c r="E53" s="18" t="s">
        <v>1</v>
      </c>
      <c r="F53" s="346">
        <v>14.279999999999999</v>
      </c>
      <c r="G53" s="41"/>
      <c r="H53" s="44"/>
    </row>
    <row r="54" s="2" customFormat="1" ht="16.8" customHeight="1">
      <c r="A54" s="41"/>
      <c r="B54" s="44"/>
      <c r="C54" s="345" t="s">
        <v>283</v>
      </c>
      <c r="D54" s="345" t="s">
        <v>435</v>
      </c>
      <c r="E54" s="18" t="s">
        <v>1</v>
      </c>
      <c r="F54" s="346">
        <v>231.798</v>
      </c>
      <c r="G54" s="41"/>
      <c r="H54" s="44"/>
    </row>
    <row r="55" s="2" customFormat="1" ht="16.8" customHeight="1">
      <c r="A55" s="41"/>
      <c r="B55" s="44"/>
      <c r="C55" s="347" t="s">
        <v>4715</v>
      </c>
      <c r="D55" s="41"/>
      <c r="E55" s="41"/>
      <c r="F55" s="41"/>
      <c r="G55" s="41"/>
      <c r="H55" s="44"/>
    </row>
    <row r="56" s="2" customFormat="1" ht="16.8" customHeight="1">
      <c r="A56" s="41"/>
      <c r="B56" s="44"/>
      <c r="C56" s="345" t="s">
        <v>812</v>
      </c>
      <c r="D56" s="345" t="s">
        <v>813</v>
      </c>
      <c r="E56" s="18" t="s">
        <v>269</v>
      </c>
      <c r="F56" s="346">
        <v>231.798</v>
      </c>
      <c r="G56" s="41"/>
      <c r="H56" s="44"/>
    </row>
    <row r="57" s="2" customFormat="1" ht="16.8" customHeight="1">
      <c r="A57" s="41"/>
      <c r="B57" s="44"/>
      <c r="C57" s="345" t="s">
        <v>820</v>
      </c>
      <c r="D57" s="345" t="s">
        <v>821</v>
      </c>
      <c r="E57" s="18" t="s">
        <v>269</v>
      </c>
      <c r="F57" s="346">
        <v>231.798</v>
      </c>
      <c r="G57" s="41"/>
      <c r="H57" s="44"/>
    </row>
    <row r="58" s="2" customFormat="1" ht="16.8" customHeight="1">
      <c r="A58" s="41"/>
      <c r="B58" s="44"/>
      <c r="C58" s="345" t="s">
        <v>824</v>
      </c>
      <c r="D58" s="345" t="s">
        <v>825</v>
      </c>
      <c r="E58" s="18" t="s">
        <v>505</v>
      </c>
      <c r="F58" s="346">
        <v>0.34799999999999998</v>
      </c>
      <c r="G58" s="41"/>
      <c r="H58" s="44"/>
    </row>
    <row r="59" s="2" customFormat="1" ht="16.8" customHeight="1">
      <c r="A59" s="41"/>
      <c r="B59" s="44"/>
      <c r="C59" s="341" t="s">
        <v>286</v>
      </c>
      <c r="D59" s="342" t="s">
        <v>287</v>
      </c>
      <c r="E59" s="343" t="s">
        <v>269</v>
      </c>
      <c r="F59" s="344">
        <v>36.134999999999998</v>
      </c>
      <c r="G59" s="41"/>
      <c r="H59" s="44"/>
    </row>
    <row r="60" s="2" customFormat="1" ht="16.8" customHeight="1">
      <c r="A60" s="41"/>
      <c r="B60" s="44"/>
      <c r="C60" s="345" t="s">
        <v>286</v>
      </c>
      <c r="D60" s="345" t="s">
        <v>785</v>
      </c>
      <c r="E60" s="18" t="s">
        <v>1</v>
      </c>
      <c r="F60" s="346">
        <v>36.134999999999998</v>
      </c>
      <c r="G60" s="41"/>
      <c r="H60" s="44"/>
    </row>
    <row r="61" s="2" customFormat="1" ht="16.8" customHeight="1">
      <c r="A61" s="41"/>
      <c r="B61" s="44"/>
      <c r="C61" s="347" t="s">
        <v>4715</v>
      </c>
      <c r="D61" s="41"/>
      <c r="E61" s="41"/>
      <c r="F61" s="41"/>
      <c r="G61" s="41"/>
      <c r="H61" s="44"/>
    </row>
    <row r="62" s="2" customFormat="1" ht="16.8" customHeight="1">
      <c r="A62" s="41"/>
      <c r="B62" s="44"/>
      <c r="C62" s="345" t="s">
        <v>782</v>
      </c>
      <c r="D62" s="345" t="s">
        <v>783</v>
      </c>
      <c r="E62" s="18" t="s">
        <v>269</v>
      </c>
      <c r="F62" s="346">
        <v>36.134999999999998</v>
      </c>
      <c r="G62" s="41"/>
      <c r="H62" s="44"/>
    </row>
    <row r="63" s="2" customFormat="1" ht="16.8" customHeight="1">
      <c r="A63" s="41"/>
      <c r="B63" s="44"/>
      <c r="C63" s="345" t="s">
        <v>787</v>
      </c>
      <c r="D63" s="345" t="s">
        <v>788</v>
      </c>
      <c r="E63" s="18" t="s">
        <v>269</v>
      </c>
      <c r="F63" s="346">
        <v>36.134999999999998</v>
      </c>
      <c r="G63" s="41"/>
      <c r="H63" s="44"/>
    </row>
    <row r="64" s="2" customFormat="1" ht="16.8" customHeight="1">
      <c r="A64" s="41"/>
      <c r="B64" s="44"/>
      <c r="C64" s="345" t="s">
        <v>915</v>
      </c>
      <c r="D64" s="345" t="s">
        <v>916</v>
      </c>
      <c r="E64" s="18" t="s">
        <v>269</v>
      </c>
      <c r="F64" s="346">
        <v>1103.855</v>
      </c>
      <c r="G64" s="41"/>
      <c r="H64" s="44"/>
    </row>
    <row r="65" s="2" customFormat="1" ht="16.8" customHeight="1">
      <c r="A65" s="41"/>
      <c r="B65" s="44"/>
      <c r="C65" s="341" t="s">
        <v>289</v>
      </c>
      <c r="D65" s="342" t="s">
        <v>290</v>
      </c>
      <c r="E65" s="343" t="s">
        <v>269</v>
      </c>
      <c r="F65" s="344">
        <v>21.795000000000002</v>
      </c>
      <c r="G65" s="41"/>
      <c r="H65" s="44"/>
    </row>
    <row r="66" s="2" customFormat="1" ht="16.8" customHeight="1">
      <c r="A66" s="41"/>
      <c r="B66" s="44"/>
      <c r="C66" s="345" t="s">
        <v>289</v>
      </c>
      <c r="D66" s="345" t="s">
        <v>794</v>
      </c>
      <c r="E66" s="18" t="s">
        <v>1</v>
      </c>
      <c r="F66" s="346">
        <v>21.795000000000002</v>
      </c>
      <c r="G66" s="41"/>
      <c r="H66" s="44"/>
    </row>
    <row r="67" s="2" customFormat="1" ht="16.8" customHeight="1">
      <c r="A67" s="41"/>
      <c r="B67" s="44"/>
      <c r="C67" s="347" t="s">
        <v>4715</v>
      </c>
      <c r="D67" s="41"/>
      <c r="E67" s="41"/>
      <c r="F67" s="41"/>
      <c r="G67" s="41"/>
      <c r="H67" s="44"/>
    </row>
    <row r="68" s="2" customFormat="1" ht="16.8" customHeight="1">
      <c r="A68" s="41"/>
      <c r="B68" s="44"/>
      <c r="C68" s="345" t="s">
        <v>791</v>
      </c>
      <c r="D68" s="345" t="s">
        <v>792</v>
      </c>
      <c r="E68" s="18" t="s">
        <v>269</v>
      </c>
      <c r="F68" s="346">
        <v>21.795000000000002</v>
      </c>
      <c r="G68" s="41"/>
      <c r="H68" s="44"/>
    </row>
    <row r="69" s="2" customFormat="1" ht="16.8" customHeight="1">
      <c r="A69" s="41"/>
      <c r="B69" s="44"/>
      <c r="C69" s="345" t="s">
        <v>796</v>
      </c>
      <c r="D69" s="345" t="s">
        <v>797</v>
      </c>
      <c r="E69" s="18" t="s">
        <v>269</v>
      </c>
      <c r="F69" s="346">
        <v>21.795000000000002</v>
      </c>
      <c r="G69" s="41"/>
      <c r="H69" s="44"/>
    </row>
    <row r="70" s="2" customFormat="1" ht="16.8" customHeight="1">
      <c r="A70" s="41"/>
      <c r="B70" s="44"/>
      <c r="C70" s="341" t="s">
        <v>393</v>
      </c>
      <c r="D70" s="342" t="s">
        <v>394</v>
      </c>
      <c r="E70" s="343" t="s">
        <v>269</v>
      </c>
      <c r="F70" s="344">
        <v>32.039999999999999</v>
      </c>
      <c r="G70" s="41"/>
      <c r="H70" s="44"/>
    </row>
    <row r="71" s="2" customFormat="1" ht="16.8" customHeight="1">
      <c r="A71" s="41"/>
      <c r="B71" s="44"/>
      <c r="C71" s="345" t="s">
        <v>393</v>
      </c>
      <c r="D71" s="345" t="s">
        <v>846</v>
      </c>
      <c r="E71" s="18" t="s">
        <v>1</v>
      </c>
      <c r="F71" s="346">
        <v>32.039999999999999</v>
      </c>
      <c r="G71" s="41"/>
      <c r="H71" s="44"/>
    </row>
    <row r="72" s="2" customFormat="1" ht="16.8" customHeight="1">
      <c r="A72" s="41"/>
      <c r="B72" s="44"/>
      <c r="C72" s="347" t="s">
        <v>4715</v>
      </c>
      <c r="D72" s="41"/>
      <c r="E72" s="41"/>
      <c r="F72" s="41"/>
      <c r="G72" s="41"/>
      <c r="H72" s="44"/>
    </row>
    <row r="73" s="2" customFormat="1" ht="16.8" customHeight="1">
      <c r="A73" s="41"/>
      <c r="B73" s="44"/>
      <c r="C73" s="345" t="s">
        <v>843</v>
      </c>
      <c r="D73" s="345" t="s">
        <v>844</v>
      </c>
      <c r="E73" s="18" t="s">
        <v>269</v>
      </c>
      <c r="F73" s="346">
        <v>32.039999999999999</v>
      </c>
      <c r="G73" s="41"/>
      <c r="H73" s="44"/>
    </row>
    <row r="74" s="2" customFormat="1" ht="16.8" customHeight="1">
      <c r="A74" s="41"/>
      <c r="B74" s="44"/>
      <c r="C74" s="345" t="s">
        <v>848</v>
      </c>
      <c r="D74" s="345" t="s">
        <v>849</v>
      </c>
      <c r="E74" s="18" t="s">
        <v>269</v>
      </c>
      <c r="F74" s="346">
        <v>32.039999999999999</v>
      </c>
      <c r="G74" s="41"/>
      <c r="H74" s="44"/>
    </row>
    <row r="75" s="2" customFormat="1">
      <c r="A75" s="41"/>
      <c r="B75" s="44"/>
      <c r="C75" s="345" t="s">
        <v>852</v>
      </c>
      <c r="D75" s="345" t="s">
        <v>853</v>
      </c>
      <c r="E75" s="18" t="s">
        <v>269</v>
      </c>
      <c r="F75" s="346">
        <v>32.039999999999999</v>
      </c>
      <c r="G75" s="41"/>
      <c r="H75" s="44"/>
    </row>
    <row r="76" s="2" customFormat="1" ht="16.8" customHeight="1">
      <c r="A76" s="41"/>
      <c r="B76" s="44"/>
      <c r="C76" s="345" t="s">
        <v>856</v>
      </c>
      <c r="D76" s="345" t="s">
        <v>857</v>
      </c>
      <c r="E76" s="18" t="s">
        <v>269</v>
      </c>
      <c r="F76" s="346">
        <v>32.039999999999999</v>
      </c>
      <c r="G76" s="41"/>
      <c r="H76" s="44"/>
    </row>
    <row r="77" s="2" customFormat="1" ht="16.8" customHeight="1">
      <c r="A77" s="41"/>
      <c r="B77" s="44"/>
      <c r="C77" s="341" t="s">
        <v>390</v>
      </c>
      <c r="D77" s="342" t="s">
        <v>391</v>
      </c>
      <c r="E77" s="343" t="s">
        <v>269</v>
      </c>
      <c r="F77" s="344">
        <v>17.911999999999999</v>
      </c>
      <c r="G77" s="41"/>
      <c r="H77" s="44"/>
    </row>
    <row r="78" s="2" customFormat="1" ht="16.8" customHeight="1">
      <c r="A78" s="41"/>
      <c r="B78" s="44"/>
      <c r="C78" s="345" t="s">
        <v>1</v>
      </c>
      <c r="D78" s="345" t="s">
        <v>636</v>
      </c>
      <c r="E78" s="18" t="s">
        <v>1</v>
      </c>
      <c r="F78" s="346">
        <v>0</v>
      </c>
      <c r="G78" s="41"/>
      <c r="H78" s="44"/>
    </row>
    <row r="79" s="2" customFormat="1" ht="16.8" customHeight="1">
      <c r="A79" s="41"/>
      <c r="B79" s="44"/>
      <c r="C79" s="345" t="s">
        <v>1</v>
      </c>
      <c r="D79" s="345" t="s">
        <v>863</v>
      </c>
      <c r="E79" s="18" t="s">
        <v>1</v>
      </c>
      <c r="F79" s="346">
        <v>3.8380000000000001</v>
      </c>
      <c r="G79" s="41"/>
      <c r="H79" s="44"/>
    </row>
    <row r="80" s="2" customFormat="1" ht="16.8" customHeight="1">
      <c r="A80" s="41"/>
      <c r="B80" s="44"/>
      <c r="C80" s="345" t="s">
        <v>1</v>
      </c>
      <c r="D80" s="345" t="s">
        <v>638</v>
      </c>
      <c r="E80" s="18" t="s">
        <v>1</v>
      </c>
      <c r="F80" s="346">
        <v>0</v>
      </c>
      <c r="G80" s="41"/>
      <c r="H80" s="44"/>
    </row>
    <row r="81" s="2" customFormat="1" ht="16.8" customHeight="1">
      <c r="A81" s="41"/>
      <c r="B81" s="44"/>
      <c r="C81" s="345" t="s">
        <v>1</v>
      </c>
      <c r="D81" s="345" t="s">
        <v>864</v>
      </c>
      <c r="E81" s="18" t="s">
        <v>1</v>
      </c>
      <c r="F81" s="346">
        <v>5.1180000000000003</v>
      </c>
      <c r="G81" s="41"/>
      <c r="H81" s="44"/>
    </row>
    <row r="82" s="2" customFormat="1" ht="16.8" customHeight="1">
      <c r="A82" s="41"/>
      <c r="B82" s="44"/>
      <c r="C82" s="345" t="s">
        <v>1</v>
      </c>
      <c r="D82" s="345" t="s">
        <v>661</v>
      </c>
      <c r="E82" s="18" t="s">
        <v>1</v>
      </c>
      <c r="F82" s="346">
        <v>0</v>
      </c>
      <c r="G82" s="41"/>
      <c r="H82" s="44"/>
    </row>
    <row r="83" s="2" customFormat="1" ht="16.8" customHeight="1">
      <c r="A83" s="41"/>
      <c r="B83" s="44"/>
      <c r="C83" s="345" t="s">
        <v>1</v>
      </c>
      <c r="D83" s="345" t="s">
        <v>864</v>
      </c>
      <c r="E83" s="18" t="s">
        <v>1</v>
      </c>
      <c r="F83" s="346">
        <v>5.1180000000000003</v>
      </c>
      <c r="G83" s="41"/>
      <c r="H83" s="44"/>
    </row>
    <row r="84" s="2" customFormat="1" ht="16.8" customHeight="1">
      <c r="A84" s="41"/>
      <c r="B84" s="44"/>
      <c r="C84" s="345" t="s">
        <v>1</v>
      </c>
      <c r="D84" s="345" t="s">
        <v>664</v>
      </c>
      <c r="E84" s="18" t="s">
        <v>1</v>
      </c>
      <c r="F84" s="346">
        <v>0</v>
      </c>
      <c r="G84" s="41"/>
      <c r="H84" s="44"/>
    </row>
    <row r="85" s="2" customFormat="1" ht="16.8" customHeight="1">
      <c r="A85" s="41"/>
      <c r="B85" s="44"/>
      <c r="C85" s="345" t="s">
        <v>1</v>
      </c>
      <c r="D85" s="345" t="s">
        <v>863</v>
      </c>
      <c r="E85" s="18" t="s">
        <v>1</v>
      </c>
      <c r="F85" s="346">
        <v>3.8380000000000001</v>
      </c>
      <c r="G85" s="41"/>
      <c r="H85" s="44"/>
    </row>
    <row r="86" s="2" customFormat="1" ht="16.8" customHeight="1">
      <c r="A86" s="41"/>
      <c r="B86" s="44"/>
      <c r="C86" s="345" t="s">
        <v>390</v>
      </c>
      <c r="D86" s="345" t="s">
        <v>435</v>
      </c>
      <c r="E86" s="18" t="s">
        <v>1</v>
      </c>
      <c r="F86" s="346">
        <v>17.911999999999999</v>
      </c>
      <c r="G86" s="41"/>
      <c r="H86" s="44"/>
    </row>
    <row r="87" s="2" customFormat="1" ht="16.8" customHeight="1">
      <c r="A87" s="41"/>
      <c r="B87" s="44"/>
      <c r="C87" s="347" t="s">
        <v>4715</v>
      </c>
      <c r="D87" s="41"/>
      <c r="E87" s="41"/>
      <c r="F87" s="41"/>
      <c r="G87" s="41"/>
      <c r="H87" s="44"/>
    </row>
    <row r="88" s="2" customFormat="1" ht="16.8" customHeight="1">
      <c r="A88" s="41"/>
      <c r="B88" s="44"/>
      <c r="C88" s="345" t="s">
        <v>860</v>
      </c>
      <c r="D88" s="345" t="s">
        <v>861</v>
      </c>
      <c r="E88" s="18" t="s">
        <v>269</v>
      </c>
      <c r="F88" s="346">
        <v>17.911999999999999</v>
      </c>
      <c r="G88" s="41"/>
      <c r="H88" s="44"/>
    </row>
    <row r="89" s="2" customFormat="1" ht="16.8" customHeight="1">
      <c r="A89" s="41"/>
      <c r="B89" s="44"/>
      <c r="C89" s="345" t="s">
        <v>866</v>
      </c>
      <c r="D89" s="345" t="s">
        <v>867</v>
      </c>
      <c r="E89" s="18" t="s">
        <v>269</v>
      </c>
      <c r="F89" s="346">
        <v>17.911999999999999</v>
      </c>
      <c r="G89" s="41"/>
      <c r="H89" s="44"/>
    </row>
    <row r="90" s="2" customFormat="1" ht="16.8" customHeight="1">
      <c r="A90" s="41"/>
      <c r="B90" s="44"/>
      <c r="C90" s="341" t="s">
        <v>4718</v>
      </c>
      <c r="D90" s="342" t="s">
        <v>4719</v>
      </c>
      <c r="E90" s="343" t="s">
        <v>269</v>
      </c>
      <c r="F90" s="344">
        <v>77.75</v>
      </c>
      <c r="G90" s="41"/>
      <c r="H90" s="44"/>
    </row>
    <row r="91" s="2" customFormat="1" ht="16.8" customHeight="1">
      <c r="A91" s="41"/>
      <c r="B91" s="44"/>
      <c r="C91" s="341" t="s">
        <v>292</v>
      </c>
      <c r="D91" s="342" t="s">
        <v>293</v>
      </c>
      <c r="E91" s="343" t="s">
        <v>269</v>
      </c>
      <c r="F91" s="344">
        <v>49.625</v>
      </c>
      <c r="G91" s="41"/>
      <c r="H91" s="44"/>
    </row>
    <row r="92" s="2" customFormat="1" ht="16.8" customHeight="1">
      <c r="A92" s="41"/>
      <c r="B92" s="44"/>
      <c r="C92" s="345" t="s">
        <v>1</v>
      </c>
      <c r="D92" s="345" t="s">
        <v>1018</v>
      </c>
      <c r="E92" s="18" t="s">
        <v>1</v>
      </c>
      <c r="F92" s="346">
        <v>0</v>
      </c>
      <c r="G92" s="41"/>
      <c r="H92" s="44"/>
    </row>
    <row r="93" s="2" customFormat="1" ht="16.8" customHeight="1">
      <c r="A93" s="41"/>
      <c r="B93" s="44"/>
      <c r="C93" s="345" t="s">
        <v>292</v>
      </c>
      <c r="D93" s="345" t="s">
        <v>1019</v>
      </c>
      <c r="E93" s="18" t="s">
        <v>1</v>
      </c>
      <c r="F93" s="346">
        <v>49.625</v>
      </c>
      <c r="G93" s="41"/>
      <c r="H93" s="44"/>
    </row>
    <row r="94" s="2" customFormat="1" ht="16.8" customHeight="1">
      <c r="A94" s="41"/>
      <c r="B94" s="44"/>
      <c r="C94" s="347" t="s">
        <v>4715</v>
      </c>
      <c r="D94" s="41"/>
      <c r="E94" s="41"/>
      <c r="F94" s="41"/>
      <c r="G94" s="41"/>
      <c r="H94" s="44"/>
    </row>
    <row r="95" s="2" customFormat="1">
      <c r="A95" s="41"/>
      <c r="B95" s="44"/>
      <c r="C95" s="345" t="s">
        <v>1015</v>
      </c>
      <c r="D95" s="345" t="s">
        <v>1016</v>
      </c>
      <c r="E95" s="18" t="s">
        <v>269</v>
      </c>
      <c r="F95" s="346">
        <v>49.625</v>
      </c>
      <c r="G95" s="41"/>
      <c r="H95" s="44"/>
    </row>
    <row r="96" s="2" customFormat="1">
      <c r="A96" s="41"/>
      <c r="B96" s="44"/>
      <c r="C96" s="345" t="s">
        <v>1021</v>
      </c>
      <c r="D96" s="345" t="s">
        <v>1022</v>
      </c>
      <c r="E96" s="18" t="s">
        <v>269</v>
      </c>
      <c r="F96" s="346">
        <v>49.625</v>
      </c>
      <c r="G96" s="41"/>
      <c r="H96" s="44"/>
    </row>
    <row r="97" s="2" customFormat="1" ht="16.8" customHeight="1">
      <c r="A97" s="41"/>
      <c r="B97" s="44"/>
      <c r="C97" s="345" t="s">
        <v>987</v>
      </c>
      <c r="D97" s="345" t="s">
        <v>988</v>
      </c>
      <c r="E97" s="18" t="s">
        <v>269</v>
      </c>
      <c r="F97" s="346">
        <v>840.69200000000001</v>
      </c>
      <c r="G97" s="41"/>
      <c r="H97" s="44"/>
    </row>
    <row r="98" s="2" customFormat="1" ht="16.8" customHeight="1">
      <c r="A98" s="41"/>
      <c r="B98" s="44"/>
      <c r="C98" s="345" t="s">
        <v>1025</v>
      </c>
      <c r="D98" s="345" t="s">
        <v>1026</v>
      </c>
      <c r="E98" s="18" t="s">
        <v>269</v>
      </c>
      <c r="F98" s="346">
        <v>49.625</v>
      </c>
      <c r="G98" s="41"/>
      <c r="H98" s="44"/>
    </row>
    <row r="99" s="2" customFormat="1" ht="16.8" customHeight="1">
      <c r="A99" s="41"/>
      <c r="B99" s="44"/>
      <c r="C99" s="345" t="s">
        <v>1001</v>
      </c>
      <c r="D99" s="345" t="s">
        <v>1002</v>
      </c>
      <c r="E99" s="18" t="s">
        <v>269</v>
      </c>
      <c r="F99" s="346">
        <v>182.648</v>
      </c>
      <c r="G99" s="41"/>
      <c r="H99" s="44"/>
    </row>
    <row r="100" s="2" customFormat="1" ht="16.8" customHeight="1">
      <c r="A100" s="41"/>
      <c r="B100" s="44"/>
      <c r="C100" s="341" t="s">
        <v>295</v>
      </c>
      <c r="D100" s="342" t="s">
        <v>296</v>
      </c>
      <c r="E100" s="343" t="s">
        <v>269</v>
      </c>
      <c r="F100" s="344">
        <v>331.96899999999999</v>
      </c>
      <c r="G100" s="41"/>
      <c r="H100" s="44"/>
    </row>
    <row r="101" s="2" customFormat="1" ht="16.8" customHeight="1">
      <c r="A101" s="41"/>
      <c r="B101" s="44"/>
      <c r="C101" s="345" t="s">
        <v>1</v>
      </c>
      <c r="D101" s="345" t="s">
        <v>484</v>
      </c>
      <c r="E101" s="18" t="s">
        <v>1</v>
      </c>
      <c r="F101" s="346">
        <v>0</v>
      </c>
      <c r="G101" s="41"/>
      <c r="H101" s="44"/>
    </row>
    <row r="102" s="2" customFormat="1" ht="16.8" customHeight="1">
      <c r="A102" s="41"/>
      <c r="B102" s="44"/>
      <c r="C102" s="345" t="s">
        <v>295</v>
      </c>
      <c r="D102" s="345" t="s">
        <v>1297</v>
      </c>
      <c r="E102" s="18" t="s">
        <v>1</v>
      </c>
      <c r="F102" s="346">
        <v>331.96899999999999</v>
      </c>
      <c r="G102" s="41"/>
      <c r="H102" s="44"/>
    </row>
    <row r="103" s="2" customFormat="1" ht="16.8" customHeight="1">
      <c r="A103" s="41"/>
      <c r="B103" s="44"/>
      <c r="C103" s="347" t="s">
        <v>4715</v>
      </c>
      <c r="D103" s="41"/>
      <c r="E103" s="41"/>
      <c r="F103" s="41"/>
      <c r="G103" s="41"/>
      <c r="H103" s="44"/>
    </row>
    <row r="104" s="2" customFormat="1" ht="16.8" customHeight="1">
      <c r="A104" s="41"/>
      <c r="B104" s="44"/>
      <c r="C104" s="345" t="s">
        <v>1294</v>
      </c>
      <c r="D104" s="345" t="s">
        <v>1295</v>
      </c>
      <c r="E104" s="18" t="s">
        <v>269</v>
      </c>
      <c r="F104" s="346">
        <v>430.77699999999999</v>
      </c>
      <c r="G104" s="41"/>
      <c r="H104" s="44"/>
    </row>
    <row r="105" s="2" customFormat="1" ht="16.8" customHeight="1">
      <c r="A105" s="41"/>
      <c r="B105" s="44"/>
      <c r="C105" s="345" t="s">
        <v>1082</v>
      </c>
      <c r="D105" s="345" t="s">
        <v>1083</v>
      </c>
      <c r="E105" s="18" t="s">
        <v>269</v>
      </c>
      <c r="F105" s="346">
        <v>618.76199999999994</v>
      </c>
      <c r="G105" s="41"/>
      <c r="H105" s="44"/>
    </row>
    <row r="106" s="2" customFormat="1" ht="16.8" customHeight="1">
      <c r="A106" s="41"/>
      <c r="B106" s="44"/>
      <c r="C106" s="345" t="s">
        <v>1110</v>
      </c>
      <c r="D106" s="345" t="s">
        <v>1111</v>
      </c>
      <c r="E106" s="18" t="s">
        <v>269</v>
      </c>
      <c r="F106" s="346">
        <v>1177.444</v>
      </c>
      <c r="G106" s="41"/>
      <c r="H106" s="44"/>
    </row>
    <row r="107" s="2" customFormat="1">
      <c r="A107" s="41"/>
      <c r="B107" s="44"/>
      <c r="C107" s="345" t="s">
        <v>1151</v>
      </c>
      <c r="D107" s="345" t="s">
        <v>1152</v>
      </c>
      <c r="E107" s="18" t="s">
        <v>269</v>
      </c>
      <c r="F107" s="346">
        <v>918.95399999999995</v>
      </c>
      <c r="G107" s="41"/>
      <c r="H107" s="44"/>
    </row>
    <row r="108" s="2" customFormat="1" ht="16.8" customHeight="1">
      <c r="A108" s="41"/>
      <c r="B108" s="44"/>
      <c r="C108" s="345" t="s">
        <v>1306</v>
      </c>
      <c r="D108" s="345" t="s">
        <v>1307</v>
      </c>
      <c r="E108" s="18" t="s">
        <v>269</v>
      </c>
      <c r="F108" s="346">
        <v>338.608</v>
      </c>
      <c r="G108" s="41"/>
      <c r="H108" s="44"/>
    </row>
    <row r="109" s="2" customFormat="1" ht="16.8" customHeight="1">
      <c r="A109" s="41"/>
      <c r="B109" s="44"/>
      <c r="C109" s="341" t="s">
        <v>298</v>
      </c>
      <c r="D109" s="342" t="s">
        <v>299</v>
      </c>
      <c r="E109" s="343" t="s">
        <v>269</v>
      </c>
      <c r="F109" s="344">
        <v>98.808000000000007</v>
      </c>
      <c r="G109" s="41"/>
      <c r="H109" s="44"/>
    </row>
    <row r="110" s="2" customFormat="1" ht="16.8" customHeight="1">
      <c r="A110" s="41"/>
      <c r="B110" s="44"/>
      <c r="C110" s="345" t="s">
        <v>1</v>
      </c>
      <c r="D110" s="345" t="s">
        <v>488</v>
      </c>
      <c r="E110" s="18" t="s">
        <v>1</v>
      </c>
      <c r="F110" s="346">
        <v>0</v>
      </c>
      <c r="G110" s="41"/>
      <c r="H110" s="44"/>
    </row>
    <row r="111" s="2" customFormat="1" ht="16.8" customHeight="1">
      <c r="A111" s="41"/>
      <c r="B111" s="44"/>
      <c r="C111" s="345" t="s">
        <v>298</v>
      </c>
      <c r="D111" s="345" t="s">
        <v>1298</v>
      </c>
      <c r="E111" s="18" t="s">
        <v>1</v>
      </c>
      <c r="F111" s="346">
        <v>98.808000000000007</v>
      </c>
      <c r="G111" s="41"/>
      <c r="H111" s="44"/>
    </row>
    <row r="112" s="2" customFormat="1" ht="16.8" customHeight="1">
      <c r="A112" s="41"/>
      <c r="B112" s="44"/>
      <c r="C112" s="347" t="s">
        <v>4715</v>
      </c>
      <c r="D112" s="41"/>
      <c r="E112" s="41"/>
      <c r="F112" s="41"/>
      <c r="G112" s="41"/>
      <c r="H112" s="44"/>
    </row>
    <row r="113" s="2" customFormat="1" ht="16.8" customHeight="1">
      <c r="A113" s="41"/>
      <c r="B113" s="44"/>
      <c r="C113" s="345" t="s">
        <v>1294</v>
      </c>
      <c r="D113" s="345" t="s">
        <v>1295</v>
      </c>
      <c r="E113" s="18" t="s">
        <v>269</v>
      </c>
      <c r="F113" s="346">
        <v>430.77699999999999</v>
      </c>
      <c r="G113" s="41"/>
      <c r="H113" s="44"/>
    </row>
    <row r="114" s="2" customFormat="1" ht="16.8" customHeight="1">
      <c r="A114" s="41"/>
      <c r="B114" s="44"/>
      <c r="C114" s="345" t="s">
        <v>1082</v>
      </c>
      <c r="D114" s="345" t="s">
        <v>1083</v>
      </c>
      <c r="E114" s="18" t="s">
        <v>269</v>
      </c>
      <c r="F114" s="346">
        <v>618.76199999999994</v>
      </c>
      <c r="G114" s="41"/>
      <c r="H114" s="44"/>
    </row>
    <row r="115" s="2" customFormat="1" ht="16.8" customHeight="1">
      <c r="A115" s="41"/>
      <c r="B115" s="44"/>
      <c r="C115" s="345" t="s">
        <v>1110</v>
      </c>
      <c r="D115" s="345" t="s">
        <v>1111</v>
      </c>
      <c r="E115" s="18" t="s">
        <v>269</v>
      </c>
      <c r="F115" s="346">
        <v>1177.444</v>
      </c>
      <c r="G115" s="41"/>
      <c r="H115" s="44"/>
    </row>
    <row r="116" s="2" customFormat="1">
      <c r="A116" s="41"/>
      <c r="B116" s="44"/>
      <c r="C116" s="345" t="s">
        <v>1151</v>
      </c>
      <c r="D116" s="345" t="s">
        <v>1152</v>
      </c>
      <c r="E116" s="18" t="s">
        <v>269</v>
      </c>
      <c r="F116" s="346">
        <v>918.95399999999995</v>
      </c>
      <c r="G116" s="41"/>
      <c r="H116" s="44"/>
    </row>
    <row r="117" s="2" customFormat="1" ht="16.8" customHeight="1">
      <c r="A117" s="41"/>
      <c r="B117" s="44"/>
      <c r="C117" s="345" t="s">
        <v>1300</v>
      </c>
      <c r="D117" s="345" t="s">
        <v>1301</v>
      </c>
      <c r="E117" s="18" t="s">
        <v>269</v>
      </c>
      <c r="F117" s="346">
        <v>100.78400000000001</v>
      </c>
      <c r="G117" s="41"/>
      <c r="H117" s="44"/>
    </row>
    <row r="118" s="2" customFormat="1" ht="16.8" customHeight="1">
      <c r="A118" s="41"/>
      <c r="B118" s="44"/>
      <c r="C118" s="341" t="s">
        <v>302</v>
      </c>
      <c r="D118" s="342" t="s">
        <v>303</v>
      </c>
      <c r="E118" s="343" t="s">
        <v>269</v>
      </c>
      <c r="F118" s="344">
        <v>488.17700000000002</v>
      </c>
      <c r="G118" s="41"/>
      <c r="H118" s="44"/>
    </row>
    <row r="119" s="2" customFormat="1" ht="16.8" customHeight="1">
      <c r="A119" s="41"/>
      <c r="B119" s="44"/>
      <c r="C119" s="345" t="s">
        <v>1</v>
      </c>
      <c r="D119" s="345" t="s">
        <v>484</v>
      </c>
      <c r="E119" s="18" t="s">
        <v>1</v>
      </c>
      <c r="F119" s="346">
        <v>0</v>
      </c>
      <c r="G119" s="41"/>
      <c r="H119" s="44"/>
    </row>
    <row r="120" s="2" customFormat="1" ht="16.8" customHeight="1">
      <c r="A120" s="41"/>
      <c r="B120" s="44"/>
      <c r="C120" s="345" t="s">
        <v>1</v>
      </c>
      <c r="D120" s="345" t="s">
        <v>1100</v>
      </c>
      <c r="E120" s="18" t="s">
        <v>1</v>
      </c>
      <c r="F120" s="346">
        <v>318.22199999999998</v>
      </c>
      <c r="G120" s="41"/>
      <c r="H120" s="44"/>
    </row>
    <row r="121" s="2" customFormat="1" ht="16.8" customHeight="1">
      <c r="A121" s="41"/>
      <c r="B121" s="44"/>
      <c r="C121" s="345" t="s">
        <v>1</v>
      </c>
      <c r="D121" s="345" t="s">
        <v>1101</v>
      </c>
      <c r="E121" s="18" t="s">
        <v>1</v>
      </c>
      <c r="F121" s="346">
        <v>0</v>
      </c>
      <c r="G121" s="41"/>
      <c r="H121" s="44"/>
    </row>
    <row r="122" s="2" customFormat="1" ht="16.8" customHeight="1">
      <c r="A122" s="41"/>
      <c r="B122" s="44"/>
      <c r="C122" s="345" t="s">
        <v>1</v>
      </c>
      <c r="D122" s="345" t="s">
        <v>1102</v>
      </c>
      <c r="E122" s="18" t="s">
        <v>1</v>
      </c>
      <c r="F122" s="346">
        <v>112.455</v>
      </c>
      <c r="G122" s="41"/>
      <c r="H122" s="44"/>
    </row>
    <row r="123" s="2" customFormat="1" ht="16.8" customHeight="1">
      <c r="A123" s="41"/>
      <c r="B123" s="44"/>
      <c r="C123" s="345" t="s">
        <v>1</v>
      </c>
      <c r="D123" s="345" t="s">
        <v>367</v>
      </c>
      <c r="E123" s="18" t="s">
        <v>1</v>
      </c>
      <c r="F123" s="346">
        <v>0</v>
      </c>
      <c r="G123" s="41"/>
      <c r="H123" s="44"/>
    </row>
    <row r="124" s="2" customFormat="1" ht="16.8" customHeight="1">
      <c r="A124" s="41"/>
      <c r="B124" s="44"/>
      <c r="C124" s="345" t="s">
        <v>1</v>
      </c>
      <c r="D124" s="345" t="s">
        <v>1103</v>
      </c>
      <c r="E124" s="18" t="s">
        <v>1</v>
      </c>
      <c r="F124" s="346">
        <v>16</v>
      </c>
      <c r="G124" s="41"/>
      <c r="H124" s="44"/>
    </row>
    <row r="125" s="2" customFormat="1" ht="16.8" customHeight="1">
      <c r="A125" s="41"/>
      <c r="B125" s="44"/>
      <c r="C125" s="345" t="s">
        <v>1</v>
      </c>
      <c r="D125" s="345" t="s">
        <v>1104</v>
      </c>
      <c r="E125" s="18" t="s">
        <v>1</v>
      </c>
      <c r="F125" s="346">
        <v>0</v>
      </c>
      <c r="G125" s="41"/>
      <c r="H125" s="44"/>
    </row>
    <row r="126" s="2" customFormat="1" ht="16.8" customHeight="1">
      <c r="A126" s="41"/>
      <c r="B126" s="44"/>
      <c r="C126" s="345" t="s">
        <v>1</v>
      </c>
      <c r="D126" s="345" t="s">
        <v>1105</v>
      </c>
      <c r="E126" s="18" t="s">
        <v>1</v>
      </c>
      <c r="F126" s="346">
        <v>41.5</v>
      </c>
      <c r="G126" s="41"/>
      <c r="H126" s="44"/>
    </row>
    <row r="127" s="2" customFormat="1" ht="16.8" customHeight="1">
      <c r="A127" s="41"/>
      <c r="B127" s="44"/>
      <c r="C127" s="345" t="s">
        <v>1</v>
      </c>
      <c r="D127" s="345" t="s">
        <v>1</v>
      </c>
      <c r="E127" s="18" t="s">
        <v>1</v>
      </c>
      <c r="F127" s="346">
        <v>0</v>
      </c>
      <c r="G127" s="41"/>
      <c r="H127" s="44"/>
    </row>
    <row r="128" s="2" customFormat="1" ht="16.8" customHeight="1">
      <c r="A128" s="41"/>
      <c r="B128" s="44"/>
      <c r="C128" s="345" t="s">
        <v>302</v>
      </c>
      <c r="D128" s="345" t="s">
        <v>435</v>
      </c>
      <c r="E128" s="18" t="s">
        <v>1</v>
      </c>
      <c r="F128" s="346">
        <v>488.17700000000002</v>
      </c>
      <c r="G128" s="41"/>
      <c r="H128" s="44"/>
    </row>
    <row r="129" s="2" customFormat="1" ht="16.8" customHeight="1">
      <c r="A129" s="41"/>
      <c r="B129" s="44"/>
      <c r="C129" s="347" t="s">
        <v>4715</v>
      </c>
      <c r="D129" s="41"/>
      <c r="E129" s="41"/>
      <c r="F129" s="41"/>
      <c r="G129" s="41"/>
      <c r="H129" s="44"/>
    </row>
    <row r="130" s="2" customFormat="1" ht="16.8" customHeight="1">
      <c r="A130" s="41"/>
      <c r="B130" s="44"/>
      <c r="C130" s="345" t="s">
        <v>1097</v>
      </c>
      <c r="D130" s="345" t="s">
        <v>1098</v>
      </c>
      <c r="E130" s="18" t="s">
        <v>269</v>
      </c>
      <c r="F130" s="346">
        <v>488.17700000000002</v>
      </c>
      <c r="G130" s="41"/>
      <c r="H130" s="44"/>
    </row>
    <row r="131" s="2" customFormat="1" ht="16.8" customHeight="1">
      <c r="A131" s="41"/>
      <c r="B131" s="44"/>
      <c r="C131" s="345" t="s">
        <v>1120</v>
      </c>
      <c r="D131" s="345" t="s">
        <v>1121</v>
      </c>
      <c r="E131" s="18" t="s">
        <v>269</v>
      </c>
      <c r="F131" s="346">
        <v>1128.354</v>
      </c>
      <c r="G131" s="41"/>
      <c r="H131" s="44"/>
    </row>
    <row r="132" s="2" customFormat="1" ht="16.8" customHeight="1">
      <c r="A132" s="41"/>
      <c r="B132" s="44"/>
      <c r="C132" s="345" t="s">
        <v>1129</v>
      </c>
      <c r="D132" s="345" t="s">
        <v>1130</v>
      </c>
      <c r="E132" s="18" t="s">
        <v>269</v>
      </c>
      <c r="F132" s="346">
        <v>512.58600000000001</v>
      </c>
      <c r="G132" s="41"/>
      <c r="H132" s="44"/>
    </row>
    <row r="133" s="2" customFormat="1">
      <c r="A133" s="41"/>
      <c r="B133" s="44"/>
      <c r="C133" s="345" t="s">
        <v>1151</v>
      </c>
      <c r="D133" s="345" t="s">
        <v>1152</v>
      </c>
      <c r="E133" s="18" t="s">
        <v>269</v>
      </c>
      <c r="F133" s="346">
        <v>918.95399999999995</v>
      </c>
      <c r="G133" s="41"/>
      <c r="H133" s="44"/>
    </row>
    <row r="134" s="2" customFormat="1" ht="16.8" customHeight="1">
      <c r="A134" s="41"/>
      <c r="B134" s="44"/>
      <c r="C134" s="345" t="s">
        <v>1182</v>
      </c>
      <c r="D134" s="345" t="s">
        <v>1183</v>
      </c>
      <c r="E134" s="18" t="s">
        <v>269</v>
      </c>
      <c r="F134" s="346">
        <v>536.995</v>
      </c>
      <c r="G134" s="41"/>
      <c r="H134" s="44"/>
    </row>
    <row r="135" s="2" customFormat="1" ht="16.8" customHeight="1">
      <c r="A135" s="41"/>
      <c r="B135" s="44"/>
      <c r="C135" s="341" t="s">
        <v>1930</v>
      </c>
      <c r="D135" s="342" t="s">
        <v>1931</v>
      </c>
      <c r="E135" s="343" t="s">
        <v>269</v>
      </c>
      <c r="F135" s="344">
        <v>33.520000000000003</v>
      </c>
      <c r="G135" s="41"/>
      <c r="H135" s="44"/>
    </row>
    <row r="136" s="2" customFormat="1" ht="16.8" customHeight="1">
      <c r="A136" s="41"/>
      <c r="B136" s="44"/>
      <c r="C136" s="341" t="s">
        <v>305</v>
      </c>
      <c r="D136" s="342" t="s">
        <v>306</v>
      </c>
      <c r="E136" s="343" t="s">
        <v>307</v>
      </c>
      <c r="F136" s="344">
        <v>290</v>
      </c>
      <c r="G136" s="41"/>
      <c r="H136" s="44"/>
    </row>
    <row r="137" s="2" customFormat="1" ht="16.8" customHeight="1">
      <c r="A137" s="41"/>
      <c r="B137" s="44"/>
      <c r="C137" s="345" t="s">
        <v>305</v>
      </c>
      <c r="D137" s="345" t="s">
        <v>1467</v>
      </c>
      <c r="E137" s="18" t="s">
        <v>1</v>
      </c>
      <c r="F137" s="346">
        <v>290</v>
      </c>
      <c r="G137" s="41"/>
      <c r="H137" s="44"/>
    </row>
    <row r="138" s="2" customFormat="1" ht="16.8" customHeight="1">
      <c r="A138" s="41"/>
      <c r="B138" s="44"/>
      <c r="C138" s="347" t="s">
        <v>4715</v>
      </c>
      <c r="D138" s="41"/>
      <c r="E138" s="41"/>
      <c r="F138" s="41"/>
      <c r="G138" s="41"/>
      <c r="H138" s="44"/>
    </row>
    <row r="139" s="2" customFormat="1" ht="16.8" customHeight="1">
      <c r="A139" s="41"/>
      <c r="B139" s="44"/>
      <c r="C139" s="345" t="s">
        <v>1464</v>
      </c>
      <c r="D139" s="345" t="s">
        <v>1465</v>
      </c>
      <c r="E139" s="18" t="s">
        <v>307</v>
      </c>
      <c r="F139" s="346">
        <v>290</v>
      </c>
      <c r="G139" s="41"/>
      <c r="H139" s="44"/>
    </row>
    <row r="140" s="2" customFormat="1" ht="16.8" customHeight="1">
      <c r="A140" s="41"/>
      <c r="B140" s="44"/>
      <c r="C140" s="345" t="s">
        <v>1460</v>
      </c>
      <c r="D140" s="345" t="s">
        <v>1461</v>
      </c>
      <c r="E140" s="18" t="s">
        <v>307</v>
      </c>
      <c r="F140" s="346">
        <v>290</v>
      </c>
      <c r="G140" s="41"/>
      <c r="H140" s="44"/>
    </row>
    <row r="141" s="2" customFormat="1" ht="16.8" customHeight="1">
      <c r="A141" s="41"/>
      <c r="B141" s="44"/>
      <c r="C141" s="341" t="s">
        <v>1844</v>
      </c>
      <c r="D141" s="342" t="s">
        <v>4720</v>
      </c>
      <c r="E141" s="343" t="s">
        <v>1158</v>
      </c>
      <c r="F141" s="344">
        <v>16368.200000000001</v>
      </c>
      <c r="G141" s="41"/>
      <c r="H141" s="44"/>
    </row>
    <row r="142" s="2" customFormat="1" ht="16.8" customHeight="1">
      <c r="A142" s="41"/>
      <c r="B142" s="44"/>
      <c r="C142" s="345" t="s">
        <v>1</v>
      </c>
      <c r="D142" s="345" t="s">
        <v>1840</v>
      </c>
      <c r="E142" s="18" t="s">
        <v>1</v>
      </c>
      <c r="F142" s="346">
        <v>0</v>
      </c>
      <c r="G142" s="41"/>
      <c r="H142" s="44"/>
    </row>
    <row r="143" s="2" customFormat="1" ht="16.8" customHeight="1">
      <c r="A143" s="41"/>
      <c r="B143" s="44"/>
      <c r="C143" s="345" t="s">
        <v>1</v>
      </c>
      <c r="D143" s="345" t="s">
        <v>1841</v>
      </c>
      <c r="E143" s="18" t="s">
        <v>1</v>
      </c>
      <c r="F143" s="346">
        <v>15972.299999999999</v>
      </c>
      <c r="G143" s="41"/>
      <c r="H143" s="44"/>
    </row>
    <row r="144" s="2" customFormat="1" ht="16.8" customHeight="1">
      <c r="A144" s="41"/>
      <c r="B144" s="44"/>
      <c r="C144" s="345" t="s">
        <v>1</v>
      </c>
      <c r="D144" s="345" t="s">
        <v>1842</v>
      </c>
      <c r="E144" s="18" t="s">
        <v>1</v>
      </c>
      <c r="F144" s="346">
        <v>0</v>
      </c>
      <c r="G144" s="41"/>
      <c r="H144" s="44"/>
    </row>
    <row r="145" s="2" customFormat="1" ht="16.8" customHeight="1">
      <c r="A145" s="41"/>
      <c r="B145" s="44"/>
      <c r="C145" s="345" t="s">
        <v>1</v>
      </c>
      <c r="D145" s="345" t="s">
        <v>1843</v>
      </c>
      <c r="E145" s="18" t="s">
        <v>1</v>
      </c>
      <c r="F145" s="346">
        <v>395.89999999999998</v>
      </c>
      <c r="G145" s="41"/>
      <c r="H145" s="44"/>
    </row>
    <row r="146" s="2" customFormat="1" ht="16.8" customHeight="1">
      <c r="A146" s="41"/>
      <c r="B146" s="44"/>
      <c r="C146" s="345" t="s">
        <v>1844</v>
      </c>
      <c r="D146" s="345" t="s">
        <v>435</v>
      </c>
      <c r="E146" s="18" t="s">
        <v>1</v>
      </c>
      <c r="F146" s="346">
        <v>16368.200000000001</v>
      </c>
      <c r="G146" s="41"/>
      <c r="H146" s="44"/>
    </row>
    <row r="147" s="2" customFormat="1" ht="16.8" customHeight="1">
      <c r="A147" s="41"/>
      <c r="B147" s="44"/>
      <c r="C147" s="341" t="s">
        <v>309</v>
      </c>
      <c r="D147" s="342" t="s">
        <v>310</v>
      </c>
      <c r="E147" s="343" t="s">
        <v>269</v>
      </c>
      <c r="F147" s="344">
        <v>961</v>
      </c>
      <c r="G147" s="41"/>
      <c r="H147" s="44"/>
    </row>
    <row r="148" s="2" customFormat="1" ht="16.8" customHeight="1">
      <c r="A148" s="41"/>
      <c r="B148" s="44"/>
      <c r="C148" s="345" t="s">
        <v>1</v>
      </c>
      <c r="D148" s="345" t="s">
        <v>1034</v>
      </c>
      <c r="E148" s="18" t="s">
        <v>1</v>
      </c>
      <c r="F148" s="346">
        <v>825</v>
      </c>
      <c r="G148" s="41"/>
      <c r="H148" s="44"/>
    </row>
    <row r="149" s="2" customFormat="1" ht="16.8" customHeight="1">
      <c r="A149" s="41"/>
      <c r="B149" s="44"/>
      <c r="C149" s="345" t="s">
        <v>1</v>
      </c>
      <c r="D149" s="345" t="s">
        <v>1035</v>
      </c>
      <c r="E149" s="18" t="s">
        <v>1</v>
      </c>
      <c r="F149" s="346">
        <v>136</v>
      </c>
      <c r="G149" s="41"/>
      <c r="H149" s="44"/>
    </row>
    <row r="150" s="2" customFormat="1" ht="16.8" customHeight="1">
      <c r="A150" s="41"/>
      <c r="B150" s="44"/>
      <c r="C150" s="345" t="s">
        <v>309</v>
      </c>
      <c r="D150" s="345" t="s">
        <v>435</v>
      </c>
      <c r="E150" s="18" t="s">
        <v>1</v>
      </c>
      <c r="F150" s="346">
        <v>961</v>
      </c>
      <c r="G150" s="41"/>
      <c r="H150" s="44"/>
    </row>
    <row r="151" s="2" customFormat="1" ht="16.8" customHeight="1">
      <c r="A151" s="41"/>
      <c r="B151" s="44"/>
      <c r="C151" s="347" t="s">
        <v>4715</v>
      </c>
      <c r="D151" s="41"/>
      <c r="E151" s="41"/>
      <c r="F151" s="41"/>
      <c r="G151" s="41"/>
      <c r="H151" s="44"/>
    </row>
    <row r="152" s="2" customFormat="1" ht="16.8" customHeight="1">
      <c r="A152" s="41"/>
      <c r="B152" s="44"/>
      <c r="C152" s="345" t="s">
        <v>1031</v>
      </c>
      <c r="D152" s="345" t="s">
        <v>1032</v>
      </c>
      <c r="E152" s="18" t="s">
        <v>269</v>
      </c>
      <c r="F152" s="346">
        <v>961</v>
      </c>
      <c r="G152" s="41"/>
      <c r="H152" s="44"/>
    </row>
    <row r="153" s="2" customFormat="1" ht="16.8" customHeight="1">
      <c r="A153" s="41"/>
      <c r="B153" s="44"/>
      <c r="C153" s="345" t="s">
        <v>1037</v>
      </c>
      <c r="D153" s="345" t="s">
        <v>1038</v>
      </c>
      <c r="E153" s="18" t="s">
        <v>269</v>
      </c>
      <c r="F153" s="346">
        <v>115320</v>
      </c>
      <c r="G153" s="41"/>
      <c r="H153" s="44"/>
    </row>
    <row r="154" s="2" customFormat="1" ht="16.8" customHeight="1">
      <c r="A154" s="41"/>
      <c r="B154" s="44"/>
      <c r="C154" s="345" t="s">
        <v>1042</v>
      </c>
      <c r="D154" s="345" t="s">
        <v>1043</v>
      </c>
      <c r="E154" s="18" t="s">
        <v>269</v>
      </c>
      <c r="F154" s="346">
        <v>961</v>
      </c>
      <c r="G154" s="41"/>
      <c r="H154" s="44"/>
    </row>
    <row r="155" s="2" customFormat="1" ht="16.8" customHeight="1">
      <c r="A155" s="41"/>
      <c r="B155" s="44"/>
      <c r="C155" s="345" t="s">
        <v>1046</v>
      </c>
      <c r="D155" s="345" t="s">
        <v>1047</v>
      </c>
      <c r="E155" s="18" t="s">
        <v>269</v>
      </c>
      <c r="F155" s="346">
        <v>961</v>
      </c>
      <c r="G155" s="41"/>
      <c r="H155" s="44"/>
    </row>
    <row r="156" s="2" customFormat="1" ht="16.8" customHeight="1">
      <c r="A156" s="41"/>
      <c r="B156" s="44"/>
      <c r="C156" s="345" t="s">
        <v>1050</v>
      </c>
      <c r="D156" s="345" t="s">
        <v>1051</v>
      </c>
      <c r="E156" s="18" t="s">
        <v>269</v>
      </c>
      <c r="F156" s="346">
        <v>86490</v>
      </c>
      <c r="G156" s="41"/>
      <c r="H156" s="44"/>
    </row>
    <row r="157" s="2" customFormat="1" ht="16.8" customHeight="1">
      <c r="A157" s="41"/>
      <c r="B157" s="44"/>
      <c r="C157" s="345" t="s">
        <v>1055</v>
      </c>
      <c r="D157" s="345" t="s">
        <v>1056</v>
      </c>
      <c r="E157" s="18" t="s">
        <v>269</v>
      </c>
      <c r="F157" s="346">
        <v>961</v>
      </c>
      <c r="G157" s="41"/>
      <c r="H157" s="44"/>
    </row>
    <row r="158" s="2" customFormat="1" ht="16.8" customHeight="1">
      <c r="A158" s="41"/>
      <c r="B158" s="44"/>
      <c r="C158" s="341" t="s">
        <v>2706</v>
      </c>
      <c r="D158" s="342" t="s">
        <v>4721</v>
      </c>
      <c r="E158" s="343" t="s">
        <v>269</v>
      </c>
      <c r="F158" s="344">
        <v>3028.48</v>
      </c>
      <c r="G158" s="41"/>
      <c r="H158" s="44"/>
    </row>
    <row r="159" s="2" customFormat="1" ht="16.8" customHeight="1">
      <c r="A159" s="41"/>
      <c r="B159" s="44"/>
      <c r="C159" s="341" t="s">
        <v>1933</v>
      </c>
      <c r="D159" s="342" t="s">
        <v>1934</v>
      </c>
      <c r="E159" s="343" t="s">
        <v>269</v>
      </c>
      <c r="F159" s="344">
        <v>2999.0500000000002</v>
      </c>
      <c r="G159" s="41"/>
      <c r="H159" s="44"/>
    </row>
    <row r="160" s="2" customFormat="1" ht="16.8" customHeight="1">
      <c r="A160" s="41"/>
      <c r="B160" s="44"/>
      <c r="C160" s="341" t="s">
        <v>2704</v>
      </c>
      <c r="D160" s="342" t="s">
        <v>2703</v>
      </c>
      <c r="E160" s="343" t="s">
        <v>269</v>
      </c>
      <c r="F160" s="344">
        <v>29.43</v>
      </c>
      <c r="G160" s="41"/>
      <c r="H160" s="44"/>
    </row>
    <row r="161" s="2" customFormat="1" ht="16.8" customHeight="1">
      <c r="A161" s="41"/>
      <c r="B161" s="44"/>
      <c r="C161" s="341" t="s">
        <v>312</v>
      </c>
      <c r="D161" s="342" t="s">
        <v>313</v>
      </c>
      <c r="E161" s="343" t="s">
        <v>269</v>
      </c>
      <c r="F161" s="344">
        <v>302.19999999999999</v>
      </c>
      <c r="G161" s="41"/>
      <c r="H161" s="44"/>
    </row>
    <row r="162" s="2" customFormat="1" ht="16.8" customHeight="1">
      <c r="A162" s="41"/>
      <c r="B162" s="44"/>
      <c r="C162" s="347" t="s">
        <v>4715</v>
      </c>
      <c r="D162" s="41"/>
      <c r="E162" s="41"/>
      <c r="F162" s="41"/>
      <c r="G162" s="41"/>
      <c r="H162" s="44"/>
    </row>
    <row r="163" s="2" customFormat="1" ht="16.8" customHeight="1">
      <c r="A163" s="41"/>
      <c r="B163" s="44"/>
      <c r="C163" s="345" t="s">
        <v>920</v>
      </c>
      <c r="D163" s="345" t="s">
        <v>921</v>
      </c>
      <c r="E163" s="18" t="s">
        <v>269</v>
      </c>
      <c r="F163" s="346">
        <v>1931.597</v>
      </c>
      <c r="G163" s="41"/>
      <c r="H163" s="44"/>
    </row>
    <row r="164" s="2" customFormat="1" ht="16.8" customHeight="1">
      <c r="A164" s="41"/>
      <c r="B164" s="44"/>
      <c r="C164" s="341" t="s">
        <v>315</v>
      </c>
      <c r="D164" s="342" t="s">
        <v>316</v>
      </c>
      <c r="E164" s="343" t="s">
        <v>269</v>
      </c>
      <c r="F164" s="344">
        <v>1103.855</v>
      </c>
      <c r="G164" s="41"/>
      <c r="H164" s="44"/>
    </row>
    <row r="165" s="2" customFormat="1" ht="16.8" customHeight="1">
      <c r="A165" s="41"/>
      <c r="B165" s="44"/>
      <c r="C165" s="345" t="s">
        <v>315</v>
      </c>
      <c r="D165" s="345" t="s">
        <v>918</v>
      </c>
      <c r="E165" s="18" t="s">
        <v>1</v>
      </c>
      <c r="F165" s="346">
        <v>1103.855</v>
      </c>
      <c r="G165" s="41"/>
      <c r="H165" s="44"/>
    </row>
    <row r="166" s="2" customFormat="1" ht="16.8" customHeight="1">
      <c r="A166" s="41"/>
      <c r="B166" s="44"/>
      <c r="C166" s="347" t="s">
        <v>4715</v>
      </c>
      <c r="D166" s="41"/>
      <c r="E166" s="41"/>
      <c r="F166" s="41"/>
      <c r="G166" s="41"/>
      <c r="H166" s="44"/>
    </row>
    <row r="167" s="2" customFormat="1" ht="16.8" customHeight="1">
      <c r="A167" s="41"/>
      <c r="B167" s="44"/>
      <c r="C167" s="345" t="s">
        <v>915</v>
      </c>
      <c r="D167" s="345" t="s">
        <v>916</v>
      </c>
      <c r="E167" s="18" t="s">
        <v>269</v>
      </c>
      <c r="F167" s="346">
        <v>1103.855</v>
      </c>
      <c r="G167" s="41"/>
      <c r="H167" s="44"/>
    </row>
    <row r="168" s="2" customFormat="1" ht="16.8" customHeight="1">
      <c r="A168" s="41"/>
      <c r="B168" s="44"/>
      <c r="C168" s="345" t="s">
        <v>920</v>
      </c>
      <c r="D168" s="345" t="s">
        <v>921</v>
      </c>
      <c r="E168" s="18" t="s">
        <v>269</v>
      </c>
      <c r="F168" s="346">
        <v>1931.597</v>
      </c>
      <c r="G168" s="41"/>
      <c r="H168" s="44"/>
    </row>
    <row r="169" s="2" customFormat="1" ht="16.8" customHeight="1">
      <c r="A169" s="41"/>
      <c r="B169" s="44"/>
      <c r="C169" s="341" t="s">
        <v>460</v>
      </c>
      <c r="D169" s="342" t="s">
        <v>4722</v>
      </c>
      <c r="E169" s="343" t="s">
        <v>332</v>
      </c>
      <c r="F169" s="344">
        <v>430.26999999999998</v>
      </c>
      <c r="G169" s="41"/>
      <c r="H169" s="44"/>
    </row>
    <row r="170" s="2" customFormat="1" ht="16.8" customHeight="1">
      <c r="A170" s="41"/>
      <c r="B170" s="44"/>
      <c r="C170" s="345" t="s">
        <v>1</v>
      </c>
      <c r="D170" s="345" t="s">
        <v>459</v>
      </c>
      <c r="E170" s="18" t="s">
        <v>1</v>
      </c>
      <c r="F170" s="346">
        <v>0</v>
      </c>
      <c r="G170" s="41"/>
      <c r="H170" s="44"/>
    </row>
    <row r="171" s="2" customFormat="1" ht="16.8" customHeight="1">
      <c r="A171" s="41"/>
      <c r="B171" s="44"/>
      <c r="C171" s="345" t="s">
        <v>460</v>
      </c>
      <c r="D171" s="345" t="s">
        <v>461</v>
      </c>
      <c r="E171" s="18" t="s">
        <v>1</v>
      </c>
      <c r="F171" s="346">
        <v>430.26999999999998</v>
      </c>
      <c r="G171" s="41"/>
      <c r="H171" s="44"/>
    </row>
    <row r="172" s="2" customFormat="1" ht="16.8" customHeight="1">
      <c r="A172" s="41"/>
      <c r="B172" s="44"/>
      <c r="C172" s="341" t="s">
        <v>318</v>
      </c>
      <c r="D172" s="342" t="s">
        <v>319</v>
      </c>
      <c r="E172" s="343" t="s">
        <v>269</v>
      </c>
      <c r="F172" s="344">
        <v>1931.597</v>
      </c>
      <c r="G172" s="41"/>
      <c r="H172" s="44"/>
    </row>
    <row r="173" s="2" customFormat="1" ht="16.8" customHeight="1">
      <c r="A173" s="41"/>
      <c r="B173" s="44"/>
      <c r="C173" s="345" t="s">
        <v>318</v>
      </c>
      <c r="D173" s="345" t="s">
        <v>923</v>
      </c>
      <c r="E173" s="18" t="s">
        <v>1</v>
      </c>
      <c r="F173" s="346">
        <v>1931.597</v>
      </c>
      <c r="G173" s="41"/>
      <c r="H173" s="44"/>
    </row>
    <row r="174" s="2" customFormat="1" ht="16.8" customHeight="1">
      <c r="A174" s="41"/>
      <c r="B174" s="44"/>
      <c r="C174" s="347" t="s">
        <v>4715</v>
      </c>
      <c r="D174" s="41"/>
      <c r="E174" s="41"/>
      <c r="F174" s="41"/>
      <c r="G174" s="41"/>
      <c r="H174" s="44"/>
    </row>
    <row r="175" s="2" customFormat="1" ht="16.8" customHeight="1">
      <c r="A175" s="41"/>
      <c r="B175" s="44"/>
      <c r="C175" s="345" t="s">
        <v>920</v>
      </c>
      <c r="D175" s="345" t="s">
        <v>921</v>
      </c>
      <c r="E175" s="18" t="s">
        <v>269</v>
      </c>
      <c r="F175" s="346">
        <v>1931.597</v>
      </c>
      <c r="G175" s="41"/>
      <c r="H175" s="44"/>
    </row>
    <row r="176" s="2" customFormat="1" ht="16.8" customHeight="1">
      <c r="A176" s="41"/>
      <c r="B176" s="44"/>
      <c r="C176" s="345" t="s">
        <v>925</v>
      </c>
      <c r="D176" s="345" t="s">
        <v>926</v>
      </c>
      <c r="E176" s="18" t="s">
        <v>269</v>
      </c>
      <c r="F176" s="346">
        <v>1352.1179999999999</v>
      </c>
      <c r="G176" s="41"/>
      <c r="H176" s="44"/>
    </row>
    <row r="177" s="2" customFormat="1" ht="16.8" customHeight="1">
      <c r="A177" s="41"/>
      <c r="B177" s="44"/>
      <c r="C177" s="345" t="s">
        <v>931</v>
      </c>
      <c r="D177" s="345" t="s">
        <v>932</v>
      </c>
      <c r="E177" s="18" t="s">
        <v>269</v>
      </c>
      <c r="F177" s="346">
        <v>1352.1179999999999</v>
      </c>
      <c r="G177" s="41"/>
      <c r="H177" s="44"/>
    </row>
    <row r="178" s="2" customFormat="1" ht="16.8" customHeight="1">
      <c r="A178" s="41"/>
      <c r="B178" s="44"/>
      <c r="C178" s="345" t="s">
        <v>935</v>
      </c>
      <c r="D178" s="345" t="s">
        <v>936</v>
      </c>
      <c r="E178" s="18" t="s">
        <v>269</v>
      </c>
      <c r="F178" s="346">
        <v>1352.1179999999999</v>
      </c>
      <c r="G178" s="41"/>
      <c r="H178" s="44"/>
    </row>
    <row r="179" s="2" customFormat="1" ht="16.8" customHeight="1">
      <c r="A179" s="41"/>
      <c r="B179" s="44"/>
      <c r="C179" s="341" t="s">
        <v>321</v>
      </c>
      <c r="D179" s="342" t="s">
        <v>322</v>
      </c>
      <c r="E179" s="343" t="s">
        <v>307</v>
      </c>
      <c r="F179" s="344">
        <v>144.94</v>
      </c>
      <c r="G179" s="41"/>
      <c r="H179" s="44"/>
    </row>
    <row r="180" s="2" customFormat="1" ht="16.8" customHeight="1">
      <c r="A180" s="41"/>
      <c r="B180" s="44"/>
      <c r="C180" s="345" t="s">
        <v>1</v>
      </c>
      <c r="D180" s="345" t="s">
        <v>636</v>
      </c>
      <c r="E180" s="18" t="s">
        <v>1</v>
      </c>
      <c r="F180" s="346">
        <v>0</v>
      </c>
      <c r="G180" s="41"/>
      <c r="H180" s="44"/>
    </row>
    <row r="181" s="2" customFormat="1" ht="16.8" customHeight="1">
      <c r="A181" s="41"/>
      <c r="B181" s="44"/>
      <c r="C181" s="345" t="s">
        <v>1</v>
      </c>
      <c r="D181" s="345" t="s">
        <v>961</v>
      </c>
      <c r="E181" s="18" t="s">
        <v>1</v>
      </c>
      <c r="F181" s="346">
        <v>14.42</v>
      </c>
      <c r="G181" s="41"/>
      <c r="H181" s="44"/>
    </row>
    <row r="182" s="2" customFormat="1" ht="16.8" customHeight="1">
      <c r="A182" s="41"/>
      <c r="B182" s="44"/>
      <c r="C182" s="345" t="s">
        <v>1</v>
      </c>
      <c r="D182" s="345" t="s">
        <v>638</v>
      </c>
      <c r="E182" s="18" t="s">
        <v>1</v>
      </c>
      <c r="F182" s="346">
        <v>0</v>
      </c>
      <c r="G182" s="41"/>
      <c r="H182" s="44"/>
    </row>
    <row r="183" s="2" customFormat="1">
      <c r="A183" s="41"/>
      <c r="B183" s="44"/>
      <c r="C183" s="345" t="s">
        <v>1</v>
      </c>
      <c r="D183" s="345" t="s">
        <v>962</v>
      </c>
      <c r="E183" s="18" t="s">
        <v>1</v>
      </c>
      <c r="F183" s="346">
        <v>110.52</v>
      </c>
      <c r="G183" s="41"/>
      <c r="H183" s="44"/>
    </row>
    <row r="184" s="2" customFormat="1" ht="16.8" customHeight="1">
      <c r="A184" s="41"/>
      <c r="B184" s="44"/>
      <c r="C184" s="345" t="s">
        <v>1</v>
      </c>
      <c r="D184" s="345" t="s">
        <v>963</v>
      </c>
      <c r="E184" s="18" t="s">
        <v>1</v>
      </c>
      <c r="F184" s="346">
        <v>0</v>
      </c>
      <c r="G184" s="41"/>
      <c r="H184" s="44"/>
    </row>
    <row r="185" s="2" customFormat="1" ht="16.8" customHeight="1">
      <c r="A185" s="41"/>
      <c r="B185" s="44"/>
      <c r="C185" s="345" t="s">
        <v>1</v>
      </c>
      <c r="D185" s="345" t="s">
        <v>964</v>
      </c>
      <c r="E185" s="18" t="s">
        <v>1</v>
      </c>
      <c r="F185" s="346">
        <v>20</v>
      </c>
      <c r="G185" s="41"/>
      <c r="H185" s="44"/>
    </row>
    <row r="186" s="2" customFormat="1" ht="16.8" customHeight="1">
      <c r="A186" s="41"/>
      <c r="B186" s="44"/>
      <c r="C186" s="345" t="s">
        <v>321</v>
      </c>
      <c r="D186" s="345" t="s">
        <v>435</v>
      </c>
      <c r="E186" s="18" t="s">
        <v>1</v>
      </c>
      <c r="F186" s="346">
        <v>144.94</v>
      </c>
      <c r="G186" s="41"/>
      <c r="H186" s="44"/>
    </row>
    <row r="187" s="2" customFormat="1" ht="16.8" customHeight="1">
      <c r="A187" s="41"/>
      <c r="B187" s="44"/>
      <c r="C187" s="347" t="s">
        <v>4715</v>
      </c>
      <c r="D187" s="41"/>
      <c r="E187" s="41"/>
      <c r="F187" s="41"/>
      <c r="G187" s="41"/>
      <c r="H187" s="44"/>
    </row>
    <row r="188" s="2" customFormat="1" ht="16.8" customHeight="1">
      <c r="A188" s="41"/>
      <c r="B188" s="44"/>
      <c r="C188" s="345" t="s">
        <v>958</v>
      </c>
      <c r="D188" s="345" t="s">
        <v>959</v>
      </c>
      <c r="E188" s="18" t="s">
        <v>269</v>
      </c>
      <c r="F188" s="346">
        <v>144.94</v>
      </c>
      <c r="G188" s="41"/>
      <c r="H188" s="44"/>
    </row>
    <row r="189" s="2" customFormat="1">
      <c r="A189" s="41"/>
      <c r="B189" s="44"/>
      <c r="C189" s="345" t="s">
        <v>939</v>
      </c>
      <c r="D189" s="345" t="s">
        <v>940</v>
      </c>
      <c r="E189" s="18" t="s">
        <v>269</v>
      </c>
      <c r="F189" s="346">
        <v>144.94</v>
      </c>
      <c r="G189" s="41"/>
      <c r="H189" s="44"/>
    </row>
    <row r="190" s="2" customFormat="1" ht="16.8" customHeight="1">
      <c r="A190" s="41"/>
      <c r="B190" s="44"/>
      <c r="C190" s="345" t="s">
        <v>967</v>
      </c>
      <c r="D190" s="345" t="s">
        <v>968</v>
      </c>
      <c r="E190" s="18" t="s">
        <v>307</v>
      </c>
      <c r="F190" s="346">
        <v>101.458</v>
      </c>
      <c r="G190" s="41"/>
      <c r="H190" s="44"/>
    </row>
    <row r="191" s="2" customFormat="1" ht="16.8" customHeight="1">
      <c r="A191" s="41"/>
      <c r="B191" s="44"/>
      <c r="C191" s="345" t="s">
        <v>978</v>
      </c>
      <c r="D191" s="345" t="s">
        <v>979</v>
      </c>
      <c r="E191" s="18" t="s">
        <v>307</v>
      </c>
      <c r="F191" s="346">
        <v>101.458</v>
      </c>
      <c r="G191" s="41"/>
      <c r="H191" s="44"/>
    </row>
    <row r="192" s="2" customFormat="1" ht="16.8" customHeight="1">
      <c r="A192" s="41"/>
      <c r="B192" s="44"/>
      <c r="C192" s="345" t="s">
        <v>987</v>
      </c>
      <c r="D192" s="345" t="s">
        <v>988</v>
      </c>
      <c r="E192" s="18" t="s">
        <v>269</v>
      </c>
      <c r="F192" s="346">
        <v>840.69200000000001</v>
      </c>
      <c r="G192" s="41"/>
      <c r="H192" s="44"/>
    </row>
    <row r="193" s="2" customFormat="1" ht="16.8" customHeight="1">
      <c r="A193" s="41"/>
      <c r="B193" s="44"/>
      <c r="C193" s="345" t="s">
        <v>982</v>
      </c>
      <c r="D193" s="345" t="s">
        <v>983</v>
      </c>
      <c r="E193" s="18" t="s">
        <v>307</v>
      </c>
      <c r="F193" s="346">
        <v>101.458</v>
      </c>
      <c r="G193" s="41"/>
      <c r="H193" s="44"/>
    </row>
    <row r="194" s="2" customFormat="1" ht="16.8" customHeight="1">
      <c r="A194" s="41"/>
      <c r="B194" s="44"/>
      <c r="C194" s="345" t="s">
        <v>972</v>
      </c>
      <c r="D194" s="345" t="s">
        <v>973</v>
      </c>
      <c r="E194" s="18" t="s">
        <v>307</v>
      </c>
      <c r="F194" s="346">
        <v>115.952</v>
      </c>
      <c r="G194" s="41"/>
      <c r="H194" s="44"/>
    </row>
    <row r="195" s="2" customFormat="1" ht="16.8" customHeight="1">
      <c r="A195" s="41"/>
      <c r="B195" s="44"/>
      <c r="C195" s="345" t="s">
        <v>1010</v>
      </c>
      <c r="D195" s="345" t="s">
        <v>1011</v>
      </c>
      <c r="E195" s="18" t="s">
        <v>269</v>
      </c>
      <c r="F195" s="346">
        <v>899.47699999999998</v>
      </c>
      <c r="G195" s="41"/>
      <c r="H195" s="44"/>
    </row>
    <row r="196" s="2" customFormat="1" ht="16.8" customHeight="1">
      <c r="A196" s="41"/>
      <c r="B196" s="44"/>
      <c r="C196" s="341" t="s">
        <v>950</v>
      </c>
      <c r="D196" s="342" t="s">
        <v>4723</v>
      </c>
      <c r="E196" s="343" t="s">
        <v>269</v>
      </c>
      <c r="F196" s="344">
        <v>244.82300000000001</v>
      </c>
      <c r="G196" s="41"/>
      <c r="H196" s="44"/>
    </row>
    <row r="197" s="2" customFormat="1" ht="16.8" customHeight="1">
      <c r="A197" s="41"/>
      <c r="B197" s="44"/>
      <c r="C197" s="345" t="s">
        <v>1</v>
      </c>
      <c r="D197" s="345" t="s">
        <v>946</v>
      </c>
      <c r="E197" s="18" t="s">
        <v>1</v>
      </c>
      <c r="F197" s="346">
        <v>5.9669999999999996</v>
      </c>
      <c r="G197" s="41"/>
      <c r="H197" s="44"/>
    </row>
    <row r="198" s="2" customFormat="1" ht="16.8" customHeight="1">
      <c r="A198" s="41"/>
      <c r="B198" s="44"/>
      <c r="C198" s="345" t="s">
        <v>1</v>
      </c>
      <c r="D198" s="345" t="s">
        <v>947</v>
      </c>
      <c r="E198" s="18" t="s">
        <v>1</v>
      </c>
      <c r="F198" s="346">
        <v>189.856</v>
      </c>
      <c r="G198" s="41"/>
      <c r="H198" s="44"/>
    </row>
    <row r="199" s="2" customFormat="1" ht="16.8" customHeight="1">
      <c r="A199" s="41"/>
      <c r="B199" s="44"/>
      <c r="C199" s="345" t="s">
        <v>1</v>
      </c>
      <c r="D199" s="345" t="s">
        <v>948</v>
      </c>
      <c r="E199" s="18" t="s">
        <v>1</v>
      </c>
      <c r="F199" s="346">
        <v>45</v>
      </c>
      <c r="G199" s="41"/>
      <c r="H199" s="44"/>
    </row>
    <row r="200" s="2" customFormat="1" ht="16.8" customHeight="1">
      <c r="A200" s="41"/>
      <c r="B200" s="44"/>
      <c r="C200" s="345" t="s">
        <v>1</v>
      </c>
      <c r="D200" s="345" t="s">
        <v>949</v>
      </c>
      <c r="E200" s="18" t="s">
        <v>1</v>
      </c>
      <c r="F200" s="346">
        <v>4</v>
      </c>
      <c r="G200" s="41"/>
      <c r="H200" s="44"/>
    </row>
    <row r="201" s="2" customFormat="1" ht="16.8" customHeight="1">
      <c r="A201" s="41"/>
      <c r="B201" s="44"/>
      <c r="C201" s="345" t="s">
        <v>950</v>
      </c>
      <c r="D201" s="345" t="s">
        <v>435</v>
      </c>
      <c r="E201" s="18" t="s">
        <v>1</v>
      </c>
      <c r="F201" s="346">
        <v>244.82300000000001</v>
      </c>
      <c r="G201" s="41"/>
      <c r="H201" s="44"/>
    </row>
    <row r="202" s="2" customFormat="1" ht="16.8" customHeight="1">
      <c r="A202" s="41"/>
      <c r="B202" s="44"/>
      <c r="C202" s="341" t="s">
        <v>2321</v>
      </c>
      <c r="D202" s="342" t="s">
        <v>4724</v>
      </c>
      <c r="E202" s="343" t="s">
        <v>307</v>
      </c>
      <c r="F202" s="344">
        <v>26.875</v>
      </c>
      <c r="G202" s="41"/>
      <c r="H202" s="44"/>
    </row>
    <row r="203" s="2" customFormat="1" ht="16.8" customHeight="1">
      <c r="A203" s="41"/>
      <c r="B203" s="44"/>
      <c r="C203" s="341" t="s">
        <v>2329</v>
      </c>
      <c r="D203" s="342" t="s">
        <v>4725</v>
      </c>
      <c r="E203" s="343" t="s">
        <v>307</v>
      </c>
      <c r="F203" s="344">
        <v>33.405000000000001</v>
      </c>
      <c r="G203" s="41"/>
      <c r="H203" s="44"/>
    </row>
    <row r="204" s="2" customFormat="1" ht="16.8" customHeight="1">
      <c r="A204" s="41"/>
      <c r="B204" s="44"/>
      <c r="C204" s="341" t="s">
        <v>396</v>
      </c>
      <c r="D204" s="342" t="s">
        <v>397</v>
      </c>
      <c r="E204" s="343" t="s">
        <v>269</v>
      </c>
      <c r="F204" s="344">
        <v>73.834999999999994</v>
      </c>
      <c r="G204" s="41"/>
      <c r="H204" s="44"/>
    </row>
    <row r="205" s="2" customFormat="1" ht="16.8" customHeight="1">
      <c r="A205" s="41"/>
      <c r="B205" s="44"/>
      <c r="C205" s="345" t="s">
        <v>1</v>
      </c>
      <c r="D205" s="345" t="s">
        <v>1717</v>
      </c>
      <c r="E205" s="18" t="s">
        <v>1</v>
      </c>
      <c r="F205" s="346">
        <v>0</v>
      </c>
      <c r="G205" s="41"/>
      <c r="H205" s="44"/>
    </row>
    <row r="206" s="2" customFormat="1" ht="16.8" customHeight="1">
      <c r="A206" s="41"/>
      <c r="B206" s="44"/>
      <c r="C206" s="345" t="s">
        <v>1</v>
      </c>
      <c r="D206" s="345" t="s">
        <v>1718</v>
      </c>
      <c r="E206" s="18" t="s">
        <v>1</v>
      </c>
      <c r="F206" s="346">
        <v>0</v>
      </c>
      <c r="G206" s="41"/>
      <c r="H206" s="44"/>
    </row>
    <row r="207" s="2" customFormat="1" ht="16.8" customHeight="1">
      <c r="A207" s="41"/>
      <c r="B207" s="44"/>
      <c r="C207" s="345" t="s">
        <v>1</v>
      </c>
      <c r="D207" s="345" t="s">
        <v>1719</v>
      </c>
      <c r="E207" s="18" t="s">
        <v>1</v>
      </c>
      <c r="F207" s="346">
        <v>8.6400000000000006</v>
      </c>
      <c r="G207" s="41"/>
      <c r="H207" s="44"/>
    </row>
    <row r="208" s="2" customFormat="1" ht="16.8" customHeight="1">
      <c r="A208" s="41"/>
      <c r="B208" s="44"/>
      <c r="C208" s="345" t="s">
        <v>1</v>
      </c>
      <c r="D208" s="345" t="s">
        <v>1720</v>
      </c>
      <c r="E208" s="18" t="s">
        <v>1</v>
      </c>
      <c r="F208" s="346">
        <v>0</v>
      </c>
      <c r="G208" s="41"/>
      <c r="H208" s="44"/>
    </row>
    <row r="209" s="2" customFormat="1" ht="16.8" customHeight="1">
      <c r="A209" s="41"/>
      <c r="B209" s="44"/>
      <c r="C209" s="345" t="s">
        <v>1</v>
      </c>
      <c r="D209" s="345" t="s">
        <v>1721</v>
      </c>
      <c r="E209" s="18" t="s">
        <v>1</v>
      </c>
      <c r="F209" s="346">
        <v>33.875</v>
      </c>
      <c r="G209" s="41"/>
      <c r="H209" s="44"/>
    </row>
    <row r="210" s="2" customFormat="1" ht="16.8" customHeight="1">
      <c r="A210" s="41"/>
      <c r="B210" s="44"/>
      <c r="C210" s="345" t="s">
        <v>1</v>
      </c>
      <c r="D210" s="345" t="s">
        <v>1101</v>
      </c>
      <c r="E210" s="18" t="s">
        <v>1</v>
      </c>
      <c r="F210" s="346">
        <v>0</v>
      </c>
      <c r="G210" s="41"/>
      <c r="H210" s="44"/>
    </row>
    <row r="211" s="2" customFormat="1" ht="16.8" customHeight="1">
      <c r="A211" s="41"/>
      <c r="B211" s="44"/>
      <c r="C211" s="345" t="s">
        <v>1</v>
      </c>
      <c r="D211" s="345" t="s">
        <v>1722</v>
      </c>
      <c r="E211" s="18" t="s">
        <v>1</v>
      </c>
      <c r="F211" s="346">
        <v>31.32</v>
      </c>
      <c r="G211" s="41"/>
      <c r="H211" s="44"/>
    </row>
    <row r="212" s="2" customFormat="1" ht="16.8" customHeight="1">
      <c r="A212" s="41"/>
      <c r="B212" s="44"/>
      <c r="C212" s="345" t="s">
        <v>396</v>
      </c>
      <c r="D212" s="345" t="s">
        <v>435</v>
      </c>
      <c r="E212" s="18" t="s">
        <v>1</v>
      </c>
      <c r="F212" s="346">
        <v>73.834999999999994</v>
      </c>
      <c r="G212" s="41"/>
      <c r="H212" s="44"/>
    </row>
    <row r="213" s="2" customFormat="1" ht="16.8" customHeight="1">
      <c r="A213" s="41"/>
      <c r="B213" s="44"/>
      <c r="C213" s="347" t="s">
        <v>4715</v>
      </c>
      <c r="D213" s="41"/>
      <c r="E213" s="41"/>
      <c r="F213" s="41"/>
      <c r="G213" s="41"/>
      <c r="H213" s="44"/>
    </row>
    <row r="214" s="2" customFormat="1" ht="16.8" customHeight="1">
      <c r="A214" s="41"/>
      <c r="B214" s="44"/>
      <c r="C214" s="345" t="s">
        <v>1714</v>
      </c>
      <c r="D214" s="345" t="s">
        <v>1715</v>
      </c>
      <c r="E214" s="18" t="s">
        <v>269</v>
      </c>
      <c r="F214" s="346">
        <v>73.834999999999994</v>
      </c>
      <c r="G214" s="41"/>
      <c r="H214" s="44"/>
    </row>
    <row r="215" s="2" customFormat="1">
      <c r="A215" s="41"/>
      <c r="B215" s="44"/>
      <c r="C215" s="345" t="s">
        <v>1625</v>
      </c>
      <c r="D215" s="345" t="s">
        <v>1626</v>
      </c>
      <c r="E215" s="18" t="s">
        <v>269</v>
      </c>
      <c r="F215" s="346">
        <v>444.48500000000001</v>
      </c>
      <c r="G215" s="41"/>
      <c r="H215" s="44"/>
    </row>
    <row r="216" s="2" customFormat="1" ht="16.8" customHeight="1">
      <c r="A216" s="41"/>
      <c r="B216" s="44"/>
      <c r="C216" s="341" t="s">
        <v>1667</v>
      </c>
      <c r="D216" s="342" t="s">
        <v>4726</v>
      </c>
      <c r="E216" s="343" t="s">
        <v>269</v>
      </c>
      <c r="F216" s="344">
        <v>335.09399999999999</v>
      </c>
      <c r="G216" s="41"/>
      <c r="H216" s="44"/>
    </row>
    <row r="217" s="2" customFormat="1" ht="16.8" customHeight="1">
      <c r="A217" s="41"/>
      <c r="B217" s="44"/>
      <c r="C217" s="345" t="s">
        <v>1</v>
      </c>
      <c r="D217" s="345" t="s">
        <v>1520</v>
      </c>
      <c r="E217" s="18" t="s">
        <v>1</v>
      </c>
      <c r="F217" s="346">
        <v>0</v>
      </c>
      <c r="G217" s="41"/>
      <c r="H217" s="44"/>
    </row>
    <row r="218" s="2" customFormat="1" ht="16.8" customHeight="1">
      <c r="A218" s="41"/>
      <c r="B218" s="44"/>
      <c r="C218" s="345" t="s">
        <v>1</v>
      </c>
      <c r="D218" s="345" t="s">
        <v>1662</v>
      </c>
      <c r="E218" s="18" t="s">
        <v>1</v>
      </c>
      <c r="F218" s="346">
        <v>168.75</v>
      </c>
      <c r="G218" s="41"/>
      <c r="H218" s="44"/>
    </row>
    <row r="219" s="2" customFormat="1" ht="16.8" customHeight="1">
      <c r="A219" s="41"/>
      <c r="B219" s="44"/>
      <c r="C219" s="345" t="s">
        <v>1</v>
      </c>
      <c r="D219" s="345" t="s">
        <v>1662</v>
      </c>
      <c r="E219" s="18" t="s">
        <v>1</v>
      </c>
      <c r="F219" s="346">
        <v>168.75</v>
      </c>
      <c r="G219" s="41"/>
      <c r="H219" s="44"/>
    </row>
    <row r="220" s="2" customFormat="1" ht="16.8" customHeight="1">
      <c r="A220" s="41"/>
      <c r="B220" s="44"/>
      <c r="C220" s="345" t="s">
        <v>1</v>
      </c>
      <c r="D220" s="345" t="s">
        <v>1663</v>
      </c>
      <c r="E220" s="18" t="s">
        <v>1</v>
      </c>
      <c r="F220" s="346">
        <v>70.924000000000007</v>
      </c>
      <c r="G220" s="41"/>
      <c r="H220" s="44"/>
    </row>
    <row r="221" s="2" customFormat="1" ht="16.8" customHeight="1">
      <c r="A221" s="41"/>
      <c r="B221" s="44"/>
      <c r="C221" s="345" t="s">
        <v>1</v>
      </c>
      <c r="D221" s="345" t="s">
        <v>561</v>
      </c>
      <c r="E221" s="18" t="s">
        <v>1</v>
      </c>
      <c r="F221" s="346">
        <v>0</v>
      </c>
      <c r="G221" s="41"/>
      <c r="H221" s="44"/>
    </row>
    <row r="222" s="2" customFormat="1" ht="16.8" customHeight="1">
      <c r="A222" s="41"/>
      <c r="B222" s="44"/>
      <c r="C222" s="345" t="s">
        <v>1</v>
      </c>
      <c r="D222" s="345" t="s">
        <v>1664</v>
      </c>
      <c r="E222" s="18" t="s">
        <v>1</v>
      </c>
      <c r="F222" s="346">
        <v>-56.700000000000003</v>
      </c>
      <c r="G222" s="41"/>
      <c r="H222" s="44"/>
    </row>
    <row r="223" s="2" customFormat="1" ht="16.8" customHeight="1">
      <c r="A223" s="41"/>
      <c r="B223" s="44"/>
      <c r="C223" s="345" t="s">
        <v>1</v>
      </c>
      <c r="D223" s="345" t="s">
        <v>1665</v>
      </c>
      <c r="E223" s="18" t="s">
        <v>1</v>
      </c>
      <c r="F223" s="346">
        <v>0</v>
      </c>
      <c r="G223" s="41"/>
      <c r="H223" s="44"/>
    </row>
    <row r="224" s="2" customFormat="1" ht="16.8" customHeight="1">
      <c r="A224" s="41"/>
      <c r="B224" s="44"/>
      <c r="C224" s="345" t="s">
        <v>1</v>
      </c>
      <c r="D224" s="345" t="s">
        <v>1666</v>
      </c>
      <c r="E224" s="18" t="s">
        <v>1</v>
      </c>
      <c r="F224" s="346">
        <v>-16.629999999999999</v>
      </c>
      <c r="G224" s="41"/>
      <c r="H224" s="44"/>
    </row>
    <row r="225" s="2" customFormat="1" ht="16.8" customHeight="1">
      <c r="A225" s="41"/>
      <c r="B225" s="44"/>
      <c r="C225" s="345" t="s">
        <v>1667</v>
      </c>
      <c r="D225" s="345" t="s">
        <v>435</v>
      </c>
      <c r="E225" s="18" t="s">
        <v>1</v>
      </c>
      <c r="F225" s="346">
        <v>335.09399999999999</v>
      </c>
      <c r="G225" s="41"/>
      <c r="H225" s="44"/>
    </row>
    <row r="226" s="2" customFormat="1" ht="16.8" customHeight="1">
      <c r="A226" s="41"/>
      <c r="B226" s="44"/>
      <c r="C226" s="341" t="s">
        <v>1940</v>
      </c>
      <c r="D226" s="342" t="s">
        <v>1941</v>
      </c>
      <c r="E226" s="343" t="s">
        <v>269</v>
      </c>
      <c r="F226" s="344">
        <v>754.69600000000003</v>
      </c>
      <c r="G226" s="41"/>
      <c r="H226" s="44"/>
    </row>
    <row r="227" s="2" customFormat="1" ht="16.8" customHeight="1">
      <c r="A227" s="41"/>
      <c r="B227" s="44"/>
      <c r="C227" s="341" t="s">
        <v>2550</v>
      </c>
      <c r="D227" s="342" t="s">
        <v>1950</v>
      </c>
      <c r="E227" s="343" t="s">
        <v>269</v>
      </c>
      <c r="F227" s="344">
        <v>975.71000000000004</v>
      </c>
      <c r="G227" s="41"/>
      <c r="H227" s="44"/>
    </row>
    <row r="228" s="2" customFormat="1" ht="16.8" customHeight="1">
      <c r="A228" s="41"/>
      <c r="B228" s="44"/>
      <c r="C228" s="341" t="s">
        <v>4727</v>
      </c>
      <c r="D228" s="342" t="s">
        <v>4728</v>
      </c>
      <c r="E228" s="343" t="s">
        <v>269</v>
      </c>
      <c r="F228" s="344">
        <v>60</v>
      </c>
      <c r="G228" s="41"/>
      <c r="H228" s="44"/>
    </row>
    <row r="229" s="2" customFormat="1" ht="16.8" customHeight="1">
      <c r="A229" s="41"/>
      <c r="B229" s="44"/>
      <c r="C229" s="345" t="s">
        <v>1</v>
      </c>
      <c r="D229" s="345" t="s">
        <v>4729</v>
      </c>
      <c r="E229" s="18" t="s">
        <v>1</v>
      </c>
      <c r="F229" s="346">
        <v>0</v>
      </c>
      <c r="G229" s="41"/>
      <c r="H229" s="44"/>
    </row>
    <row r="230" s="2" customFormat="1" ht="16.8" customHeight="1">
      <c r="A230" s="41"/>
      <c r="B230" s="44"/>
      <c r="C230" s="345" t="s">
        <v>1</v>
      </c>
      <c r="D230" s="345" t="s">
        <v>4730</v>
      </c>
      <c r="E230" s="18" t="s">
        <v>1</v>
      </c>
      <c r="F230" s="346">
        <v>0</v>
      </c>
      <c r="G230" s="41"/>
      <c r="H230" s="44"/>
    </row>
    <row r="231" s="2" customFormat="1" ht="16.8" customHeight="1">
      <c r="A231" s="41"/>
      <c r="B231" s="44"/>
      <c r="C231" s="345" t="s">
        <v>1</v>
      </c>
      <c r="D231" s="345" t="s">
        <v>4731</v>
      </c>
      <c r="E231" s="18" t="s">
        <v>1</v>
      </c>
      <c r="F231" s="346">
        <v>0</v>
      </c>
      <c r="G231" s="41"/>
      <c r="H231" s="44"/>
    </row>
    <row r="232" s="2" customFormat="1" ht="16.8" customHeight="1">
      <c r="A232" s="41"/>
      <c r="B232" s="44"/>
      <c r="C232" s="345" t="s">
        <v>1</v>
      </c>
      <c r="D232" s="345" t="s">
        <v>4732</v>
      </c>
      <c r="E232" s="18" t="s">
        <v>1</v>
      </c>
      <c r="F232" s="346">
        <v>0</v>
      </c>
      <c r="G232" s="41"/>
      <c r="H232" s="44"/>
    </row>
    <row r="233" s="2" customFormat="1" ht="16.8" customHeight="1">
      <c r="A233" s="41"/>
      <c r="B233" s="44"/>
      <c r="C233" s="345" t="s">
        <v>1</v>
      </c>
      <c r="D233" s="345" t="s">
        <v>4733</v>
      </c>
      <c r="E233" s="18" t="s">
        <v>1</v>
      </c>
      <c r="F233" s="346">
        <v>0</v>
      </c>
      <c r="G233" s="41"/>
      <c r="H233" s="44"/>
    </row>
    <row r="234" s="2" customFormat="1" ht="16.8" customHeight="1">
      <c r="A234" s="41"/>
      <c r="B234" s="44"/>
      <c r="C234" s="345" t="s">
        <v>1</v>
      </c>
      <c r="D234" s="345" t="s">
        <v>4734</v>
      </c>
      <c r="E234" s="18" t="s">
        <v>1</v>
      </c>
      <c r="F234" s="346">
        <v>0</v>
      </c>
      <c r="G234" s="41"/>
      <c r="H234" s="44"/>
    </row>
    <row r="235" s="2" customFormat="1" ht="16.8" customHeight="1">
      <c r="A235" s="41"/>
      <c r="B235" s="44"/>
      <c r="C235" s="345" t="s">
        <v>1</v>
      </c>
      <c r="D235" s="345" t="s">
        <v>4735</v>
      </c>
      <c r="E235" s="18" t="s">
        <v>1</v>
      </c>
      <c r="F235" s="346">
        <v>0</v>
      </c>
      <c r="G235" s="41"/>
      <c r="H235" s="44"/>
    </row>
    <row r="236" s="2" customFormat="1" ht="16.8" customHeight="1">
      <c r="A236" s="41"/>
      <c r="B236" s="44"/>
      <c r="C236" s="345" t="s">
        <v>1</v>
      </c>
      <c r="D236" s="345" t="s">
        <v>4736</v>
      </c>
      <c r="E236" s="18" t="s">
        <v>1</v>
      </c>
      <c r="F236" s="346">
        <v>0</v>
      </c>
      <c r="G236" s="41"/>
      <c r="H236" s="44"/>
    </row>
    <row r="237" s="2" customFormat="1" ht="16.8" customHeight="1">
      <c r="A237" s="41"/>
      <c r="B237" s="44"/>
      <c r="C237" s="345" t="s">
        <v>1</v>
      </c>
      <c r="D237" s="345" t="s">
        <v>4737</v>
      </c>
      <c r="E237" s="18" t="s">
        <v>1</v>
      </c>
      <c r="F237" s="346">
        <v>0</v>
      </c>
      <c r="G237" s="41"/>
      <c r="H237" s="44"/>
    </row>
    <row r="238" s="2" customFormat="1" ht="16.8" customHeight="1">
      <c r="A238" s="41"/>
      <c r="B238" s="44"/>
      <c r="C238" s="345" t="s">
        <v>1</v>
      </c>
      <c r="D238" s="345" t="s">
        <v>4738</v>
      </c>
      <c r="E238" s="18" t="s">
        <v>1</v>
      </c>
      <c r="F238" s="346">
        <v>0</v>
      </c>
      <c r="G238" s="41"/>
      <c r="H238" s="44"/>
    </row>
    <row r="239" s="2" customFormat="1" ht="16.8" customHeight="1">
      <c r="A239" s="41"/>
      <c r="B239" s="44"/>
      <c r="C239" s="345" t="s">
        <v>1</v>
      </c>
      <c r="D239" s="345" t="s">
        <v>4739</v>
      </c>
      <c r="E239" s="18" t="s">
        <v>1</v>
      </c>
      <c r="F239" s="346">
        <v>0</v>
      </c>
      <c r="G239" s="41"/>
      <c r="H239" s="44"/>
    </row>
    <row r="240" s="2" customFormat="1" ht="16.8" customHeight="1">
      <c r="A240" s="41"/>
      <c r="B240" s="44"/>
      <c r="C240" s="345" t="s">
        <v>4727</v>
      </c>
      <c r="D240" s="345" t="s">
        <v>819</v>
      </c>
      <c r="E240" s="18" t="s">
        <v>1</v>
      </c>
      <c r="F240" s="346">
        <v>60</v>
      </c>
      <c r="G240" s="41"/>
      <c r="H240" s="44"/>
    </row>
    <row r="241" s="2" customFormat="1" ht="16.8" customHeight="1">
      <c r="A241" s="41"/>
      <c r="B241" s="44"/>
      <c r="C241" s="341" t="s">
        <v>324</v>
      </c>
      <c r="D241" s="342" t="s">
        <v>325</v>
      </c>
      <c r="E241" s="343" t="s">
        <v>269</v>
      </c>
      <c r="F241" s="344">
        <v>422.399</v>
      </c>
      <c r="G241" s="41"/>
      <c r="H241" s="44"/>
    </row>
    <row r="242" s="2" customFormat="1" ht="16.8" customHeight="1">
      <c r="A242" s="41"/>
      <c r="B242" s="44"/>
      <c r="C242" s="345" t="s">
        <v>1</v>
      </c>
      <c r="D242" s="345" t="s">
        <v>651</v>
      </c>
      <c r="E242" s="18" t="s">
        <v>1</v>
      </c>
      <c r="F242" s="346">
        <v>0</v>
      </c>
      <c r="G242" s="41"/>
      <c r="H242" s="44"/>
    </row>
    <row r="243" s="2" customFormat="1" ht="16.8" customHeight="1">
      <c r="A243" s="41"/>
      <c r="B243" s="44"/>
      <c r="C243" s="345" t="s">
        <v>1</v>
      </c>
      <c r="D243" s="345" t="s">
        <v>652</v>
      </c>
      <c r="E243" s="18" t="s">
        <v>1</v>
      </c>
      <c r="F243" s="346">
        <v>29.344000000000001</v>
      </c>
      <c r="G243" s="41"/>
      <c r="H243" s="44"/>
    </row>
    <row r="244" s="2" customFormat="1" ht="16.8" customHeight="1">
      <c r="A244" s="41"/>
      <c r="B244" s="44"/>
      <c r="C244" s="345" t="s">
        <v>1</v>
      </c>
      <c r="D244" s="345" t="s">
        <v>653</v>
      </c>
      <c r="E244" s="18" t="s">
        <v>1</v>
      </c>
      <c r="F244" s="346">
        <v>0</v>
      </c>
      <c r="G244" s="41"/>
      <c r="H244" s="44"/>
    </row>
    <row r="245" s="2" customFormat="1" ht="16.8" customHeight="1">
      <c r="A245" s="41"/>
      <c r="B245" s="44"/>
      <c r="C245" s="345" t="s">
        <v>1</v>
      </c>
      <c r="D245" s="345" t="s">
        <v>654</v>
      </c>
      <c r="E245" s="18" t="s">
        <v>1</v>
      </c>
      <c r="F245" s="346">
        <v>8.5500000000000007</v>
      </c>
      <c r="G245" s="41"/>
      <c r="H245" s="44"/>
    </row>
    <row r="246" s="2" customFormat="1" ht="16.8" customHeight="1">
      <c r="A246" s="41"/>
      <c r="B246" s="44"/>
      <c r="C246" s="345" t="s">
        <v>1</v>
      </c>
      <c r="D246" s="345" t="s">
        <v>655</v>
      </c>
      <c r="E246" s="18" t="s">
        <v>1</v>
      </c>
      <c r="F246" s="346">
        <v>5.625</v>
      </c>
      <c r="G246" s="41"/>
      <c r="H246" s="44"/>
    </row>
    <row r="247" s="2" customFormat="1" ht="16.8" customHeight="1">
      <c r="A247" s="41"/>
      <c r="B247" s="44"/>
      <c r="C247" s="345" t="s">
        <v>1</v>
      </c>
      <c r="D247" s="345" t="s">
        <v>656</v>
      </c>
      <c r="E247" s="18" t="s">
        <v>1</v>
      </c>
      <c r="F247" s="346">
        <v>5</v>
      </c>
      <c r="G247" s="41"/>
      <c r="H247" s="44"/>
    </row>
    <row r="248" s="2" customFormat="1" ht="16.8" customHeight="1">
      <c r="A248" s="41"/>
      <c r="B248" s="44"/>
      <c r="C248" s="345" t="s">
        <v>1</v>
      </c>
      <c r="D248" s="345" t="s">
        <v>636</v>
      </c>
      <c r="E248" s="18" t="s">
        <v>1</v>
      </c>
      <c r="F248" s="346">
        <v>0</v>
      </c>
      <c r="G248" s="41"/>
      <c r="H248" s="44"/>
    </row>
    <row r="249" s="2" customFormat="1" ht="16.8" customHeight="1">
      <c r="A249" s="41"/>
      <c r="B249" s="44"/>
      <c r="C249" s="345" t="s">
        <v>1</v>
      </c>
      <c r="D249" s="345" t="s">
        <v>657</v>
      </c>
      <c r="E249" s="18" t="s">
        <v>1</v>
      </c>
      <c r="F249" s="346">
        <v>137.40000000000001</v>
      </c>
      <c r="G249" s="41"/>
      <c r="H249" s="44"/>
    </row>
    <row r="250" s="2" customFormat="1" ht="16.8" customHeight="1">
      <c r="A250" s="41"/>
      <c r="B250" s="44"/>
      <c r="C250" s="345" t="s">
        <v>1</v>
      </c>
      <c r="D250" s="345" t="s">
        <v>658</v>
      </c>
      <c r="E250" s="18" t="s">
        <v>1</v>
      </c>
      <c r="F250" s="346">
        <v>-16.719999999999999</v>
      </c>
      <c r="G250" s="41"/>
      <c r="H250" s="44"/>
    </row>
    <row r="251" s="2" customFormat="1" ht="16.8" customHeight="1">
      <c r="A251" s="41"/>
      <c r="B251" s="44"/>
      <c r="C251" s="345" t="s">
        <v>1</v>
      </c>
      <c r="D251" s="345" t="s">
        <v>638</v>
      </c>
      <c r="E251" s="18" t="s">
        <v>1</v>
      </c>
      <c r="F251" s="346">
        <v>0</v>
      </c>
      <c r="G251" s="41"/>
      <c r="H251" s="44"/>
    </row>
    <row r="252" s="2" customFormat="1" ht="16.8" customHeight="1">
      <c r="A252" s="41"/>
      <c r="B252" s="44"/>
      <c r="C252" s="345" t="s">
        <v>1</v>
      </c>
      <c r="D252" s="345" t="s">
        <v>659</v>
      </c>
      <c r="E252" s="18" t="s">
        <v>1</v>
      </c>
      <c r="F252" s="346">
        <v>146.88800000000001</v>
      </c>
      <c r="G252" s="41"/>
      <c r="H252" s="44"/>
    </row>
    <row r="253" s="2" customFormat="1" ht="16.8" customHeight="1">
      <c r="A253" s="41"/>
      <c r="B253" s="44"/>
      <c r="C253" s="345" t="s">
        <v>1</v>
      </c>
      <c r="D253" s="345" t="s">
        <v>660</v>
      </c>
      <c r="E253" s="18" t="s">
        <v>1</v>
      </c>
      <c r="F253" s="346">
        <v>-14.74</v>
      </c>
      <c r="G253" s="41"/>
      <c r="H253" s="44"/>
    </row>
    <row r="254" s="2" customFormat="1" ht="16.8" customHeight="1">
      <c r="A254" s="41"/>
      <c r="B254" s="44"/>
      <c r="C254" s="345" t="s">
        <v>1</v>
      </c>
      <c r="D254" s="345" t="s">
        <v>661</v>
      </c>
      <c r="E254" s="18" t="s">
        <v>1</v>
      </c>
      <c r="F254" s="346">
        <v>0</v>
      </c>
      <c r="G254" s="41"/>
      <c r="H254" s="44"/>
    </row>
    <row r="255" s="2" customFormat="1" ht="16.8" customHeight="1">
      <c r="A255" s="41"/>
      <c r="B255" s="44"/>
      <c r="C255" s="345" t="s">
        <v>1</v>
      </c>
      <c r="D255" s="345" t="s">
        <v>662</v>
      </c>
      <c r="E255" s="18" t="s">
        <v>1</v>
      </c>
      <c r="F255" s="346">
        <v>91.152000000000001</v>
      </c>
      <c r="G255" s="41"/>
      <c r="H255" s="44"/>
    </row>
    <row r="256" s="2" customFormat="1" ht="16.8" customHeight="1">
      <c r="A256" s="41"/>
      <c r="B256" s="44"/>
      <c r="C256" s="345" t="s">
        <v>1</v>
      </c>
      <c r="D256" s="345" t="s">
        <v>663</v>
      </c>
      <c r="E256" s="18" t="s">
        <v>1</v>
      </c>
      <c r="F256" s="346">
        <v>-9.9000000000000004</v>
      </c>
      <c r="G256" s="41"/>
      <c r="H256" s="44"/>
    </row>
    <row r="257" s="2" customFormat="1" ht="16.8" customHeight="1">
      <c r="A257" s="41"/>
      <c r="B257" s="44"/>
      <c r="C257" s="345" t="s">
        <v>1</v>
      </c>
      <c r="D257" s="345" t="s">
        <v>664</v>
      </c>
      <c r="E257" s="18" t="s">
        <v>1</v>
      </c>
      <c r="F257" s="346">
        <v>0</v>
      </c>
      <c r="G257" s="41"/>
      <c r="H257" s="44"/>
    </row>
    <row r="258" s="2" customFormat="1" ht="16.8" customHeight="1">
      <c r="A258" s="41"/>
      <c r="B258" s="44"/>
      <c r="C258" s="345" t="s">
        <v>1</v>
      </c>
      <c r="D258" s="345" t="s">
        <v>665</v>
      </c>
      <c r="E258" s="18" t="s">
        <v>1</v>
      </c>
      <c r="F258" s="346">
        <v>43.32</v>
      </c>
      <c r="G258" s="41"/>
      <c r="H258" s="44"/>
    </row>
    <row r="259" s="2" customFormat="1" ht="16.8" customHeight="1">
      <c r="A259" s="41"/>
      <c r="B259" s="44"/>
      <c r="C259" s="345" t="s">
        <v>1</v>
      </c>
      <c r="D259" s="345" t="s">
        <v>666</v>
      </c>
      <c r="E259" s="18" t="s">
        <v>1</v>
      </c>
      <c r="F259" s="346">
        <v>-3.52</v>
      </c>
      <c r="G259" s="41"/>
      <c r="H259" s="44"/>
    </row>
    <row r="260" s="2" customFormat="1" ht="16.8" customHeight="1">
      <c r="A260" s="41"/>
      <c r="B260" s="44"/>
      <c r="C260" s="345" t="s">
        <v>324</v>
      </c>
      <c r="D260" s="345" t="s">
        <v>435</v>
      </c>
      <c r="E260" s="18" t="s">
        <v>1</v>
      </c>
      <c r="F260" s="346">
        <v>422.399</v>
      </c>
      <c r="G260" s="41"/>
      <c r="H260" s="44"/>
    </row>
    <row r="261" s="2" customFormat="1" ht="16.8" customHeight="1">
      <c r="A261" s="41"/>
      <c r="B261" s="44"/>
      <c r="C261" s="347" t="s">
        <v>4715</v>
      </c>
      <c r="D261" s="41"/>
      <c r="E261" s="41"/>
      <c r="F261" s="41"/>
      <c r="G261" s="41"/>
      <c r="H261" s="44"/>
    </row>
    <row r="262" s="2" customFormat="1">
      <c r="A262" s="41"/>
      <c r="B262" s="44"/>
      <c r="C262" s="345" t="s">
        <v>648</v>
      </c>
      <c r="D262" s="345" t="s">
        <v>649</v>
      </c>
      <c r="E262" s="18" t="s">
        <v>269</v>
      </c>
      <c r="F262" s="346">
        <v>422.399</v>
      </c>
      <c r="G262" s="41"/>
      <c r="H262" s="44"/>
    </row>
    <row r="263" s="2" customFormat="1" ht="16.8" customHeight="1">
      <c r="A263" s="41"/>
      <c r="B263" s="44"/>
      <c r="C263" s="345" t="s">
        <v>920</v>
      </c>
      <c r="D263" s="345" t="s">
        <v>921</v>
      </c>
      <c r="E263" s="18" t="s">
        <v>269</v>
      </c>
      <c r="F263" s="346">
        <v>1931.597</v>
      </c>
      <c r="G263" s="41"/>
      <c r="H263" s="44"/>
    </row>
    <row r="264" s="2" customFormat="1" ht="16.8" customHeight="1">
      <c r="A264" s="41"/>
      <c r="B264" s="44"/>
      <c r="C264" s="341" t="s">
        <v>327</v>
      </c>
      <c r="D264" s="342" t="s">
        <v>328</v>
      </c>
      <c r="E264" s="343" t="s">
        <v>269</v>
      </c>
      <c r="F264" s="344">
        <v>188.63</v>
      </c>
      <c r="G264" s="41"/>
      <c r="H264" s="44"/>
    </row>
    <row r="265" s="2" customFormat="1" ht="16.8" customHeight="1">
      <c r="A265" s="41"/>
      <c r="B265" s="44"/>
      <c r="C265" s="345" t="s">
        <v>1</v>
      </c>
      <c r="D265" s="345" t="s">
        <v>636</v>
      </c>
      <c r="E265" s="18" t="s">
        <v>1</v>
      </c>
      <c r="F265" s="346">
        <v>0</v>
      </c>
      <c r="G265" s="41"/>
      <c r="H265" s="44"/>
    </row>
    <row r="266" s="2" customFormat="1" ht="16.8" customHeight="1">
      <c r="A266" s="41"/>
      <c r="B266" s="44"/>
      <c r="C266" s="345" t="s">
        <v>1</v>
      </c>
      <c r="D266" s="345" t="s">
        <v>720</v>
      </c>
      <c r="E266" s="18" t="s">
        <v>1</v>
      </c>
      <c r="F266" s="346">
        <v>136.30000000000001</v>
      </c>
      <c r="G266" s="41"/>
      <c r="H266" s="44"/>
    </row>
    <row r="267" s="2" customFormat="1" ht="16.8" customHeight="1">
      <c r="A267" s="41"/>
      <c r="B267" s="44"/>
      <c r="C267" s="345" t="s">
        <v>1</v>
      </c>
      <c r="D267" s="345" t="s">
        <v>721</v>
      </c>
      <c r="E267" s="18" t="s">
        <v>1</v>
      </c>
      <c r="F267" s="346">
        <v>-14.300000000000001</v>
      </c>
      <c r="G267" s="41"/>
      <c r="H267" s="44"/>
    </row>
    <row r="268" s="2" customFormat="1" ht="16.8" customHeight="1">
      <c r="A268" s="41"/>
      <c r="B268" s="44"/>
      <c r="C268" s="345" t="s">
        <v>1</v>
      </c>
      <c r="D268" s="345" t="s">
        <v>638</v>
      </c>
      <c r="E268" s="18" t="s">
        <v>1</v>
      </c>
      <c r="F268" s="346">
        <v>0</v>
      </c>
      <c r="G268" s="41"/>
      <c r="H268" s="44"/>
    </row>
    <row r="269" s="2" customFormat="1" ht="16.8" customHeight="1">
      <c r="A269" s="41"/>
      <c r="B269" s="44"/>
      <c r="C269" s="345" t="s">
        <v>1</v>
      </c>
      <c r="D269" s="345" t="s">
        <v>722</v>
      </c>
      <c r="E269" s="18" t="s">
        <v>1</v>
      </c>
      <c r="F269" s="346">
        <v>75.430000000000007</v>
      </c>
      <c r="G269" s="41"/>
      <c r="H269" s="44"/>
    </row>
    <row r="270" s="2" customFormat="1" ht="16.8" customHeight="1">
      <c r="A270" s="41"/>
      <c r="B270" s="44"/>
      <c r="C270" s="345" t="s">
        <v>1</v>
      </c>
      <c r="D270" s="345" t="s">
        <v>723</v>
      </c>
      <c r="E270" s="18" t="s">
        <v>1</v>
      </c>
      <c r="F270" s="346">
        <v>-8.8000000000000007</v>
      </c>
      <c r="G270" s="41"/>
      <c r="H270" s="44"/>
    </row>
    <row r="271" s="2" customFormat="1" ht="16.8" customHeight="1">
      <c r="A271" s="41"/>
      <c r="B271" s="44"/>
      <c r="C271" s="345" t="s">
        <v>327</v>
      </c>
      <c r="D271" s="345" t="s">
        <v>435</v>
      </c>
      <c r="E271" s="18" t="s">
        <v>1</v>
      </c>
      <c r="F271" s="346">
        <v>188.63</v>
      </c>
      <c r="G271" s="41"/>
      <c r="H271" s="44"/>
    </row>
    <row r="272" s="2" customFormat="1" ht="16.8" customHeight="1">
      <c r="A272" s="41"/>
      <c r="B272" s="44"/>
      <c r="C272" s="347" t="s">
        <v>4715</v>
      </c>
      <c r="D272" s="41"/>
      <c r="E272" s="41"/>
      <c r="F272" s="41"/>
      <c r="G272" s="41"/>
      <c r="H272" s="44"/>
    </row>
    <row r="273" s="2" customFormat="1">
      <c r="A273" s="41"/>
      <c r="B273" s="44"/>
      <c r="C273" s="345" t="s">
        <v>717</v>
      </c>
      <c r="D273" s="345" t="s">
        <v>718</v>
      </c>
      <c r="E273" s="18" t="s">
        <v>269</v>
      </c>
      <c r="F273" s="346">
        <v>188.63</v>
      </c>
      <c r="G273" s="41"/>
      <c r="H273" s="44"/>
    </row>
    <row r="274" s="2" customFormat="1" ht="16.8" customHeight="1">
      <c r="A274" s="41"/>
      <c r="B274" s="44"/>
      <c r="C274" s="345" t="s">
        <v>920</v>
      </c>
      <c r="D274" s="345" t="s">
        <v>921</v>
      </c>
      <c r="E274" s="18" t="s">
        <v>269</v>
      </c>
      <c r="F274" s="346">
        <v>1931.597</v>
      </c>
      <c r="G274" s="41"/>
      <c r="H274" s="44"/>
    </row>
    <row r="275" s="2" customFormat="1" ht="16.8" customHeight="1">
      <c r="A275" s="41"/>
      <c r="B275" s="44"/>
      <c r="C275" s="341" t="s">
        <v>330</v>
      </c>
      <c r="D275" s="342" t="s">
        <v>331</v>
      </c>
      <c r="E275" s="343" t="s">
        <v>332</v>
      </c>
      <c r="F275" s="344">
        <v>9.7699999999999996</v>
      </c>
      <c r="G275" s="41"/>
      <c r="H275" s="44"/>
    </row>
    <row r="276" s="2" customFormat="1" ht="16.8" customHeight="1">
      <c r="A276" s="41"/>
      <c r="B276" s="44"/>
      <c r="C276" s="345" t="s">
        <v>330</v>
      </c>
      <c r="D276" s="345" t="s">
        <v>1433</v>
      </c>
      <c r="E276" s="18" t="s">
        <v>1</v>
      </c>
      <c r="F276" s="346">
        <v>9.7699999999999996</v>
      </c>
      <c r="G276" s="41"/>
      <c r="H276" s="44"/>
    </row>
    <row r="277" s="2" customFormat="1" ht="16.8" customHeight="1">
      <c r="A277" s="41"/>
      <c r="B277" s="44"/>
      <c r="C277" s="347" t="s">
        <v>4715</v>
      </c>
      <c r="D277" s="41"/>
      <c r="E277" s="41"/>
      <c r="F277" s="41"/>
      <c r="G277" s="41"/>
      <c r="H277" s="44"/>
    </row>
    <row r="278" s="2" customFormat="1" ht="16.8" customHeight="1">
      <c r="A278" s="41"/>
      <c r="B278" s="44"/>
      <c r="C278" s="345" t="s">
        <v>1430</v>
      </c>
      <c r="D278" s="345" t="s">
        <v>1431</v>
      </c>
      <c r="E278" s="18" t="s">
        <v>332</v>
      </c>
      <c r="F278" s="346">
        <v>9.7699999999999996</v>
      </c>
      <c r="G278" s="41"/>
      <c r="H278" s="44"/>
    </row>
    <row r="279" s="2" customFormat="1">
      <c r="A279" s="41"/>
      <c r="B279" s="44"/>
      <c r="C279" s="345" t="s">
        <v>1419</v>
      </c>
      <c r="D279" s="345" t="s">
        <v>1420</v>
      </c>
      <c r="E279" s="18" t="s">
        <v>332</v>
      </c>
      <c r="F279" s="346">
        <v>14.811999999999999</v>
      </c>
      <c r="G279" s="41"/>
      <c r="H279" s="44"/>
    </row>
    <row r="280" s="2" customFormat="1" ht="16.8" customHeight="1">
      <c r="A280" s="41"/>
      <c r="B280" s="44"/>
      <c r="C280" s="341" t="s">
        <v>334</v>
      </c>
      <c r="D280" s="342" t="s">
        <v>335</v>
      </c>
      <c r="E280" s="343" t="s">
        <v>332</v>
      </c>
      <c r="F280" s="344">
        <v>4.1719999999999997</v>
      </c>
      <c r="G280" s="41"/>
      <c r="H280" s="44"/>
    </row>
    <row r="281" s="2" customFormat="1" ht="16.8" customHeight="1">
      <c r="A281" s="41"/>
      <c r="B281" s="44"/>
      <c r="C281" s="345" t="s">
        <v>1</v>
      </c>
      <c r="D281" s="345" t="s">
        <v>1457</v>
      </c>
      <c r="E281" s="18" t="s">
        <v>1</v>
      </c>
      <c r="F281" s="346">
        <v>3.2759999999999998</v>
      </c>
      <c r="G281" s="41"/>
      <c r="H281" s="44"/>
    </row>
    <row r="282" s="2" customFormat="1" ht="16.8" customHeight="1">
      <c r="A282" s="41"/>
      <c r="B282" s="44"/>
      <c r="C282" s="345" t="s">
        <v>1</v>
      </c>
      <c r="D282" s="345" t="s">
        <v>1458</v>
      </c>
      <c r="E282" s="18" t="s">
        <v>1</v>
      </c>
      <c r="F282" s="346">
        <v>0.89600000000000002</v>
      </c>
      <c r="G282" s="41"/>
      <c r="H282" s="44"/>
    </row>
    <row r="283" s="2" customFormat="1" ht="16.8" customHeight="1">
      <c r="A283" s="41"/>
      <c r="B283" s="44"/>
      <c r="C283" s="345" t="s">
        <v>334</v>
      </c>
      <c r="D283" s="345" t="s">
        <v>435</v>
      </c>
      <c r="E283" s="18" t="s">
        <v>1</v>
      </c>
      <c r="F283" s="346">
        <v>4.1719999999999997</v>
      </c>
      <c r="G283" s="41"/>
      <c r="H283" s="44"/>
    </row>
    <row r="284" s="2" customFormat="1" ht="16.8" customHeight="1">
      <c r="A284" s="41"/>
      <c r="B284" s="44"/>
      <c r="C284" s="347" t="s">
        <v>4715</v>
      </c>
      <c r="D284" s="41"/>
      <c r="E284" s="41"/>
      <c r="F284" s="41"/>
      <c r="G284" s="41"/>
      <c r="H284" s="44"/>
    </row>
    <row r="285" s="2" customFormat="1" ht="16.8" customHeight="1">
      <c r="A285" s="41"/>
      <c r="B285" s="44"/>
      <c r="C285" s="345" t="s">
        <v>1454</v>
      </c>
      <c r="D285" s="345" t="s">
        <v>1455</v>
      </c>
      <c r="E285" s="18" t="s">
        <v>332</v>
      </c>
      <c r="F285" s="346">
        <v>4.1719999999999997</v>
      </c>
      <c r="G285" s="41"/>
      <c r="H285" s="44"/>
    </row>
    <row r="286" s="2" customFormat="1">
      <c r="A286" s="41"/>
      <c r="B286" s="44"/>
      <c r="C286" s="345" t="s">
        <v>1419</v>
      </c>
      <c r="D286" s="345" t="s">
        <v>1420</v>
      </c>
      <c r="E286" s="18" t="s">
        <v>332</v>
      </c>
      <c r="F286" s="346">
        <v>14.811999999999999</v>
      </c>
      <c r="G286" s="41"/>
      <c r="H286" s="44"/>
    </row>
    <row r="287" s="2" customFormat="1" ht="16.8" customHeight="1">
      <c r="A287" s="41"/>
      <c r="B287" s="44"/>
      <c r="C287" s="341" t="s">
        <v>337</v>
      </c>
      <c r="D287" s="342" t="s">
        <v>335</v>
      </c>
      <c r="E287" s="343" t="s">
        <v>332</v>
      </c>
      <c r="F287" s="344">
        <v>0.87</v>
      </c>
      <c r="G287" s="41"/>
      <c r="H287" s="44"/>
    </row>
    <row r="288" s="2" customFormat="1" ht="16.8" customHeight="1">
      <c r="A288" s="41"/>
      <c r="B288" s="44"/>
      <c r="C288" s="345" t="s">
        <v>337</v>
      </c>
      <c r="D288" s="345" t="s">
        <v>1472</v>
      </c>
      <c r="E288" s="18" t="s">
        <v>1</v>
      </c>
      <c r="F288" s="346">
        <v>0.87</v>
      </c>
      <c r="G288" s="41"/>
      <c r="H288" s="44"/>
    </row>
    <row r="289" s="2" customFormat="1" ht="16.8" customHeight="1">
      <c r="A289" s="41"/>
      <c r="B289" s="44"/>
      <c r="C289" s="347" t="s">
        <v>4715</v>
      </c>
      <c r="D289" s="41"/>
      <c r="E289" s="41"/>
      <c r="F289" s="41"/>
      <c r="G289" s="41"/>
      <c r="H289" s="44"/>
    </row>
    <row r="290" s="2" customFormat="1" ht="16.8" customHeight="1">
      <c r="A290" s="41"/>
      <c r="B290" s="44"/>
      <c r="C290" s="345" t="s">
        <v>1469</v>
      </c>
      <c r="D290" s="345" t="s">
        <v>1470</v>
      </c>
      <c r="E290" s="18" t="s">
        <v>332</v>
      </c>
      <c r="F290" s="346">
        <v>0.87</v>
      </c>
      <c r="G290" s="41"/>
      <c r="H290" s="44"/>
    </row>
    <row r="291" s="2" customFormat="1">
      <c r="A291" s="41"/>
      <c r="B291" s="44"/>
      <c r="C291" s="345" t="s">
        <v>1419</v>
      </c>
      <c r="D291" s="345" t="s">
        <v>1420</v>
      </c>
      <c r="E291" s="18" t="s">
        <v>332</v>
      </c>
      <c r="F291" s="346">
        <v>14.811999999999999</v>
      </c>
      <c r="G291" s="41"/>
      <c r="H291" s="44"/>
    </row>
    <row r="292" s="2" customFormat="1" ht="16.8" customHeight="1">
      <c r="A292" s="41"/>
      <c r="B292" s="44"/>
      <c r="C292" s="341" t="s">
        <v>339</v>
      </c>
      <c r="D292" s="342" t="s">
        <v>340</v>
      </c>
      <c r="E292" s="343" t="s">
        <v>269</v>
      </c>
      <c r="F292" s="344">
        <v>-51.740000000000002</v>
      </c>
      <c r="G292" s="41"/>
      <c r="H292" s="44"/>
    </row>
    <row r="293" s="2" customFormat="1" ht="16.8" customHeight="1">
      <c r="A293" s="41"/>
      <c r="B293" s="44"/>
      <c r="C293" s="347" t="s">
        <v>4715</v>
      </c>
      <c r="D293" s="41"/>
      <c r="E293" s="41"/>
      <c r="F293" s="41"/>
      <c r="G293" s="41"/>
      <c r="H293" s="44"/>
    </row>
    <row r="294" s="2" customFormat="1" ht="16.8" customHeight="1">
      <c r="A294" s="41"/>
      <c r="B294" s="44"/>
      <c r="C294" s="345" t="s">
        <v>1637</v>
      </c>
      <c r="D294" s="345" t="s">
        <v>1638</v>
      </c>
      <c r="E294" s="18" t="s">
        <v>307</v>
      </c>
      <c r="F294" s="346">
        <v>643.46000000000004</v>
      </c>
      <c r="G294" s="41"/>
      <c r="H294" s="44"/>
    </row>
    <row r="295" s="2" customFormat="1" ht="16.8" customHeight="1">
      <c r="A295" s="41"/>
      <c r="B295" s="44"/>
      <c r="C295" s="341" t="s">
        <v>342</v>
      </c>
      <c r="D295" s="342" t="s">
        <v>343</v>
      </c>
      <c r="E295" s="343" t="s">
        <v>269</v>
      </c>
      <c r="F295" s="344">
        <v>591.72000000000003</v>
      </c>
      <c r="G295" s="41"/>
      <c r="H295" s="44"/>
    </row>
    <row r="296" s="2" customFormat="1" ht="16.8" customHeight="1">
      <c r="A296" s="41"/>
      <c r="B296" s="44"/>
      <c r="C296" s="345" t="s">
        <v>1</v>
      </c>
      <c r="D296" s="345" t="s">
        <v>1520</v>
      </c>
      <c r="E296" s="18" t="s">
        <v>1</v>
      </c>
      <c r="F296" s="346">
        <v>0</v>
      </c>
      <c r="G296" s="41"/>
      <c r="H296" s="44"/>
    </row>
    <row r="297" s="2" customFormat="1" ht="16.8" customHeight="1">
      <c r="A297" s="41"/>
      <c r="B297" s="44"/>
      <c r="C297" s="345" t="s">
        <v>1</v>
      </c>
      <c r="D297" s="345" t="s">
        <v>636</v>
      </c>
      <c r="E297" s="18" t="s">
        <v>1</v>
      </c>
      <c r="F297" s="346">
        <v>0</v>
      </c>
      <c r="G297" s="41"/>
      <c r="H297" s="44"/>
    </row>
    <row r="298" s="2" customFormat="1" ht="16.8" customHeight="1">
      <c r="A298" s="41"/>
      <c r="B298" s="44"/>
      <c r="C298" s="345" t="s">
        <v>1</v>
      </c>
      <c r="D298" s="345" t="s">
        <v>4740</v>
      </c>
      <c r="E298" s="18" t="s">
        <v>1</v>
      </c>
      <c r="F298" s="346">
        <v>363.95999999999998</v>
      </c>
      <c r="G298" s="41"/>
      <c r="H298" s="44"/>
    </row>
    <row r="299" s="2" customFormat="1" ht="16.8" customHeight="1">
      <c r="A299" s="41"/>
      <c r="B299" s="44"/>
      <c r="C299" s="345" t="s">
        <v>1</v>
      </c>
      <c r="D299" s="345" t="s">
        <v>4741</v>
      </c>
      <c r="E299" s="18" t="s">
        <v>1</v>
      </c>
      <c r="F299" s="346">
        <v>-6.6600000000000001</v>
      </c>
      <c r="G299" s="41"/>
      <c r="H299" s="44"/>
    </row>
    <row r="300" s="2" customFormat="1" ht="16.8" customHeight="1">
      <c r="A300" s="41"/>
      <c r="B300" s="44"/>
      <c r="C300" s="345" t="s">
        <v>1</v>
      </c>
      <c r="D300" s="345" t="s">
        <v>638</v>
      </c>
      <c r="E300" s="18" t="s">
        <v>1</v>
      </c>
      <c r="F300" s="346">
        <v>0</v>
      </c>
      <c r="G300" s="41"/>
      <c r="H300" s="44"/>
    </row>
    <row r="301" s="2" customFormat="1" ht="16.8" customHeight="1">
      <c r="A301" s="41"/>
      <c r="B301" s="44"/>
      <c r="C301" s="345" t="s">
        <v>1</v>
      </c>
      <c r="D301" s="345" t="s">
        <v>4742</v>
      </c>
      <c r="E301" s="18" t="s">
        <v>1</v>
      </c>
      <c r="F301" s="346">
        <v>-162.47</v>
      </c>
      <c r="G301" s="41"/>
      <c r="H301" s="44"/>
    </row>
    <row r="302" s="2" customFormat="1" ht="16.8" customHeight="1">
      <c r="A302" s="41"/>
      <c r="B302" s="44"/>
      <c r="C302" s="345" t="s">
        <v>1</v>
      </c>
      <c r="D302" s="345" t="s">
        <v>4743</v>
      </c>
      <c r="E302" s="18" t="s">
        <v>1</v>
      </c>
      <c r="F302" s="346">
        <v>371.50999999999999</v>
      </c>
      <c r="G302" s="41"/>
      <c r="H302" s="44"/>
    </row>
    <row r="303" s="2" customFormat="1" ht="16.8" customHeight="1">
      <c r="A303" s="41"/>
      <c r="B303" s="44"/>
      <c r="C303" s="345" t="s">
        <v>1</v>
      </c>
      <c r="D303" s="345" t="s">
        <v>661</v>
      </c>
      <c r="E303" s="18" t="s">
        <v>1</v>
      </c>
      <c r="F303" s="346">
        <v>0</v>
      </c>
      <c r="G303" s="41"/>
      <c r="H303" s="44"/>
    </row>
    <row r="304" s="2" customFormat="1" ht="16.8" customHeight="1">
      <c r="A304" s="41"/>
      <c r="B304" s="44"/>
      <c r="C304" s="345" t="s">
        <v>1</v>
      </c>
      <c r="D304" s="345" t="s">
        <v>4744</v>
      </c>
      <c r="E304" s="18" t="s">
        <v>1</v>
      </c>
      <c r="F304" s="346">
        <v>251.03</v>
      </c>
      <c r="G304" s="41"/>
      <c r="H304" s="44"/>
    </row>
    <row r="305" s="2" customFormat="1" ht="16.8" customHeight="1">
      <c r="A305" s="41"/>
      <c r="B305" s="44"/>
      <c r="C305" s="345" t="s">
        <v>1</v>
      </c>
      <c r="D305" s="345" t="s">
        <v>4745</v>
      </c>
      <c r="E305" s="18" t="s">
        <v>1</v>
      </c>
      <c r="F305" s="346">
        <v>-137.41999999999999</v>
      </c>
      <c r="G305" s="41"/>
      <c r="H305" s="44"/>
    </row>
    <row r="306" s="2" customFormat="1" ht="16.8" customHeight="1">
      <c r="A306" s="41"/>
      <c r="B306" s="44"/>
      <c r="C306" s="345" t="s">
        <v>1</v>
      </c>
      <c r="D306" s="345" t="s">
        <v>4746</v>
      </c>
      <c r="E306" s="18" t="s">
        <v>1</v>
      </c>
      <c r="F306" s="346">
        <v>0</v>
      </c>
      <c r="G306" s="41"/>
      <c r="H306" s="44"/>
    </row>
    <row r="307" s="2" customFormat="1" ht="16.8" customHeight="1">
      <c r="A307" s="41"/>
      <c r="B307" s="44"/>
      <c r="C307" s="345" t="s">
        <v>1</v>
      </c>
      <c r="D307" s="345" t="s">
        <v>4747</v>
      </c>
      <c r="E307" s="18" t="s">
        <v>1</v>
      </c>
      <c r="F307" s="346">
        <v>-88.230000000000004</v>
      </c>
      <c r="G307" s="41"/>
      <c r="H307" s="44"/>
    </row>
    <row r="308" s="2" customFormat="1" ht="16.8" customHeight="1">
      <c r="A308" s="41"/>
      <c r="B308" s="44"/>
      <c r="C308" s="345" t="s">
        <v>342</v>
      </c>
      <c r="D308" s="345" t="s">
        <v>435</v>
      </c>
      <c r="E308" s="18" t="s">
        <v>1</v>
      </c>
      <c r="F308" s="346">
        <v>591.72000000000003</v>
      </c>
      <c r="G308" s="41"/>
      <c r="H308" s="44"/>
    </row>
    <row r="309" s="2" customFormat="1" ht="16.8" customHeight="1">
      <c r="A309" s="41"/>
      <c r="B309" s="44"/>
      <c r="C309" s="347" t="s">
        <v>4715</v>
      </c>
      <c r="D309" s="41"/>
      <c r="E309" s="41"/>
      <c r="F309" s="41"/>
      <c r="G309" s="41"/>
      <c r="H309" s="44"/>
    </row>
    <row r="310" s="2" customFormat="1" ht="16.8" customHeight="1">
      <c r="A310" s="41"/>
      <c r="B310" s="44"/>
      <c r="C310" s="345" t="s">
        <v>1637</v>
      </c>
      <c r="D310" s="345" t="s">
        <v>1638</v>
      </c>
      <c r="E310" s="18" t="s">
        <v>307</v>
      </c>
      <c r="F310" s="346">
        <v>643.46000000000004</v>
      </c>
      <c r="G310" s="41"/>
      <c r="H310" s="44"/>
    </row>
    <row r="311" s="2" customFormat="1" ht="16.8" customHeight="1">
      <c r="A311" s="41"/>
      <c r="B311" s="44"/>
      <c r="C311" s="341" t="s">
        <v>4748</v>
      </c>
      <c r="D311" s="342" t="s">
        <v>4749</v>
      </c>
      <c r="E311" s="343" t="s">
        <v>269</v>
      </c>
      <c r="F311" s="344">
        <v>48.149999999999999</v>
      </c>
      <c r="G311" s="41"/>
      <c r="H311" s="44"/>
    </row>
    <row r="312" s="2" customFormat="1" ht="16.8" customHeight="1">
      <c r="A312" s="41"/>
      <c r="B312" s="44"/>
      <c r="C312" s="341" t="s">
        <v>1584</v>
      </c>
      <c r="D312" s="342" t="s">
        <v>4750</v>
      </c>
      <c r="E312" s="343" t="s">
        <v>269</v>
      </c>
      <c r="F312" s="344">
        <v>22.5</v>
      </c>
      <c r="G312" s="41"/>
      <c r="H312" s="44"/>
    </row>
    <row r="313" s="2" customFormat="1" ht="16.8" customHeight="1">
      <c r="A313" s="41"/>
      <c r="B313" s="44"/>
      <c r="C313" s="345" t="s">
        <v>1</v>
      </c>
      <c r="D313" s="345" t="s">
        <v>1581</v>
      </c>
      <c r="E313" s="18" t="s">
        <v>1</v>
      </c>
      <c r="F313" s="346">
        <v>0</v>
      </c>
      <c r="G313" s="41"/>
      <c r="H313" s="44"/>
    </row>
    <row r="314" s="2" customFormat="1" ht="16.8" customHeight="1">
      <c r="A314" s="41"/>
      <c r="B314" s="44"/>
      <c r="C314" s="345" t="s">
        <v>1</v>
      </c>
      <c r="D314" s="345" t="s">
        <v>1582</v>
      </c>
      <c r="E314" s="18" t="s">
        <v>1</v>
      </c>
      <c r="F314" s="346">
        <v>12</v>
      </c>
      <c r="G314" s="41"/>
      <c r="H314" s="44"/>
    </row>
    <row r="315" s="2" customFormat="1" ht="16.8" customHeight="1">
      <c r="A315" s="41"/>
      <c r="B315" s="44"/>
      <c r="C315" s="345" t="s">
        <v>1</v>
      </c>
      <c r="D315" s="345" t="s">
        <v>1583</v>
      </c>
      <c r="E315" s="18" t="s">
        <v>1</v>
      </c>
      <c r="F315" s="346">
        <v>10.5</v>
      </c>
      <c r="G315" s="41"/>
      <c r="H315" s="44"/>
    </row>
    <row r="316" s="2" customFormat="1" ht="16.8" customHeight="1">
      <c r="A316" s="41"/>
      <c r="B316" s="44"/>
      <c r="C316" s="345" t="s">
        <v>1584</v>
      </c>
      <c r="D316" s="345" t="s">
        <v>435</v>
      </c>
      <c r="E316" s="18" t="s">
        <v>1</v>
      </c>
      <c r="F316" s="346">
        <v>22.5</v>
      </c>
      <c r="G316" s="41"/>
      <c r="H316" s="44"/>
    </row>
    <row r="317" s="2" customFormat="1" ht="16.8" customHeight="1">
      <c r="A317" s="41"/>
      <c r="B317" s="44"/>
      <c r="C317" s="341" t="s">
        <v>4751</v>
      </c>
      <c r="D317" s="342" t="s">
        <v>4752</v>
      </c>
      <c r="E317" s="343" t="s">
        <v>269</v>
      </c>
      <c r="F317" s="344">
        <v>36.179000000000002</v>
      </c>
      <c r="G317" s="41"/>
      <c r="H317" s="44"/>
    </row>
    <row r="318" s="2" customFormat="1" ht="16.8" customHeight="1">
      <c r="A318" s="41"/>
      <c r="B318" s="44"/>
      <c r="C318" s="341" t="s">
        <v>1505</v>
      </c>
      <c r="D318" s="342" t="s">
        <v>4753</v>
      </c>
      <c r="E318" s="343" t="s">
        <v>269</v>
      </c>
      <c r="F318" s="344">
        <v>13.199999999999999</v>
      </c>
      <c r="G318" s="41"/>
      <c r="H318" s="44"/>
    </row>
    <row r="319" s="2" customFormat="1" ht="16.8" customHeight="1">
      <c r="A319" s="41"/>
      <c r="B319" s="44"/>
      <c r="C319" s="345" t="s">
        <v>1</v>
      </c>
      <c r="D319" s="345" t="s">
        <v>1499</v>
      </c>
      <c r="E319" s="18" t="s">
        <v>1</v>
      </c>
      <c r="F319" s="346">
        <v>0</v>
      </c>
      <c r="G319" s="41"/>
      <c r="H319" s="44"/>
    </row>
    <row r="320" s="2" customFormat="1" ht="16.8" customHeight="1">
      <c r="A320" s="41"/>
      <c r="B320" s="44"/>
      <c r="C320" s="345" t="s">
        <v>1</v>
      </c>
      <c r="D320" s="345" t="s">
        <v>1500</v>
      </c>
      <c r="E320" s="18" t="s">
        <v>1</v>
      </c>
      <c r="F320" s="346">
        <v>0</v>
      </c>
      <c r="G320" s="41"/>
      <c r="H320" s="44"/>
    </row>
    <row r="321" s="2" customFormat="1" ht="16.8" customHeight="1">
      <c r="A321" s="41"/>
      <c r="B321" s="44"/>
      <c r="C321" s="345" t="s">
        <v>1</v>
      </c>
      <c r="D321" s="345" t="s">
        <v>1501</v>
      </c>
      <c r="E321" s="18" t="s">
        <v>1</v>
      </c>
      <c r="F321" s="346">
        <v>0</v>
      </c>
      <c r="G321" s="41"/>
      <c r="H321" s="44"/>
    </row>
    <row r="322" s="2" customFormat="1" ht="16.8" customHeight="1">
      <c r="A322" s="41"/>
      <c r="B322" s="44"/>
      <c r="C322" s="345" t="s">
        <v>1</v>
      </c>
      <c r="D322" s="345" t="s">
        <v>1502</v>
      </c>
      <c r="E322" s="18" t="s">
        <v>1</v>
      </c>
      <c r="F322" s="346">
        <v>0</v>
      </c>
      <c r="G322" s="41"/>
      <c r="H322" s="44"/>
    </row>
    <row r="323" s="2" customFormat="1" ht="16.8" customHeight="1">
      <c r="A323" s="41"/>
      <c r="B323" s="44"/>
      <c r="C323" s="345" t="s">
        <v>1</v>
      </c>
      <c r="D323" s="345" t="s">
        <v>1503</v>
      </c>
      <c r="E323" s="18" t="s">
        <v>1</v>
      </c>
      <c r="F323" s="346">
        <v>0</v>
      </c>
      <c r="G323" s="41"/>
      <c r="H323" s="44"/>
    </row>
    <row r="324" s="2" customFormat="1" ht="16.8" customHeight="1">
      <c r="A324" s="41"/>
      <c r="B324" s="44"/>
      <c r="C324" s="345" t="s">
        <v>1</v>
      </c>
      <c r="D324" s="345" t="s">
        <v>1504</v>
      </c>
      <c r="E324" s="18" t="s">
        <v>1</v>
      </c>
      <c r="F324" s="346">
        <v>0</v>
      </c>
      <c r="G324" s="41"/>
      <c r="H324" s="44"/>
    </row>
    <row r="325" s="2" customFormat="1" ht="16.8" customHeight="1">
      <c r="A325" s="41"/>
      <c r="B325" s="44"/>
      <c r="C325" s="345" t="s">
        <v>1505</v>
      </c>
      <c r="D325" s="345" t="s">
        <v>1506</v>
      </c>
      <c r="E325" s="18" t="s">
        <v>1</v>
      </c>
      <c r="F325" s="346">
        <v>13.199999999999999</v>
      </c>
      <c r="G325" s="41"/>
      <c r="H325" s="44"/>
    </row>
    <row r="326" s="2" customFormat="1" ht="16.8" customHeight="1">
      <c r="A326" s="41"/>
      <c r="B326" s="44"/>
      <c r="C326" s="341" t="s">
        <v>1514</v>
      </c>
      <c r="D326" s="342" t="s">
        <v>4754</v>
      </c>
      <c r="E326" s="343" t="s">
        <v>269</v>
      </c>
      <c r="F326" s="344">
        <v>23.599</v>
      </c>
      <c r="G326" s="41"/>
      <c r="H326" s="44"/>
    </row>
    <row r="327" s="2" customFormat="1" ht="16.8" customHeight="1">
      <c r="A327" s="41"/>
      <c r="B327" s="44"/>
      <c r="C327" s="345" t="s">
        <v>1</v>
      </c>
      <c r="D327" s="345" t="s">
        <v>1511</v>
      </c>
      <c r="E327" s="18" t="s">
        <v>1</v>
      </c>
      <c r="F327" s="346">
        <v>0</v>
      </c>
      <c r="G327" s="41"/>
      <c r="H327" s="44"/>
    </row>
    <row r="328" s="2" customFormat="1" ht="16.8" customHeight="1">
      <c r="A328" s="41"/>
      <c r="B328" s="44"/>
      <c r="C328" s="345" t="s">
        <v>1</v>
      </c>
      <c r="D328" s="345" t="s">
        <v>1512</v>
      </c>
      <c r="E328" s="18" t="s">
        <v>1</v>
      </c>
      <c r="F328" s="346">
        <v>0</v>
      </c>
      <c r="G328" s="41"/>
      <c r="H328" s="44"/>
    </row>
    <row r="329" s="2" customFormat="1" ht="16.8" customHeight="1">
      <c r="A329" s="41"/>
      <c r="B329" s="44"/>
      <c r="C329" s="345" t="s">
        <v>1</v>
      </c>
      <c r="D329" s="345" t="s">
        <v>1513</v>
      </c>
      <c r="E329" s="18" t="s">
        <v>1</v>
      </c>
      <c r="F329" s="346">
        <v>0</v>
      </c>
      <c r="G329" s="41"/>
      <c r="H329" s="44"/>
    </row>
    <row r="330" s="2" customFormat="1" ht="16.8" customHeight="1">
      <c r="A330" s="41"/>
      <c r="B330" s="44"/>
      <c r="C330" s="345" t="s">
        <v>1514</v>
      </c>
      <c r="D330" s="345" t="s">
        <v>1515</v>
      </c>
      <c r="E330" s="18" t="s">
        <v>1</v>
      </c>
      <c r="F330" s="346">
        <v>23.599</v>
      </c>
      <c r="G330" s="41"/>
      <c r="H330" s="44"/>
    </row>
    <row r="331" s="2" customFormat="1" ht="16.8" customHeight="1">
      <c r="A331" s="41"/>
      <c r="B331" s="44"/>
      <c r="C331" s="341" t="s">
        <v>1533</v>
      </c>
      <c r="D331" s="342" t="s">
        <v>4755</v>
      </c>
      <c r="E331" s="343" t="s">
        <v>269</v>
      </c>
      <c r="F331" s="344">
        <v>198.06999999999999</v>
      </c>
      <c r="G331" s="41"/>
      <c r="H331" s="44"/>
    </row>
    <row r="332" s="2" customFormat="1" ht="16.8" customHeight="1">
      <c r="A332" s="41"/>
      <c r="B332" s="44"/>
      <c r="C332" s="345" t="s">
        <v>1</v>
      </c>
      <c r="D332" s="345" t="s">
        <v>1520</v>
      </c>
      <c r="E332" s="18" t="s">
        <v>1</v>
      </c>
      <c r="F332" s="346">
        <v>0</v>
      </c>
      <c r="G332" s="41"/>
      <c r="H332" s="44"/>
    </row>
    <row r="333" s="2" customFormat="1" ht="16.8" customHeight="1">
      <c r="A333" s="41"/>
      <c r="B333" s="44"/>
      <c r="C333" s="345" t="s">
        <v>1</v>
      </c>
      <c r="D333" s="345" t="s">
        <v>1521</v>
      </c>
      <c r="E333" s="18" t="s">
        <v>1</v>
      </c>
      <c r="F333" s="346">
        <v>0</v>
      </c>
      <c r="G333" s="41"/>
      <c r="H333" s="44"/>
    </row>
    <row r="334" s="2" customFormat="1" ht="16.8" customHeight="1">
      <c r="A334" s="41"/>
      <c r="B334" s="44"/>
      <c r="C334" s="345" t="s">
        <v>1</v>
      </c>
      <c r="D334" s="345" t="s">
        <v>1522</v>
      </c>
      <c r="E334" s="18" t="s">
        <v>1</v>
      </c>
      <c r="F334" s="346">
        <v>0</v>
      </c>
      <c r="G334" s="41"/>
      <c r="H334" s="44"/>
    </row>
    <row r="335" s="2" customFormat="1" ht="16.8" customHeight="1">
      <c r="A335" s="41"/>
      <c r="B335" s="44"/>
      <c r="C335" s="345" t="s">
        <v>1</v>
      </c>
      <c r="D335" s="345" t="s">
        <v>1523</v>
      </c>
      <c r="E335" s="18" t="s">
        <v>1</v>
      </c>
      <c r="F335" s="346">
        <v>0</v>
      </c>
      <c r="G335" s="41"/>
      <c r="H335" s="44"/>
    </row>
    <row r="336" s="2" customFormat="1" ht="16.8" customHeight="1">
      <c r="A336" s="41"/>
      <c r="B336" s="44"/>
      <c r="C336" s="345" t="s">
        <v>1</v>
      </c>
      <c r="D336" s="345" t="s">
        <v>1524</v>
      </c>
      <c r="E336" s="18" t="s">
        <v>1</v>
      </c>
      <c r="F336" s="346">
        <v>0</v>
      </c>
      <c r="G336" s="41"/>
      <c r="H336" s="44"/>
    </row>
    <row r="337" s="2" customFormat="1" ht="16.8" customHeight="1">
      <c r="A337" s="41"/>
      <c r="B337" s="44"/>
      <c r="C337" s="345" t="s">
        <v>1</v>
      </c>
      <c r="D337" s="345" t="s">
        <v>1523</v>
      </c>
      <c r="E337" s="18" t="s">
        <v>1</v>
      </c>
      <c r="F337" s="346">
        <v>0</v>
      </c>
      <c r="G337" s="41"/>
      <c r="H337" s="44"/>
    </row>
    <row r="338" s="2" customFormat="1" ht="16.8" customHeight="1">
      <c r="A338" s="41"/>
      <c r="B338" s="44"/>
      <c r="C338" s="345" t="s">
        <v>1</v>
      </c>
      <c r="D338" s="345" t="s">
        <v>1522</v>
      </c>
      <c r="E338" s="18" t="s">
        <v>1</v>
      </c>
      <c r="F338" s="346">
        <v>0</v>
      </c>
      <c r="G338" s="41"/>
      <c r="H338" s="44"/>
    </row>
    <row r="339" s="2" customFormat="1" ht="16.8" customHeight="1">
      <c r="A339" s="41"/>
      <c r="B339" s="44"/>
      <c r="C339" s="345" t="s">
        <v>1</v>
      </c>
      <c r="D339" s="345" t="s">
        <v>1525</v>
      </c>
      <c r="E339" s="18" t="s">
        <v>1</v>
      </c>
      <c r="F339" s="346">
        <v>0</v>
      </c>
      <c r="G339" s="41"/>
      <c r="H339" s="44"/>
    </row>
    <row r="340" s="2" customFormat="1" ht="16.8" customHeight="1">
      <c r="A340" s="41"/>
      <c r="B340" s="44"/>
      <c r="C340" s="345" t="s">
        <v>1</v>
      </c>
      <c r="D340" s="345" t="s">
        <v>1526</v>
      </c>
      <c r="E340" s="18" t="s">
        <v>1</v>
      </c>
      <c r="F340" s="346">
        <v>10.949999999999999</v>
      </c>
      <c r="G340" s="41"/>
      <c r="H340" s="44"/>
    </row>
    <row r="341" s="2" customFormat="1" ht="16.8" customHeight="1">
      <c r="A341" s="41"/>
      <c r="B341" s="44"/>
      <c r="C341" s="345" t="s">
        <v>1</v>
      </c>
      <c r="D341" s="345" t="s">
        <v>638</v>
      </c>
      <c r="E341" s="18" t="s">
        <v>1</v>
      </c>
      <c r="F341" s="346">
        <v>0</v>
      </c>
      <c r="G341" s="41"/>
      <c r="H341" s="44"/>
    </row>
    <row r="342" s="2" customFormat="1" ht="16.8" customHeight="1">
      <c r="A342" s="41"/>
      <c r="B342" s="44"/>
      <c r="C342" s="345" t="s">
        <v>1</v>
      </c>
      <c r="D342" s="345" t="s">
        <v>1527</v>
      </c>
      <c r="E342" s="18" t="s">
        <v>1</v>
      </c>
      <c r="F342" s="346">
        <v>101.25</v>
      </c>
      <c r="G342" s="41"/>
      <c r="H342" s="44"/>
    </row>
    <row r="343" s="2" customFormat="1" ht="16.8" customHeight="1">
      <c r="A343" s="41"/>
      <c r="B343" s="44"/>
      <c r="C343" s="345" t="s">
        <v>1</v>
      </c>
      <c r="D343" s="345" t="s">
        <v>1528</v>
      </c>
      <c r="E343" s="18" t="s">
        <v>1</v>
      </c>
      <c r="F343" s="346">
        <v>-3.3799999999999999</v>
      </c>
      <c r="G343" s="41"/>
      <c r="H343" s="44"/>
    </row>
    <row r="344" s="2" customFormat="1" ht="16.8" customHeight="1">
      <c r="A344" s="41"/>
      <c r="B344" s="44"/>
      <c r="C344" s="345" t="s">
        <v>1</v>
      </c>
      <c r="D344" s="345" t="s">
        <v>661</v>
      </c>
      <c r="E344" s="18" t="s">
        <v>1</v>
      </c>
      <c r="F344" s="346">
        <v>0</v>
      </c>
      <c r="G344" s="41"/>
      <c r="H344" s="44"/>
    </row>
    <row r="345" s="2" customFormat="1" ht="16.8" customHeight="1">
      <c r="A345" s="41"/>
      <c r="B345" s="44"/>
      <c r="C345" s="345" t="s">
        <v>1</v>
      </c>
      <c r="D345" s="345" t="s">
        <v>1529</v>
      </c>
      <c r="E345" s="18" t="s">
        <v>1</v>
      </c>
      <c r="F345" s="346">
        <v>55.015999999999998</v>
      </c>
      <c r="G345" s="41"/>
      <c r="H345" s="44"/>
    </row>
    <row r="346" s="2" customFormat="1" ht="16.8" customHeight="1">
      <c r="A346" s="41"/>
      <c r="B346" s="44"/>
      <c r="C346" s="345" t="s">
        <v>1</v>
      </c>
      <c r="D346" s="345" t="s">
        <v>1530</v>
      </c>
      <c r="E346" s="18" t="s">
        <v>1</v>
      </c>
      <c r="F346" s="346">
        <v>29.033999999999999</v>
      </c>
      <c r="G346" s="41"/>
      <c r="H346" s="44"/>
    </row>
    <row r="347" s="2" customFormat="1" ht="16.8" customHeight="1">
      <c r="A347" s="41"/>
      <c r="B347" s="44"/>
      <c r="C347" s="345" t="s">
        <v>1</v>
      </c>
      <c r="D347" s="345" t="s">
        <v>1531</v>
      </c>
      <c r="E347" s="18" t="s">
        <v>1</v>
      </c>
      <c r="F347" s="346">
        <v>-2.7999999999999998</v>
      </c>
      <c r="G347" s="41"/>
      <c r="H347" s="44"/>
    </row>
    <row r="348" s="2" customFormat="1" ht="16.8" customHeight="1">
      <c r="A348" s="41"/>
      <c r="B348" s="44"/>
      <c r="C348" s="345" t="s">
        <v>1</v>
      </c>
      <c r="D348" s="345" t="s">
        <v>664</v>
      </c>
      <c r="E348" s="18" t="s">
        <v>1</v>
      </c>
      <c r="F348" s="346">
        <v>0</v>
      </c>
      <c r="G348" s="41"/>
      <c r="H348" s="44"/>
    </row>
    <row r="349" s="2" customFormat="1" ht="16.8" customHeight="1">
      <c r="A349" s="41"/>
      <c r="B349" s="44"/>
      <c r="C349" s="345" t="s">
        <v>1</v>
      </c>
      <c r="D349" s="345" t="s">
        <v>1532</v>
      </c>
      <c r="E349" s="18" t="s">
        <v>1</v>
      </c>
      <c r="F349" s="346">
        <v>8</v>
      </c>
      <c r="G349" s="41"/>
      <c r="H349" s="44"/>
    </row>
    <row r="350" s="2" customFormat="1" ht="16.8" customHeight="1">
      <c r="A350" s="41"/>
      <c r="B350" s="44"/>
      <c r="C350" s="345" t="s">
        <v>1533</v>
      </c>
      <c r="D350" s="345" t="s">
        <v>435</v>
      </c>
      <c r="E350" s="18" t="s">
        <v>1</v>
      </c>
      <c r="F350" s="346">
        <v>198.06999999999999</v>
      </c>
      <c r="G350" s="41"/>
      <c r="H350" s="44"/>
    </row>
    <row r="351" s="2" customFormat="1" ht="16.8" customHeight="1">
      <c r="A351" s="41"/>
      <c r="B351" s="44"/>
      <c r="C351" s="341" t="s">
        <v>1548</v>
      </c>
      <c r="D351" s="342" t="s">
        <v>4756</v>
      </c>
      <c r="E351" s="343" t="s">
        <v>269</v>
      </c>
      <c r="F351" s="344">
        <v>69.415000000000006</v>
      </c>
      <c r="G351" s="41"/>
      <c r="H351" s="44"/>
    </row>
    <row r="352" s="2" customFormat="1" ht="16.8" customHeight="1">
      <c r="A352" s="41"/>
      <c r="B352" s="44"/>
      <c r="C352" s="345" t="s">
        <v>1</v>
      </c>
      <c r="D352" s="345" t="s">
        <v>1520</v>
      </c>
      <c r="E352" s="18" t="s">
        <v>1</v>
      </c>
      <c r="F352" s="346">
        <v>0</v>
      </c>
      <c r="G352" s="41"/>
      <c r="H352" s="44"/>
    </row>
    <row r="353" s="2" customFormat="1" ht="16.8" customHeight="1">
      <c r="A353" s="41"/>
      <c r="B353" s="44"/>
      <c r="C353" s="345" t="s">
        <v>1</v>
      </c>
      <c r="D353" s="345" t="s">
        <v>1538</v>
      </c>
      <c r="E353" s="18" t="s">
        <v>1</v>
      </c>
      <c r="F353" s="346">
        <v>0</v>
      </c>
      <c r="G353" s="41"/>
      <c r="H353" s="44"/>
    </row>
    <row r="354" s="2" customFormat="1" ht="16.8" customHeight="1">
      <c r="A354" s="41"/>
      <c r="B354" s="44"/>
      <c r="C354" s="345" t="s">
        <v>1</v>
      </c>
      <c r="D354" s="345" t="s">
        <v>1539</v>
      </c>
      <c r="E354" s="18" t="s">
        <v>1</v>
      </c>
      <c r="F354" s="346">
        <v>0</v>
      </c>
      <c r="G354" s="41"/>
      <c r="H354" s="44"/>
    </row>
    <row r="355" s="2" customFormat="1" ht="16.8" customHeight="1">
      <c r="A355" s="41"/>
      <c r="B355" s="44"/>
      <c r="C355" s="345" t="s">
        <v>1</v>
      </c>
      <c r="D355" s="345" t="s">
        <v>1540</v>
      </c>
      <c r="E355" s="18" t="s">
        <v>1</v>
      </c>
      <c r="F355" s="346">
        <v>0</v>
      </c>
      <c r="G355" s="41"/>
      <c r="H355" s="44"/>
    </row>
    <row r="356" s="2" customFormat="1" ht="16.8" customHeight="1">
      <c r="A356" s="41"/>
      <c r="B356" s="44"/>
      <c r="C356" s="345" t="s">
        <v>1</v>
      </c>
      <c r="D356" s="345" t="s">
        <v>1539</v>
      </c>
      <c r="E356" s="18" t="s">
        <v>1</v>
      </c>
      <c r="F356" s="346">
        <v>0</v>
      </c>
      <c r="G356" s="41"/>
      <c r="H356" s="44"/>
    </row>
    <row r="357" s="2" customFormat="1" ht="16.8" customHeight="1">
      <c r="A357" s="41"/>
      <c r="B357" s="44"/>
      <c r="C357" s="345" t="s">
        <v>1</v>
      </c>
      <c r="D357" s="345" t="s">
        <v>1541</v>
      </c>
      <c r="E357" s="18" t="s">
        <v>1</v>
      </c>
      <c r="F357" s="346">
        <v>0</v>
      </c>
      <c r="G357" s="41"/>
      <c r="H357" s="44"/>
    </row>
    <row r="358" s="2" customFormat="1" ht="16.8" customHeight="1">
      <c r="A358" s="41"/>
      <c r="B358" s="44"/>
      <c r="C358" s="345" t="s">
        <v>1</v>
      </c>
      <c r="D358" s="345" t="s">
        <v>1525</v>
      </c>
      <c r="E358" s="18" t="s">
        <v>1</v>
      </c>
      <c r="F358" s="346">
        <v>0</v>
      </c>
      <c r="G358" s="41"/>
      <c r="H358" s="44"/>
    </row>
    <row r="359" s="2" customFormat="1" ht="16.8" customHeight="1">
      <c r="A359" s="41"/>
      <c r="B359" s="44"/>
      <c r="C359" s="345" t="s">
        <v>1</v>
      </c>
      <c r="D359" s="345" t="s">
        <v>1542</v>
      </c>
      <c r="E359" s="18" t="s">
        <v>1</v>
      </c>
      <c r="F359" s="346">
        <v>20.850000000000001</v>
      </c>
      <c r="G359" s="41"/>
      <c r="H359" s="44"/>
    </row>
    <row r="360" s="2" customFormat="1" ht="16.8" customHeight="1">
      <c r="A360" s="41"/>
      <c r="B360" s="44"/>
      <c r="C360" s="345" t="s">
        <v>1</v>
      </c>
      <c r="D360" s="345" t="s">
        <v>1543</v>
      </c>
      <c r="E360" s="18" t="s">
        <v>1</v>
      </c>
      <c r="F360" s="346">
        <v>-5.5999999999999996</v>
      </c>
      <c r="G360" s="41"/>
      <c r="H360" s="44"/>
    </row>
    <row r="361" s="2" customFormat="1" ht="16.8" customHeight="1">
      <c r="A361" s="41"/>
      <c r="B361" s="44"/>
      <c r="C361" s="345" t="s">
        <v>1</v>
      </c>
      <c r="D361" s="345" t="s">
        <v>638</v>
      </c>
      <c r="E361" s="18" t="s">
        <v>1</v>
      </c>
      <c r="F361" s="346">
        <v>0</v>
      </c>
      <c r="G361" s="41"/>
      <c r="H361" s="44"/>
    </row>
    <row r="362" s="2" customFormat="1" ht="16.8" customHeight="1">
      <c r="A362" s="41"/>
      <c r="B362" s="44"/>
      <c r="C362" s="345" t="s">
        <v>1</v>
      </c>
      <c r="D362" s="345" t="s">
        <v>1544</v>
      </c>
      <c r="E362" s="18" t="s">
        <v>1</v>
      </c>
      <c r="F362" s="346">
        <v>37.350000000000001</v>
      </c>
      <c r="G362" s="41"/>
      <c r="H362" s="44"/>
    </row>
    <row r="363" s="2" customFormat="1" ht="16.8" customHeight="1">
      <c r="A363" s="41"/>
      <c r="B363" s="44"/>
      <c r="C363" s="345" t="s">
        <v>1</v>
      </c>
      <c r="D363" s="345" t="s">
        <v>1545</v>
      </c>
      <c r="E363" s="18" t="s">
        <v>1</v>
      </c>
      <c r="F363" s="346">
        <v>-8.4000000000000004</v>
      </c>
      <c r="G363" s="41"/>
      <c r="H363" s="44"/>
    </row>
    <row r="364" s="2" customFormat="1" ht="16.8" customHeight="1">
      <c r="A364" s="41"/>
      <c r="B364" s="44"/>
      <c r="C364" s="345" t="s">
        <v>1</v>
      </c>
      <c r="D364" s="345" t="s">
        <v>661</v>
      </c>
      <c r="E364" s="18" t="s">
        <v>1</v>
      </c>
      <c r="F364" s="346">
        <v>0</v>
      </c>
      <c r="G364" s="41"/>
      <c r="H364" s="44"/>
    </row>
    <row r="365" s="2" customFormat="1" ht="16.8" customHeight="1">
      <c r="A365" s="41"/>
      <c r="B365" s="44"/>
      <c r="C365" s="345" t="s">
        <v>1</v>
      </c>
      <c r="D365" s="345" t="s">
        <v>1546</v>
      </c>
      <c r="E365" s="18" t="s">
        <v>1</v>
      </c>
      <c r="F365" s="346">
        <v>22.559999999999999</v>
      </c>
      <c r="G365" s="41"/>
      <c r="H365" s="44"/>
    </row>
    <row r="366" s="2" customFormat="1" ht="16.8" customHeight="1">
      <c r="A366" s="41"/>
      <c r="B366" s="44"/>
      <c r="C366" s="345" t="s">
        <v>1</v>
      </c>
      <c r="D366" s="345" t="s">
        <v>1543</v>
      </c>
      <c r="E366" s="18" t="s">
        <v>1</v>
      </c>
      <c r="F366" s="346">
        <v>-5.5999999999999996</v>
      </c>
      <c r="G366" s="41"/>
      <c r="H366" s="44"/>
    </row>
    <row r="367" s="2" customFormat="1" ht="16.8" customHeight="1">
      <c r="A367" s="41"/>
      <c r="B367" s="44"/>
      <c r="C367" s="345" t="s">
        <v>1</v>
      </c>
      <c r="D367" s="345" t="s">
        <v>664</v>
      </c>
      <c r="E367" s="18" t="s">
        <v>1</v>
      </c>
      <c r="F367" s="346">
        <v>0</v>
      </c>
      <c r="G367" s="41"/>
      <c r="H367" s="44"/>
    </row>
    <row r="368" s="2" customFormat="1" ht="16.8" customHeight="1">
      <c r="A368" s="41"/>
      <c r="B368" s="44"/>
      <c r="C368" s="345" t="s">
        <v>1</v>
      </c>
      <c r="D368" s="345" t="s">
        <v>1547</v>
      </c>
      <c r="E368" s="18" t="s">
        <v>1</v>
      </c>
      <c r="F368" s="346">
        <v>11.055</v>
      </c>
      <c r="G368" s="41"/>
      <c r="H368" s="44"/>
    </row>
    <row r="369" s="2" customFormat="1" ht="16.8" customHeight="1">
      <c r="A369" s="41"/>
      <c r="B369" s="44"/>
      <c r="C369" s="345" t="s">
        <v>1</v>
      </c>
      <c r="D369" s="345" t="s">
        <v>1531</v>
      </c>
      <c r="E369" s="18" t="s">
        <v>1</v>
      </c>
      <c r="F369" s="346">
        <v>-2.7999999999999998</v>
      </c>
      <c r="G369" s="41"/>
      <c r="H369" s="44"/>
    </row>
    <row r="370" s="2" customFormat="1" ht="16.8" customHeight="1">
      <c r="A370" s="41"/>
      <c r="B370" s="44"/>
      <c r="C370" s="345" t="s">
        <v>1548</v>
      </c>
      <c r="D370" s="345" t="s">
        <v>435</v>
      </c>
      <c r="E370" s="18" t="s">
        <v>1</v>
      </c>
      <c r="F370" s="346">
        <v>69.415000000000006</v>
      </c>
      <c r="G370" s="41"/>
      <c r="H370" s="44"/>
    </row>
    <row r="371" s="2" customFormat="1" ht="16.8" customHeight="1">
      <c r="A371" s="41"/>
      <c r="B371" s="44"/>
      <c r="C371" s="341" t="s">
        <v>1557</v>
      </c>
      <c r="D371" s="342" t="s">
        <v>4757</v>
      </c>
      <c r="E371" s="343" t="s">
        <v>269</v>
      </c>
      <c r="F371" s="344">
        <v>118.926</v>
      </c>
      <c r="G371" s="41"/>
      <c r="H371" s="44"/>
    </row>
    <row r="372" s="2" customFormat="1" ht="16.8" customHeight="1">
      <c r="A372" s="41"/>
      <c r="B372" s="44"/>
      <c r="C372" s="345" t="s">
        <v>1</v>
      </c>
      <c r="D372" s="345" t="s">
        <v>1520</v>
      </c>
      <c r="E372" s="18" t="s">
        <v>1</v>
      </c>
      <c r="F372" s="346">
        <v>0</v>
      </c>
      <c r="G372" s="41"/>
      <c r="H372" s="44"/>
    </row>
    <row r="373" s="2" customFormat="1" ht="16.8" customHeight="1">
      <c r="A373" s="41"/>
      <c r="B373" s="44"/>
      <c r="C373" s="345" t="s">
        <v>1</v>
      </c>
      <c r="D373" s="345" t="s">
        <v>1553</v>
      </c>
      <c r="E373" s="18" t="s">
        <v>1</v>
      </c>
      <c r="F373" s="346">
        <v>0</v>
      </c>
      <c r="G373" s="41"/>
      <c r="H373" s="44"/>
    </row>
    <row r="374" s="2" customFormat="1" ht="16.8" customHeight="1">
      <c r="A374" s="41"/>
      <c r="B374" s="44"/>
      <c r="C374" s="345" t="s">
        <v>1</v>
      </c>
      <c r="D374" s="345" t="s">
        <v>1554</v>
      </c>
      <c r="E374" s="18" t="s">
        <v>1</v>
      </c>
      <c r="F374" s="346">
        <v>0</v>
      </c>
      <c r="G374" s="41"/>
      <c r="H374" s="44"/>
    </row>
    <row r="375" s="2" customFormat="1" ht="16.8" customHeight="1">
      <c r="A375" s="41"/>
      <c r="B375" s="44"/>
      <c r="C375" s="345" t="s">
        <v>1</v>
      </c>
      <c r="D375" s="345" t="s">
        <v>1554</v>
      </c>
      <c r="E375" s="18" t="s">
        <v>1</v>
      </c>
      <c r="F375" s="346">
        <v>0</v>
      </c>
      <c r="G375" s="41"/>
      <c r="H375" s="44"/>
    </row>
    <row r="376" s="2" customFormat="1" ht="16.8" customHeight="1">
      <c r="A376" s="41"/>
      <c r="B376" s="44"/>
      <c r="C376" s="345" t="s">
        <v>1</v>
      </c>
      <c r="D376" s="345" t="s">
        <v>1525</v>
      </c>
      <c r="E376" s="18" t="s">
        <v>1</v>
      </c>
      <c r="F376" s="346">
        <v>0</v>
      </c>
      <c r="G376" s="41"/>
      <c r="H376" s="44"/>
    </row>
    <row r="377" s="2" customFormat="1" ht="16.8" customHeight="1">
      <c r="A377" s="41"/>
      <c r="B377" s="44"/>
      <c r="C377" s="345" t="s">
        <v>1</v>
      </c>
      <c r="D377" s="345" t="s">
        <v>1555</v>
      </c>
      <c r="E377" s="18" t="s">
        <v>1</v>
      </c>
      <c r="F377" s="346">
        <v>98.225999999999999</v>
      </c>
      <c r="G377" s="41"/>
      <c r="H377" s="44"/>
    </row>
    <row r="378" s="2" customFormat="1" ht="16.8" customHeight="1">
      <c r="A378" s="41"/>
      <c r="B378" s="44"/>
      <c r="C378" s="345" t="s">
        <v>1</v>
      </c>
      <c r="D378" s="345" t="s">
        <v>664</v>
      </c>
      <c r="E378" s="18" t="s">
        <v>1</v>
      </c>
      <c r="F378" s="346">
        <v>0</v>
      </c>
      <c r="G378" s="41"/>
      <c r="H378" s="44"/>
    </row>
    <row r="379" s="2" customFormat="1" ht="16.8" customHeight="1">
      <c r="A379" s="41"/>
      <c r="B379" s="44"/>
      <c r="C379" s="345" t="s">
        <v>1</v>
      </c>
      <c r="D379" s="345" t="s">
        <v>1556</v>
      </c>
      <c r="E379" s="18" t="s">
        <v>1</v>
      </c>
      <c r="F379" s="346">
        <v>20.699999999999999</v>
      </c>
      <c r="G379" s="41"/>
      <c r="H379" s="44"/>
    </row>
    <row r="380" s="2" customFormat="1" ht="16.8" customHeight="1">
      <c r="A380" s="41"/>
      <c r="B380" s="44"/>
      <c r="C380" s="345" t="s">
        <v>1557</v>
      </c>
      <c r="D380" s="345" t="s">
        <v>435</v>
      </c>
      <c r="E380" s="18" t="s">
        <v>1</v>
      </c>
      <c r="F380" s="346">
        <v>118.926</v>
      </c>
      <c r="G380" s="41"/>
      <c r="H380" s="44"/>
    </row>
    <row r="381" s="2" customFormat="1" ht="16.8" customHeight="1">
      <c r="A381" s="41"/>
      <c r="B381" s="44"/>
      <c r="C381" s="341" t="s">
        <v>1576</v>
      </c>
      <c r="D381" s="342" t="s">
        <v>4758</v>
      </c>
      <c r="E381" s="343" t="s">
        <v>269</v>
      </c>
      <c r="F381" s="344">
        <v>87.513000000000005</v>
      </c>
      <c r="G381" s="41"/>
      <c r="H381" s="44"/>
    </row>
    <row r="382" s="2" customFormat="1" ht="16.8" customHeight="1">
      <c r="A382" s="41"/>
      <c r="B382" s="44"/>
      <c r="C382" s="345" t="s">
        <v>1</v>
      </c>
      <c r="D382" s="345" t="s">
        <v>1520</v>
      </c>
      <c r="E382" s="18" t="s">
        <v>1</v>
      </c>
      <c r="F382" s="346">
        <v>0</v>
      </c>
      <c r="G382" s="41"/>
      <c r="H382" s="44"/>
    </row>
    <row r="383" s="2" customFormat="1" ht="16.8" customHeight="1">
      <c r="A383" s="41"/>
      <c r="B383" s="44"/>
      <c r="C383" s="345" t="s">
        <v>1</v>
      </c>
      <c r="D383" s="345" t="s">
        <v>1562</v>
      </c>
      <c r="E383" s="18" t="s">
        <v>1</v>
      </c>
      <c r="F383" s="346">
        <v>0</v>
      </c>
      <c r="G383" s="41"/>
      <c r="H383" s="44"/>
    </row>
    <row r="384" s="2" customFormat="1" ht="16.8" customHeight="1">
      <c r="A384" s="41"/>
      <c r="B384" s="44"/>
      <c r="C384" s="345" t="s">
        <v>1</v>
      </c>
      <c r="D384" s="345" t="s">
        <v>1563</v>
      </c>
      <c r="E384" s="18" t="s">
        <v>1</v>
      </c>
      <c r="F384" s="346">
        <v>0</v>
      </c>
      <c r="G384" s="41"/>
      <c r="H384" s="44"/>
    </row>
    <row r="385" s="2" customFormat="1" ht="16.8" customHeight="1">
      <c r="A385" s="41"/>
      <c r="B385" s="44"/>
      <c r="C385" s="345" t="s">
        <v>1</v>
      </c>
      <c r="D385" s="345" t="s">
        <v>1564</v>
      </c>
      <c r="E385" s="18" t="s">
        <v>1</v>
      </c>
      <c r="F385" s="346">
        <v>0</v>
      </c>
      <c r="G385" s="41"/>
      <c r="H385" s="44"/>
    </row>
    <row r="386" s="2" customFormat="1" ht="16.8" customHeight="1">
      <c r="A386" s="41"/>
      <c r="B386" s="44"/>
      <c r="C386" s="345" t="s">
        <v>1</v>
      </c>
      <c r="D386" s="345" t="s">
        <v>1525</v>
      </c>
      <c r="E386" s="18" t="s">
        <v>1</v>
      </c>
      <c r="F386" s="346">
        <v>0</v>
      </c>
      <c r="G386" s="41"/>
      <c r="H386" s="44"/>
    </row>
    <row r="387" s="2" customFormat="1" ht="16.8" customHeight="1">
      <c r="A387" s="41"/>
      <c r="B387" s="44"/>
      <c r="C387" s="345" t="s">
        <v>1</v>
      </c>
      <c r="D387" s="345" t="s">
        <v>1565</v>
      </c>
      <c r="E387" s="18" t="s">
        <v>1</v>
      </c>
      <c r="F387" s="346">
        <v>9.5199999999999996</v>
      </c>
      <c r="G387" s="41"/>
      <c r="H387" s="44"/>
    </row>
    <row r="388" s="2" customFormat="1" ht="16.8" customHeight="1">
      <c r="A388" s="41"/>
      <c r="B388" s="44"/>
      <c r="C388" s="345" t="s">
        <v>1</v>
      </c>
      <c r="D388" s="345" t="s">
        <v>638</v>
      </c>
      <c r="E388" s="18" t="s">
        <v>1</v>
      </c>
      <c r="F388" s="346">
        <v>0</v>
      </c>
      <c r="G388" s="41"/>
      <c r="H388" s="44"/>
    </row>
    <row r="389" s="2" customFormat="1" ht="16.8" customHeight="1">
      <c r="A389" s="41"/>
      <c r="B389" s="44"/>
      <c r="C389" s="345" t="s">
        <v>1</v>
      </c>
      <c r="D389" s="345" t="s">
        <v>1566</v>
      </c>
      <c r="E389" s="18" t="s">
        <v>1</v>
      </c>
      <c r="F389" s="346">
        <v>26.879999999999999</v>
      </c>
      <c r="G389" s="41"/>
      <c r="H389" s="44"/>
    </row>
    <row r="390" s="2" customFormat="1" ht="16.8" customHeight="1">
      <c r="A390" s="41"/>
      <c r="B390" s="44"/>
      <c r="C390" s="345" t="s">
        <v>1</v>
      </c>
      <c r="D390" s="345" t="s">
        <v>1567</v>
      </c>
      <c r="E390" s="18" t="s">
        <v>1</v>
      </c>
      <c r="F390" s="346">
        <v>2.7000000000000002</v>
      </c>
      <c r="G390" s="41"/>
      <c r="H390" s="44"/>
    </row>
    <row r="391" s="2" customFormat="1" ht="16.8" customHeight="1">
      <c r="A391" s="41"/>
      <c r="B391" s="44"/>
      <c r="C391" s="345" t="s">
        <v>1</v>
      </c>
      <c r="D391" s="345" t="s">
        <v>1568</v>
      </c>
      <c r="E391" s="18" t="s">
        <v>1</v>
      </c>
      <c r="F391" s="346">
        <v>5.7599999999999998</v>
      </c>
      <c r="G391" s="41"/>
      <c r="H391" s="44"/>
    </row>
    <row r="392" s="2" customFormat="1" ht="16.8" customHeight="1">
      <c r="A392" s="41"/>
      <c r="B392" s="44"/>
      <c r="C392" s="345" t="s">
        <v>1</v>
      </c>
      <c r="D392" s="345" t="s">
        <v>661</v>
      </c>
      <c r="E392" s="18" t="s">
        <v>1</v>
      </c>
      <c r="F392" s="346">
        <v>0</v>
      </c>
      <c r="G392" s="41"/>
      <c r="H392" s="44"/>
    </row>
    <row r="393" s="2" customFormat="1" ht="16.8" customHeight="1">
      <c r="A393" s="41"/>
      <c r="B393" s="44"/>
      <c r="C393" s="345" t="s">
        <v>1</v>
      </c>
      <c r="D393" s="345" t="s">
        <v>1569</v>
      </c>
      <c r="E393" s="18" t="s">
        <v>1</v>
      </c>
      <c r="F393" s="346">
        <v>28.058</v>
      </c>
      <c r="G393" s="41"/>
      <c r="H393" s="44"/>
    </row>
    <row r="394" s="2" customFormat="1" ht="16.8" customHeight="1">
      <c r="A394" s="41"/>
      <c r="B394" s="44"/>
      <c r="C394" s="345" t="s">
        <v>1</v>
      </c>
      <c r="D394" s="345" t="s">
        <v>664</v>
      </c>
      <c r="E394" s="18" t="s">
        <v>1</v>
      </c>
      <c r="F394" s="346">
        <v>0</v>
      </c>
      <c r="G394" s="41"/>
      <c r="H394" s="44"/>
    </row>
    <row r="395" s="2" customFormat="1" ht="16.8" customHeight="1">
      <c r="A395" s="41"/>
      <c r="B395" s="44"/>
      <c r="C395" s="345" t="s">
        <v>1</v>
      </c>
      <c r="D395" s="345" t="s">
        <v>1570</v>
      </c>
      <c r="E395" s="18" t="s">
        <v>1</v>
      </c>
      <c r="F395" s="346">
        <v>4.7130000000000001</v>
      </c>
      <c r="G395" s="41"/>
      <c r="H395" s="44"/>
    </row>
    <row r="396" s="2" customFormat="1" ht="16.8" customHeight="1">
      <c r="A396" s="41"/>
      <c r="B396" s="44"/>
      <c r="C396" s="345" t="s">
        <v>1</v>
      </c>
      <c r="D396" s="345" t="s">
        <v>1571</v>
      </c>
      <c r="E396" s="18" t="s">
        <v>1</v>
      </c>
      <c r="F396" s="346">
        <v>0</v>
      </c>
      <c r="G396" s="41"/>
      <c r="H396" s="44"/>
    </row>
    <row r="397" s="2" customFormat="1" ht="16.8" customHeight="1">
      <c r="A397" s="41"/>
      <c r="B397" s="44"/>
      <c r="C397" s="345" t="s">
        <v>1</v>
      </c>
      <c r="D397" s="345" t="s">
        <v>1572</v>
      </c>
      <c r="E397" s="18" t="s">
        <v>1</v>
      </c>
      <c r="F397" s="346">
        <v>5.6699999999999999</v>
      </c>
      <c r="G397" s="41"/>
      <c r="H397" s="44"/>
    </row>
    <row r="398" s="2" customFormat="1" ht="16.8" customHeight="1">
      <c r="A398" s="41"/>
      <c r="B398" s="44"/>
      <c r="C398" s="345" t="s">
        <v>1</v>
      </c>
      <c r="D398" s="345" t="s">
        <v>1573</v>
      </c>
      <c r="E398" s="18" t="s">
        <v>1</v>
      </c>
      <c r="F398" s="346">
        <v>0</v>
      </c>
      <c r="G398" s="41"/>
      <c r="H398" s="44"/>
    </row>
    <row r="399" s="2" customFormat="1" ht="16.8" customHeight="1">
      <c r="A399" s="41"/>
      <c r="B399" s="44"/>
      <c r="C399" s="345" t="s">
        <v>1</v>
      </c>
      <c r="D399" s="345" t="s">
        <v>1574</v>
      </c>
      <c r="E399" s="18" t="s">
        <v>1</v>
      </c>
      <c r="F399" s="346">
        <v>2.0800000000000001</v>
      </c>
      <c r="G399" s="41"/>
      <c r="H399" s="44"/>
    </row>
    <row r="400" s="2" customFormat="1" ht="16.8" customHeight="1">
      <c r="A400" s="41"/>
      <c r="B400" s="44"/>
      <c r="C400" s="345" t="s">
        <v>1</v>
      </c>
      <c r="D400" s="345" t="s">
        <v>1575</v>
      </c>
      <c r="E400" s="18" t="s">
        <v>1</v>
      </c>
      <c r="F400" s="346">
        <v>2.1320000000000001</v>
      </c>
      <c r="G400" s="41"/>
      <c r="H400" s="44"/>
    </row>
    <row r="401" s="2" customFormat="1" ht="16.8" customHeight="1">
      <c r="A401" s="41"/>
      <c r="B401" s="44"/>
      <c r="C401" s="345" t="s">
        <v>1576</v>
      </c>
      <c r="D401" s="345" t="s">
        <v>435</v>
      </c>
      <c r="E401" s="18" t="s">
        <v>1</v>
      </c>
      <c r="F401" s="346">
        <v>87.513000000000005</v>
      </c>
      <c r="G401" s="41"/>
      <c r="H401" s="44"/>
    </row>
    <row r="402" s="2" customFormat="1" ht="16.8" customHeight="1">
      <c r="A402" s="41"/>
      <c r="B402" s="44"/>
      <c r="C402" s="341" t="s">
        <v>4759</v>
      </c>
      <c r="D402" s="342" t="s">
        <v>4760</v>
      </c>
      <c r="E402" s="343" t="s">
        <v>269</v>
      </c>
      <c r="F402" s="344">
        <v>60</v>
      </c>
      <c r="G402" s="41"/>
      <c r="H402" s="44"/>
    </row>
    <row r="403" s="2" customFormat="1" ht="16.8" customHeight="1">
      <c r="A403" s="41"/>
      <c r="B403" s="44"/>
      <c r="C403" s="345" t="s">
        <v>1</v>
      </c>
      <c r="D403" s="345" t="s">
        <v>4761</v>
      </c>
      <c r="E403" s="18" t="s">
        <v>1</v>
      </c>
      <c r="F403" s="346">
        <v>0</v>
      </c>
      <c r="G403" s="41"/>
      <c r="H403" s="44"/>
    </row>
    <row r="404" s="2" customFormat="1" ht="16.8" customHeight="1">
      <c r="A404" s="41"/>
      <c r="B404" s="44"/>
      <c r="C404" s="345" t="s">
        <v>1</v>
      </c>
      <c r="D404" s="345" t="s">
        <v>4762</v>
      </c>
      <c r="E404" s="18" t="s">
        <v>1</v>
      </c>
      <c r="F404" s="346">
        <v>0</v>
      </c>
      <c r="G404" s="41"/>
      <c r="H404" s="44"/>
    </row>
    <row r="405" s="2" customFormat="1" ht="16.8" customHeight="1">
      <c r="A405" s="41"/>
      <c r="B405" s="44"/>
      <c r="C405" s="345" t="s">
        <v>4759</v>
      </c>
      <c r="D405" s="345" t="s">
        <v>4727</v>
      </c>
      <c r="E405" s="18" t="s">
        <v>1</v>
      </c>
      <c r="F405" s="346">
        <v>60</v>
      </c>
      <c r="G405" s="41"/>
      <c r="H405" s="44"/>
    </row>
    <row r="406" s="2" customFormat="1" ht="16.8" customHeight="1">
      <c r="A406" s="41"/>
      <c r="B406" s="44"/>
      <c r="C406" s="341" t="s">
        <v>1623</v>
      </c>
      <c r="D406" s="342" t="s">
        <v>4763</v>
      </c>
      <c r="E406" s="343" t="s">
        <v>269</v>
      </c>
      <c r="F406" s="344">
        <v>16.629999999999999</v>
      </c>
      <c r="G406" s="41"/>
      <c r="H406" s="44"/>
    </row>
    <row r="407" s="2" customFormat="1" ht="16.8" customHeight="1">
      <c r="A407" s="41"/>
      <c r="B407" s="44"/>
      <c r="C407" s="345" t="s">
        <v>1</v>
      </c>
      <c r="D407" s="345" t="s">
        <v>1520</v>
      </c>
      <c r="E407" s="18" t="s">
        <v>1</v>
      </c>
      <c r="F407" s="346">
        <v>0</v>
      </c>
      <c r="G407" s="41"/>
      <c r="H407" s="44"/>
    </row>
    <row r="408" s="2" customFormat="1" ht="16.8" customHeight="1">
      <c r="A408" s="41"/>
      <c r="B408" s="44"/>
      <c r="C408" s="345" t="s">
        <v>1</v>
      </c>
      <c r="D408" s="345" t="s">
        <v>1620</v>
      </c>
      <c r="E408" s="18" t="s">
        <v>1</v>
      </c>
      <c r="F408" s="346">
        <v>0</v>
      </c>
      <c r="G408" s="41"/>
      <c r="H408" s="44"/>
    </row>
    <row r="409" s="2" customFormat="1" ht="16.8" customHeight="1">
      <c r="A409" s="41"/>
      <c r="B409" s="44"/>
      <c r="C409" s="345" t="s">
        <v>1</v>
      </c>
      <c r="D409" s="345" t="s">
        <v>1621</v>
      </c>
      <c r="E409" s="18" t="s">
        <v>1</v>
      </c>
      <c r="F409" s="346">
        <v>0</v>
      </c>
      <c r="G409" s="41"/>
      <c r="H409" s="44"/>
    </row>
    <row r="410" s="2" customFormat="1" ht="16.8" customHeight="1">
      <c r="A410" s="41"/>
      <c r="B410" s="44"/>
      <c r="C410" s="345" t="s">
        <v>1</v>
      </c>
      <c r="D410" s="345" t="s">
        <v>1622</v>
      </c>
      <c r="E410" s="18" t="s">
        <v>1</v>
      </c>
      <c r="F410" s="346">
        <v>16.629999999999999</v>
      </c>
      <c r="G410" s="41"/>
      <c r="H410" s="44"/>
    </row>
    <row r="411" s="2" customFormat="1" ht="16.8" customHeight="1">
      <c r="A411" s="41"/>
      <c r="B411" s="44"/>
      <c r="C411" s="345" t="s">
        <v>1623</v>
      </c>
      <c r="D411" s="345" t="s">
        <v>435</v>
      </c>
      <c r="E411" s="18" t="s">
        <v>1</v>
      </c>
      <c r="F411" s="346">
        <v>16.629999999999999</v>
      </c>
      <c r="G411" s="41"/>
      <c r="H411" s="44"/>
    </row>
    <row r="412" s="2" customFormat="1" ht="16.8" customHeight="1">
      <c r="A412" s="41"/>
      <c r="B412" s="44"/>
      <c r="C412" s="341" t="s">
        <v>345</v>
      </c>
      <c r="D412" s="342" t="s">
        <v>346</v>
      </c>
      <c r="E412" s="343" t="s">
        <v>269</v>
      </c>
      <c r="F412" s="344">
        <v>48.314999999999998</v>
      </c>
      <c r="G412" s="41"/>
      <c r="H412" s="44"/>
    </row>
    <row r="413" s="2" customFormat="1" ht="16.8" customHeight="1">
      <c r="A413" s="41"/>
      <c r="B413" s="44"/>
      <c r="C413" s="345" t="s">
        <v>1</v>
      </c>
      <c r="D413" s="345" t="s">
        <v>1589</v>
      </c>
      <c r="E413" s="18" t="s">
        <v>1</v>
      </c>
      <c r="F413" s="346">
        <v>8.8399999999999999</v>
      </c>
      <c r="G413" s="41"/>
      <c r="H413" s="44"/>
    </row>
    <row r="414" s="2" customFormat="1" ht="16.8" customHeight="1">
      <c r="A414" s="41"/>
      <c r="B414" s="44"/>
      <c r="C414" s="345" t="s">
        <v>1</v>
      </c>
      <c r="D414" s="345" t="s">
        <v>1590</v>
      </c>
      <c r="E414" s="18" t="s">
        <v>1</v>
      </c>
      <c r="F414" s="346">
        <v>8.8499999999999996</v>
      </c>
      <c r="G414" s="41"/>
      <c r="H414" s="44"/>
    </row>
    <row r="415" s="2" customFormat="1" ht="16.8" customHeight="1">
      <c r="A415" s="41"/>
      <c r="B415" s="44"/>
      <c r="C415" s="345" t="s">
        <v>1</v>
      </c>
      <c r="D415" s="345" t="s">
        <v>1591</v>
      </c>
      <c r="E415" s="18" t="s">
        <v>1</v>
      </c>
      <c r="F415" s="346">
        <v>30.625</v>
      </c>
      <c r="G415" s="41"/>
      <c r="H415" s="44"/>
    </row>
    <row r="416" s="2" customFormat="1" ht="16.8" customHeight="1">
      <c r="A416" s="41"/>
      <c r="B416" s="44"/>
      <c r="C416" s="345" t="s">
        <v>345</v>
      </c>
      <c r="D416" s="345" t="s">
        <v>435</v>
      </c>
      <c r="E416" s="18" t="s">
        <v>1</v>
      </c>
      <c r="F416" s="346">
        <v>48.314999999999998</v>
      </c>
      <c r="G416" s="41"/>
      <c r="H416" s="44"/>
    </row>
    <row r="417" s="2" customFormat="1" ht="16.8" customHeight="1">
      <c r="A417" s="41"/>
      <c r="B417" s="44"/>
      <c r="C417" s="347" t="s">
        <v>4715</v>
      </c>
      <c r="D417" s="41"/>
      <c r="E417" s="41"/>
      <c r="F417" s="41"/>
      <c r="G417" s="41"/>
      <c r="H417" s="44"/>
    </row>
    <row r="418" s="2" customFormat="1" ht="16.8" customHeight="1">
      <c r="A418" s="41"/>
      <c r="B418" s="44"/>
      <c r="C418" s="345" t="s">
        <v>1586</v>
      </c>
      <c r="D418" s="345" t="s">
        <v>1587</v>
      </c>
      <c r="E418" s="18" t="s">
        <v>269</v>
      </c>
      <c r="F418" s="346">
        <v>48.314999999999998</v>
      </c>
      <c r="G418" s="41"/>
      <c r="H418" s="44"/>
    </row>
    <row r="419" s="2" customFormat="1" ht="16.8" customHeight="1">
      <c r="A419" s="41"/>
      <c r="B419" s="44"/>
      <c r="C419" s="345" t="s">
        <v>1593</v>
      </c>
      <c r="D419" s="345" t="s">
        <v>1594</v>
      </c>
      <c r="E419" s="18" t="s">
        <v>269</v>
      </c>
      <c r="F419" s="346">
        <v>48.314999999999998</v>
      </c>
      <c r="G419" s="41"/>
      <c r="H419" s="44"/>
    </row>
    <row r="420" s="2" customFormat="1" ht="16.8" customHeight="1">
      <c r="A420" s="41"/>
      <c r="B420" s="44"/>
      <c r="C420" s="341" t="s">
        <v>4764</v>
      </c>
      <c r="D420" s="342" t="s">
        <v>4765</v>
      </c>
      <c r="E420" s="343" t="s">
        <v>269</v>
      </c>
      <c r="F420" s="344">
        <v>60</v>
      </c>
      <c r="G420" s="41"/>
      <c r="H420" s="44"/>
    </row>
    <row r="421" s="2" customFormat="1" ht="16.8" customHeight="1">
      <c r="A421" s="41"/>
      <c r="B421" s="44"/>
      <c r="C421" s="345" t="s">
        <v>1</v>
      </c>
      <c r="D421" s="345" t="s">
        <v>1651</v>
      </c>
      <c r="E421" s="18" t="s">
        <v>1</v>
      </c>
      <c r="F421" s="346">
        <v>0</v>
      </c>
      <c r="G421" s="41"/>
      <c r="H421" s="44"/>
    </row>
    <row r="422" s="2" customFormat="1" ht="16.8" customHeight="1">
      <c r="A422" s="41"/>
      <c r="B422" s="44"/>
      <c r="C422" s="345" t="s">
        <v>1</v>
      </c>
      <c r="D422" s="345" t="s">
        <v>1652</v>
      </c>
      <c r="E422" s="18" t="s">
        <v>1</v>
      </c>
      <c r="F422" s="346">
        <v>0</v>
      </c>
      <c r="G422" s="41"/>
      <c r="H422" s="44"/>
    </row>
    <row r="423" s="2" customFormat="1" ht="16.8" customHeight="1">
      <c r="A423" s="41"/>
      <c r="B423" s="44"/>
      <c r="C423" s="345" t="s">
        <v>1</v>
      </c>
      <c r="D423" s="345" t="s">
        <v>819</v>
      </c>
      <c r="E423" s="18" t="s">
        <v>1</v>
      </c>
      <c r="F423" s="346">
        <v>60</v>
      </c>
      <c r="G423" s="41"/>
      <c r="H423" s="44"/>
    </row>
    <row r="424" s="2" customFormat="1" ht="16.8" customHeight="1">
      <c r="A424" s="41"/>
      <c r="B424" s="44"/>
      <c r="C424" s="345" t="s">
        <v>4764</v>
      </c>
      <c r="D424" s="345" t="s">
        <v>435</v>
      </c>
      <c r="E424" s="18" t="s">
        <v>1</v>
      </c>
      <c r="F424" s="346">
        <v>60</v>
      </c>
      <c r="G424" s="41"/>
      <c r="H424" s="44"/>
    </row>
    <row r="425" s="2" customFormat="1" ht="16.8" customHeight="1">
      <c r="A425" s="41"/>
      <c r="B425" s="44"/>
      <c r="C425" s="341" t="s">
        <v>348</v>
      </c>
      <c r="D425" s="342" t="s">
        <v>349</v>
      </c>
      <c r="E425" s="343" t="s">
        <v>269</v>
      </c>
      <c r="F425" s="344">
        <v>265.911</v>
      </c>
      <c r="G425" s="41"/>
      <c r="H425" s="44"/>
    </row>
    <row r="426" s="2" customFormat="1" ht="16.8" customHeight="1">
      <c r="A426" s="41"/>
      <c r="B426" s="44"/>
      <c r="C426" s="345" t="s">
        <v>1</v>
      </c>
      <c r="D426" s="345" t="s">
        <v>4729</v>
      </c>
      <c r="E426" s="18" t="s">
        <v>1</v>
      </c>
      <c r="F426" s="346">
        <v>0</v>
      </c>
      <c r="G426" s="41"/>
      <c r="H426" s="44"/>
    </row>
    <row r="427" s="2" customFormat="1" ht="16.8" customHeight="1">
      <c r="A427" s="41"/>
      <c r="B427" s="44"/>
      <c r="C427" s="345" t="s">
        <v>1</v>
      </c>
      <c r="D427" s="345" t="s">
        <v>4766</v>
      </c>
      <c r="E427" s="18" t="s">
        <v>1</v>
      </c>
      <c r="F427" s="346">
        <v>0</v>
      </c>
      <c r="G427" s="41"/>
      <c r="H427" s="44"/>
    </row>
    <row r="428" s="2" customFormat="1" ht="16.8" customHeight="1">
      <c r="A428" s="41"/>
      <c r="B428" s="44"/>
      <c r="C428" s="345" t="s">
        <v>1</v>
      </c>
      <c r="D428" s="345" t="s">
        <v>4767</v>
      </c>
      <c r="E428" s="18" t="s">
        <v>1</v>
      </c>
      <c r="F428" s="346">
        <v>0</v>
      </c>
      <c r="G428" s="41"/>
      <c r="H428" s="44"/>
    </row>
    <row r="429" s="2" customFormat="1" ht="16.8" customHeight="1">
      <c r="A429" s="41"/>
      <c r="B429" s="44"/>
      <c r="C429" s="345" t="s">
        <v>1</v>
      </c>
      <c r="D429" s="345" t="s">
        <v>4768</v>
      </c>
      <c r="E429" s="18" t="s">
        <v>1</v>
      </c>
      <c r="F429" s="346">
        <v>0</v>
      </c>
      <c r="G429" s="41"/>
      <c r="H429" s="44"/>
    </row>
    <row r="430" s="2" customFormat="1" ht="16.8" customHeight="1">
      <c r="A430" s="41"/>
      <c r="B430" s="44"/>
      <c r="C430" s="345" t="s">
        <v>1</v>
      </c>
      <c r="D430" s="345" t="s">
        <v>4769</v>
      </c>
      <c r="E430" s="18" t="s">
        <v>1</v>
      </c>
      <c r="F430" s="346">
        <v>0</v>
      </c>
      <c r="G430" s="41"/>
      <c r="H430" s="44"/>
    </row>
    <row r="431" s="2" customFormat="1" ht="16.8" customHeight="1">
      <c r="A431" s="41"/>
      <c r="B431" s="44"/>
      <c r="C431" s="345" t="s">
        <v>1</v>
      </c>
      <c r="D431" s="345" t="s">
        <v>4770</v>
      </c>
      <c r="E431" s="18" t="s">
        <v>1</v>
      </c>
      <c r="F431" s="346">
        <v>0</v>
      </c>
      <c r="G431" s="41"/>
      <c r="H431" s="44"/>
    </row>
    <row r="432" s="2" customFormat="1" ht="16.8" customHeight="1">
      <c r="A432" s="41"/>
      <c r="B432" s="44"/>
      <c r="C432" s="345" t="s">
        <v>1</v>
      </c>
      <c r="D432" s="345" t="s">
        <v>4771</v>
      </c>
      <c r="E432" s="18" t="s">
        <v>1</v>
      </c>
      <c r="F432" s="346">
        <v>0</v>
      </c>
      <c r="G432" s="41"/>
      <c r="H432" s="44"/>
    </row>
    <row r="433" s="2" customFormat="1" ht="16.8" customHeight="1">
      <c r="A433" s="41"/>
      <c r="B433" s="44"/>
      <c r="C433" s="345" t="s">
        <v>1</v>
      </c>
      <c r="D433" s="345" t="s">
        <v>4772</v>
      </c>
      <c r="E433" s="18" t="s">
        <v>1</v>
      </c>
      <c r="F433" s="346">
        <v>0</v>
      </c>
      <c r="G433" s="41"/>
      <c r="H433" s="44"/>
    </row>
    <row r="434" s="2" customFormat="1" ht="16.8" customHeight="1">
      <c r="A434" s="41"/>
      <c r="B434" s="44"/>
      <c r="C434" s="345" t="s">
        <v>1</v>
      </c>
      <c r="D434" s="345" t="s">
        <v>4773</v>
      </c>
      <c r="E434" s="18" t="s">
        <v>1</v>
      </c>
      <c r="F434" s="346">
        <v>0</v>
      </c>
      <c r="G434" s="41"/>
      <c r="H434" s="44"/>
    </row>
    <row r="435" s="2" customFormat="1" ht="16.8" customHeight="1">
      <c r="A435" s="41"/>
      <c r="B435" s="44"/>
      <c r="C435" s="345" t="s">
        <v>1</v>
      </c>
      <c r="D435" s="345" t="s">
        <v>4774</v>
      </c>
      <c r="E435" s="18" t="s">
        <v>1</v>
      </c>
      <c r="F435" s="346">
        <v>0</v>
      </c>
      <c r="G435" s="41"/>
      <c r="H435" s="44"/>
    </row>
    <row r="436" s="2" customFormat="1" ht="16.8" customHeight="1">
      <c r="A436" s="41"/>
      <c r="B436" s="44"/>
      <c r="C436" s="345" t="s">
        <v>1</v>
      </c>
      <c r="D436" s="345" t="s">
        <v>4775</v>
      </c>
      <c r="E436" s="18" t="s">
        <v>1</v>
      </c>
      <c r="F436" s="346">
        <v>0</v>
      </c>
      <c r="G436" s="41"/>
      <c r="H436" s="44"/>
    </row>
    <row r="437" s="2" customFormat="1" ht="16.8" customHeight="1">
      <c r="A437" s="41"/>
      <c r="B437" s="44"/>
      <c r="C437" s="345" t="s">
        <v>1</v>
      </c>
      <c r="D437" s="345" t="s">
        <v>4776</v>
      </c>
      <c r="E437" s="18" t="s">
        <v>1</v>
      </c>
      <c r="F437" s="346">
        <v>0</v>
      </c>
      <c r="G437" s="41"/>
      <c r="H437" s="44"/>
    </row>
    <row r="438" s="2" customFormat="1" ht="16.8" customHeight="1">
      <c r="A438" s="41"/>
      <c r="B438" s="44"/>
      <c r="C438" s="345" t="s">
        <v>1</v>
      </c>
      <c r="D438" s="345" t="s">
        <v>4777</v>
      </c>
      <c r="E438" s="18" t="s">
        <v>1</v>
      </c>
      <c r="F438" s="346">
        <v>0</v>
      </c>
      <c r="G438" s="41"/>
      <c r="H438" s="44"/>
    </row>
    <row r="439" s="2" customFormat="1" ht="16.8" customHeight="1">
      <c r="A439" s="41"/>
      <c r="B439" s="44"/>
      <c r="C439" s="345" t="s">
        <v>1</v>
      </c>
      <c r="D439" s="345" t="s">
        <v>4778</v>
      </c>
      <c r="E439" s="18" t="s">
        <v>1</v>
      </c>
      <c r="F439" s="346">
        <v>0</v>
      </c>
      <c r="G439" s="41"/>
      <c r="H439" s="44"/>
    </row>
    <row r="440" s="2" customFormat="1" ht="16.8" customHeight="1">
      <c r="A440" s="41"/>
      <c r="B440" s="44"/>
      <c r="C440" s="345" t="s">
        <v>1</v>
      </c>
      <c r="D440" s="345" t="s">
        <v>4779</v>
      </c>
      <c r="E440" s="18" t="s">
        <v>1</v>
      </c>
      <c r="F440" s="346">
        <v>0</v>
      </c>
      <c r="G440" s="41"/>
      <c r="H440" s="44"/>
    </row>
    <row r="441" s="2" customFormat="1" ht="16.8" customHeight="1">
      <c r="A441" s="41"/>
      <c r="B441" s="44"/>
      <c r="C441" s="345" t="s">
        <v>1</v>
      </c>
      <c r="D441" s="345" t="s">
        <v>4780</v>
      </c>
      <c r="E441" s="18" t="s">
        <v>1</v>
      </c>
      <c r="F441" s="346">
        <v>0</v>
      </c>
      <c r="G441" s="41"/>
      <c r="H441" s="44"/>
    </row>
    <row r="442" s="2" customFormat="1" ht="16.8" customHeight="1">
      <c r="A442" s="41"/>
      <c r="B442" s="44"/>
      <c r="C442" s="345" t="s">
        <v>1</v>
      </c>
      <c r="D442" s="345" t="s">
        <v>4781</v>
      </c>
      <c r="E442" s="18" t="s">
        <v>1</v>
      </c>
      <c r="F442" s="346">
        <v>0</v>
      </c>
      <c r="G442" s="41"/>
      <c r="H442" s="44"/>
    </row>
    <row r="443" s="2" customFormat="1" ht="16.8" customHeight="1">
      <c r="A443" s="41"/>
      <c r="B443" s="44"/>
      <c r="C443" s="345" t="s">
        <v>1</v>
      </c>
      <c r="D443" s="345" t="s">
        <v>4345</v>
      </c>
      <c r="E443" s="18" t="s">
        <v>1</v>
      </c>
      <c r="F443" s="346">
        <v>297.59100000000001</v>
      </c>
      <c r="G443" s="41"/>
      <c r="H443" s="44"/>
    </row>
    <row r="444" s="2" customFormat="1" ht="16.8" customHeight="1">
      <c r="A444" s="41"/>
      <c r="B444" s="44"/>
      <c r="C444" s="345" t="s">
        <v>1</v>
      </c>
      <c r="D444" s="345" t="s">
        <v>4782</v>
      </c>
      <c r="E444" s="18" t="s">
        <v>1</v>
      </c>
      <c r="F444" s="346">
        <v>-31.68</v>
      </c>
      <c r="G444" s="41"/>
      <c r="H444" s="44"/>
    </row>
    <row r="445" s="2" customFormat="1" ht="16.8" customHeight="1">
      <c r="A445" s="41"/>
      <c r="B445" s="44"/>
      <c r="C445" s="345" t="s">
        <v>348</v>
      </c>
      <c r="D445" s="345" t="s">
        <v>435</v>
      </c>
      <c r="E445" s="18" t="s">
        <v>1</v>
      </c>
      <c r="F445" s="346">
        <v>265.911</v>
      </c>
      <c r="G445" s="41"/>
      <c r="H445" s="44"/>
    </row>
    <row r="446" s="2" customFormat="1" ht="16.8" customHeight="1">
      <c r="A446" s="41"/>
      <c r="B446" s="44"/>
      <c r="C446" s="347" t="s">
        <v>4715</v>
      </c>
      <c r="D446" s="41"/>
      <c r="E446" s="41"/>
      <c r="F446" s="41"/>
      <c r="G446" s="41"/>
      <c r="H446" s="44"/>
    </row>
    <row r="447" s="2" customFormat="1" ht="16.8" customHeight="1">
      <c r="A447" s="41"/>
      <c r="B447" s="44"/>
      <c r="C447" s="345" t="s">
        <v>987</v>
      </c>
      <c r="D447" s="345" t="s">
        <v>988</v>
      </c>
      <c r="E447" s="18" t="s">
        <v>269</v>
      </c>
      <c r="F447" s="346">
        <v>840.69200000000001</v>
      </c>
      <c r="G447" s="41"/>
      <c r="H447" s="44"/>
    </row>
    <row r="448" s="2" customFormat="1" ht="16.8" customHeight="1">
      <c r="A448" s="41"/>
      <c r="B448" s="44"/>
      <c r="C448" s="345" t="s">
        <v>1010</v>
      </c>
      <c r="D448" s="345" t="s">
        <v>1011</v>
      </c>
      <c r="E448" s="18" t="s">
        <v>269</v>
      </c>
      <c r="F448" s="346">
        <v>899.47699999999998</v>
      </c>
      <c r="G448" s="41"/>
      <c r="H448" s="44"/>
    </row>
    <row r="449" s="2" customFormat="1" ht="16.8" customHeight="1">
      <c r="A449" s="41"/>
      <c r="B449" s="44"/>
      <c r="C449" s="341" t="s">
        <v>351</v>
      </c>
      <c r="D449" s="342" t="s">
        <v>352</v>
      </c>
      <c r="E449" s="343" t="s">
        <v>269</v>
      </c>
      <c r="F449" s="344">
        <v>227.773</v>
      </c>
      <c r="G449" s="41"/>
      <c r="H449" s="44"/>
    </row>
    <row r="450" s="2" customFormat="1" ht="16.8" customHeight="1">
      <c r="A450" s="41"/>
      <c r="B450" s="44"/>
      <c r="C450" s="345" t="s">
        <v>1</v>
      </c>
      <c r="D450" s="345" t="s">
        <v>484</v>
      </c>
      <c r="E450" s="18" t="s">
        <v>1</v>
      </c>
      <c r="F450" s="346">
        <v>0</v>
      </c>
      <c r="G450" s="41"/>
      <c r="H450" s="44"/>
    </row>
    <row r="451" s="2" customFormat="1" ht="16.8" customHeight="1">
      <c r="A451" s="41"/>
      <c r="B451" s="44"/>
      <c r="C451" s="345" t="s">
        <v>1</v>
      </c>
      <c r="D451" s="345" t="s">
        <v>636</v>
      </c>
      <c r="E451" s="18" t="s">
        <v>1</v>
      </c>
      <c r="F451" s="346">
        <v>0</v>
      </c>
      <c r="G451" s="41"/>
      <c r="H451" s="44"/>
    </row>
    <row r="452" s="2" customFormat="1" ht="16.8" customHeight="1">
      <c r="A452" s="41"/>
      <c r="B452" s="44"/>
      <c r="C452" s="345" t="s">
        <v>1</v>
      </c>
      <c r="D452" s="345" t="s">
        <v>637</v>
      </c>
      <c r="E452" s="18" t="s">
        <v>1</v>
      </c>
      <c r="F452" s="346">
        <v>47.460000000000001</v>
      </c>
      <c r="G452" s="41"/>
      <c r="H452" s="44"/>
    </row>
    <row r="453" s="2" customFormat="1" ht="16.8" customHeight="1">
      <c r="A453" s="41"/>
      <c r="B453" s="44"/>
      <c r="C453" s="345" t="s">
        <v>1</v>
      </c>
      <c r="D453" s="345" t="s">
        <v>638</v>
      </c>
      <c r="E453" s="18" t="s">
        <v>1</v>
      </c>
      <c r="F453" s="346">
        <v>0</v>
      </c>
      <c r="G453" s="41"/>
      <c r="H453" s="44"/>
    </row>
    <row r="454" s="2" customFormat="1" ht="16.8" customHeight="1">
      <c r="A454" s="41"/>
      <c r="B454" s="44"/>
      <c r="C454" s="345" t="s">
        <v>1</v>
      </c>
      <c r="D454" s="345" t="s">
        <v>639</v>
      </c>
      <c r="E454" s="18" t="s">
        <v>1</v>
      </c>
      <c r="F454" s="346">
        <v>281.48399999999998</v>
      </c>
      <c r="G454" s="41"/>
      <c r="H454" s="44"/>
    </row>
    <row r="455" s="2" customFormat="1" ht="16.8" customHeight="1">
      <c r="A455" s="41"/>
      <c r="B455" s="44"/>
      <c r="C455" s="345" t="s">
        <v>1</v>
      </c>
      <c r="D455" s="345" t="s">
        <v>640</v>
      </c>
      <c r="E455" s="18" t="s">
        <v>1</v>
      </c>
      <c r="F455" s="346">
        <v>0</v>
      </c>
      <c r="G455" s="41"/>
      <c r="H455" s="44"/>
    </row>
    <row r="456" s="2" customFormat="1" ht="16.8" customHeight="1">
      <c r="A456" s="41"/>
      <c r="B456" s="44"/>
      <c r="C456" s="345" t="s">
        <v>1</v>
      </c>
      <c r="D456" s="345" t="s">
        <v>641</v>
      </c>
      <c r="E456" s="18" t="s">
        <v>1</v>
      </c>
      <c r="F456" s="346">
        <v>3.1899999999999999</v>
      </c>
      <c r="G456" s="41"/>
      <c r="H456" s="44"/>
    </row>
    <row r="457" s="2" customFormat="1" ht="16.8" customHeight="1">
      <c r="A457" s="41"/>
      <c r="B457" s="44"/>
      <c r="C457" s="345" t="s">
        <v>1</v>
      </c>
      <c r="D457" s="345" t="s">
        <v>642</v>
      </c>
      <c r="E457" s="18" t="s">
        <v>1</v>
      </c>
      <c r="F457" s="346">
        <v>0</v>
      </c>
      <c r="G457" s="41"/>
      <c r="H457" s="44"/>
    </row>
    <row r="458" s="2" customFormat="1" ht="16.8" customHeight="1">
      <c r="A458" s="41"/>
      <c r="B458" s="44"/>
      <c r="C458" s="345" t="s">
        <v>1</v>
      </c>
      <c r="D458" s="345" t="s">
        <v>643</v>
      </c>
      <c r="E458" s="18" t="s">
        <v>1</v>
      </c>
      <c r="F458" s="346">
        <v>-92.361000000000004</v>
      </c>
      <c r="G458" s="41"/>
      <c r="H458" s="44"/>
    </row>
    <row r="459" s="2" customFormat="1" ht="16.8" customHeight="1">
      <c r="A459" s="41"/>
      <c r="B459" s="44"/>
      <c r="C459" s="345" t="s">
        <v>1</v>
      </c>
      <c r="D459" s="345" t="s">
        <v>644</v>
      </c>
      <c r="E459" s="18" t="s">
        <v>1</v>
      </c>
      <c r="F459" s="346">
        <v>-12</v>
      </c>
      <c r="G459" s="41"/>
      <c r="H459" s="44"/>
    </row>
    <row r="460" s="2" customFormat="1" ht="16.8" customHeight="1">
      <c r="A460" s="41"/>
      <c r="B460" s="44"/>
      <c r="C460" s="345" t="s">
        <v>351</v>
      </c>
      <c r="D460" s="345" t="s">
        <v>509</v>
      </c>
      <c r="E460" s="18" t="s">
        <v>1</v>
      </c>
      <c r="F460" s="346">
        <v>227.773</v>
      </c>
      <c r="G460" s="41"/>
      <c r="H460" s="44"/>
    </row>
    <row r="461" s="2" customFormat="1" ht="16.8" customHeight="1">
      <c r="A461" s="41"/>
      <c r="B461" s="44"/>
      <c r="C461" s="347" t="s">
        <v>4715</v>
      </c>
      <c r="D461" s="41"/>
      <c r="E461" s="41"/>
      <c r="F461" s="41"/>
      <c r="G461" s="41"/>
      <c r="H461" s="44"/>
    </row>
    <row r="462" s="2" customFormat="1">
      <c r="A462" s="41"/>
      <c r="B462" s="44"/>
      <c r="C462" s="345" t="s">
        <v>633</v>
      </c>
      <c r="D462" s="345" t="s">
        <v>634</v>
      </c>
      <c r="E462" s="18" t="s">
        <v>269</v>
      </c>
      <c r="F462" s="346">
        <v>330.28300000000002</v>
      </c>
      <c r="G462" s="41"/>
      <c r="H462" s="44"/>
    </row>
    <row r="463" s="2" customFormat="1" ht="16.8" customHeight="1">
      <c r="A463" s="41"/>
      <c r="B463" s="44"/>
      <c r="C463" s="345" t="s">
        <v>920</v>
      </c>
      <c r="D463" s="345" t="s">
        <v>921</v>
      </c>
      <c r="E463" s="18" t="s">
        <v>269</v>
      </c>
      <c r="F463" s="346">
        <v>1931.597</v>
      </c>
      <c r="G463" s="41"/>
      <c r="H463" s="44"/>
    </row>
    <row r="464" s="2" customFormat="1" ht="16.8" customHeight="1">
      <c r="A464" s="41"/>
      <c r="B464" s="44"/>
      <c r="C464" s="345" t="s">
        <v>987</v>
      </c>
      <c r="D464" s="345" t="s">
        <v>988</v>
      </c>
      <c r="E464" s="18" t="s">
        <v>269</v>
      </c>
      <c r="F464" s="346">
        <v>840.69200000000001</v>
      </c>
      <c r="G464" s="41"/>
      <c r="H464" s="44"/>
    </row>
    <row r="465" s="2" customFormat="1" ht="16.8" customHeight="1">
      <c r="A465" s="41"/>
      <c r="B465" s="44"/>
      <c r="C465" s="345" t="s">
        <v>995</v>
      </c>
      <c r="D465" s="345" t="s">
        <v>996</v>
      </c>
      <c r="E465" s="18" t="s">
        <v>695</v>
      </c>
      <c r="F465" s="346">
        <v>4014.038</v>
      </c>
      <c r="G465" s="41"/>
      <c r="H465" s="44"/>
    </row>
    <row r="466" s="2" customFormat="1" ht="16.8" customHeight="1">
      <c r="A466" s="41"/>
      <c r="B466" s="44"/>
      <c r="C466" s="345" t="s">
        <v>1010</v>
      </c>
      <c r="D466" s="345" t="s">
        <v>1011</v>
      </c>
      <c r="E466" s="18" t="s">
        <v>269</v>
      </c>
      <c r="F466" s="346">
        <v>899.47699999999998</v>
      </c>
      <c r="G466" s="41"/>
      <c r="H466" s="44"/>
    </row>
    <row r="467" s="2" customFormat="1" ht="16.8" customHeight="1">
      <c r="A467" s="41"/>
      <c r="B467" s="44"/>
      <c r="C467" s="341" t="s">
        <v>354</v>
      </c>
      <c r="D467" s="342" t="s">
        <v>355</v>
      </c>
      <c r="E467" s="343" t="s">
        <v>269</v>
      </c>
      <c r="F467" s="344">
        <v>102.51000000000001</v>
      </c>
      <c r="G467" s="41"/>
      <c r="H467" s="44"/>
    </row>
    <row r="468" s="2" customFormat="1" ht="16.8" customHeight="1">
      <c r="A468" s="41"/>
      <c r="B468" s="44"/>
      <c r="C468" s="345" t="s">
        <v>1</v>
      </c>
      <c r="D468" s="345" t="s">
        <v>488</v>
      </c>
      <c r="E468" s="18" t="s">
        <v>1</v>
      </c>
      <c r="F468" s="346">
        <v>0</v>
      </c>
      <c r="G468" s="41"/>
      <c r="H468" s="44"/>
    </row>
    <row r="469" s="2" customFormat="1" ht="16.8" customHeight="1">
      <c r="A469" s="41"/>
      <c r="B469" s="44"/>
      <c r="C469" s="345" t="s">
        <v>1</v>
      </c>
      <c r="D469" s="345" t="s">
        <v>645</v>
      </c>
      <c r="E469" s="18" t="s">
        <v>1</v>
      </c>
      <c r="F469" s="346">
        <v>165.24000000000001</v>
      </c>
      <c r="G469" s="41"/>
      <c r="H469" s="44"/>
    </row>
    <row r="470" s="2" customFormat="1" ht="16.8" customHeight="1">
      <c r="A470" s="41"/>
      <c r="B470" s="44"/>
      <c r="C470" s="345" t="s">
        <v>1</v>
      </c>
      <c r="D470" s="345" t="s">
        <v>646</v>
      </c>
      <c r="E470" s="18" t="s">
        <v>1</v>
      </c>
      <c r="F470" s="346">
        <v>-62.729999999999997</v>
      </c>
      <c r="G470" s="41"/>
      <c r="H470" s="44"/>
    </row>
    <row r="471" s="2" customFormat="1" ht="16.8" customHeight="1">
      <c r="A471" s="41"/>
      <c r="B471" s="44"/>
      <c r="C471" s="345" t="s">
        <v>354</v>
      </c>
      <c r="D471" s="345" t="s">
        <v>509</v>
      </c>
      <c r="E471" s="18" t="s">
        <v>1</v>
      </c>
      <c r="F471" s="346">
        <v>102.51000000000001</v>
      </c>
      <c r="G471" s="41"/>
      <c r="H471" s="44"/>
    </row>
    <row r="472" s="2" customFormat="1" ht="16.8" customHeight="1">
      <c r="A472" s="41"/>
      <c r="B472" s="44"/>
      <c r="C472" s="347" t="s">
        <v>4715</v>
      </c>
      <c r="D472" s="41"/>
      <c r="E472" s="41"/>
      <c r="F472" s="41"/>
      <c r="G472" s="41"/>
      <c r="H472" s="44"/>
    </row>
    <row r="473" s="2" customFormat="1">
      <c r="A473" s="41"/>
      <c r="B473" s="44"/>
      <c r="C473" s="345" t="s">
        <v>633</v>
      </c>
      <c r="D473" s="345" t="s">
        <v>634</v>
      </c>
      <c r="E473" s="18" t="s">
        <v>269</v>
      </c>
      <c r="F473" s="346">
        <v>330.28300000000002</v>
      </c>
      <c r="G473" s="41"/>
      <c r="H473" s="44"/>
    </row>
    <row r="474" s="2" customFormat="1" ht="16.8" customHeight="1">
      <c r="A474" s="41"/>
      <c r="B474" s="44"/>
      <c r="C474" s="345" t="s">
        <v>920</v>
      </c>
      <c r="D474" s="345" t="s">
        <v>921</v>
      </c>
      <c r="E474" s="18" t="s">
        <v>269</v>
      </c>
      <c r="F474" s="346">
        <v>1931.597</v>
      </c>
      <c r="G474" s="41"/>
      <c r="H474" s="44"/>
    </row>
    <row r="475" s="2" customFormat="1" ht="16.8" customHeight="1">
      <c r="A475" s="41"/>
      <c r="B475" s="44"/>
      <c r="C475" s="345" t="s">
        <v>987</v>
      </c>
      <c r="D475" s="345" t="s">
        <v>988</v>
      </c>
      <c r="E475" s="18" t="s">
        <v>269</v>
      </c>
      <c r="F475" s="346">
        <v>840.69200000000001</v>
      </c>
      <c r="G475" s="41"/>
      <c r="H475" s="44"/>
    </row>
    <row r="476" s="2" customFormat="1" ht="16.8" customHeight="1">
      <c r="A476" s="41"/>
      <c r="B476" s="44"/>
      <c r="C476" s="345" t="s">
        <v>1001</v>
      </c>
      <c r="D476" s="345" t="s">
        <v>1002</v>
      </c>
      <c r="E476" s="18" t="s">
        <v>269</v>
      </c>
      <c r="F476" s="346">
        <v>182.648</v>
      </c>
      <c r="G476" s="41"/>
      <c r="H476" s="44"/>
    </row>
    <row r="477" s="2" customFormat="1" ht="16.8" customHeight="1">
      <c r="A477" s="41"/>
      <c r="B477" s="44"/>
      <c r="C477" s="345" t="s">
        <v>995</v>
      </c>
      <c r="D477" s="345" t="s">
        <v>996</v>
      </c>
      <c r="E477" s="18" t="s">
        <v>695</v>
      </c>
      <c r="F477" s="346">
        <v>4014.038</v>
      </c>
      <c r="G477" s="41"/>
      <c r="H477" s="44"/>
    </row>
    <row r="478" s="2" customFormat="1" ht="16.8" customHeight="1">
      <c r="A478" s="41"/>
      <c r="B478" s="44"/>
      <c r="C478" s="345" t="s">
        <v>1010</v>
      </c>
      <c r="D478" s="345" t="s">
        <v>1011</v>
      </c>
      <c r="E478" s="18" t="s">
        <v>269</v>
      </c>
      <c r="F478" s="346">
        <v>899.47699999999998</v>
      </c>
      <c r="G478" s="41"/>
      <c r="H478" s="44"/>
    </row>
    <row r="479" s="2" customFormat="1" ht="16.8" customHeight="1">
      <c r="A479" s="41"/>
      <c r="B479" s="44"/>
      <c r="C479" s="341" t="s">
        <v>357</v>
      </c>
      <c r="D479" s="342" t="s">
        <v>358</v>
      </c>
      <c r="E479" s="343" t="s">
        <v>269</v>
      </c>
      <c r="F479" s="344">
        <v>93.233000000000004</v>
      </c>
      <c r="G479" s="41"/>
      <c r="H479" s="44"/>
    </row>
    <row r="480" s="2" customFormat="1" ht="16.8" customHeight="1">
      <c r="A480" s="41"/>
      <c r="B480" s="44"/>
      <c r="C480" s="345" t="s">
        <v>1</v>
      </c>
      <c r="D480" s="345" t="s">
        <v>1005</v>
      </c>
      <c r="E480" s="18" t="s">
        <v>1</v>
      </c>
      <c r="F480" s="346">
        <v>75.721999999999994</v>
      </c>
      <c r="G480" s="41"/>
      <c r="H480" s="44"/>
    </row>
    <row r="481" s="2" customFormat="1" ht="16.8" customHeight="1">
      <c r="A481" s="41"/>
      <c r="B481" s="44"/>
      <c r="C481" s="345" t="s">
        <v>1</v>
      </c>
      <c r="D481" s="345" t="s">
        <v>1006</v>
      </c>
      <c r="E481" s="18" t="s">
        <v>1</v>
      </c>
      <c r="F481" s="346">
        <v>7.0309999999999997</v>
      </c>
      <c r="G481" s="41"/>
      <c r="H481" s="44"/>
    </row>
    <row r="482" s="2" customFormat="1" ht="16.8" customHeight="1">
      <c r="A482" s="41"/>
      <c r="B482" s="44"/>
      <c r="C482" s="345" t="s">
        <v>1</v>
      </c>
      <c r="D482" s="345" t="s">
        <v>1007</v>
      </c>
      <c r="E482" s="18" t="s">
        <v>1</v>
      </c>
      <c r="F482" s="346">
        <v>10.48</v>
      </c>
      <c r="G482" s="41"/>
      <c r="H482" s="44"/>
    </row>
    <row r="483" s="2" customFormat="1" ht="16.8" customHeight="1">
      <c r="A483" s="41"/>
      <c r="B483" s="44"/>
      <c r="C483" s="345" t="s">
        <v>357</v>
      </c>
      <c r="D483" s="345" t="s">
        <v>509</v>
      </c>
      <c r="E483" s="18" t="s">
        <v>1</v>
      </c>
      <c r="F483" s="346">
        <v>93.233000000000004</v>
      </c>
      <c r="G483" s="41"/>
      <c r="H483" s="44"/>
    </row>
    <row r="484" s="2" customFormat="1" ht="16.8" customHeight="1">
      <c r="A484" s="41"/>
      <c r="B484" s="44"/>
      <c r="C484" s="347" t="s">
        <v>4715</v>
      </c>
      <c r="D484" s="41"/>
      <c r="E484" s="41"/>
      <c r="F484" s="41"/>
      <c r="G484" s="41"/>
      <c r="H484" s="44"/>
    </row>
    <row r="485" s="2" customFormat="1" ht="16.8" customHeight="1">
      <c r="A485" s="41"/>
      <c r="B485" s="44"/>
      <c r="C485" s="345" t="s">
        <v>1001</v>
      </c>
      <c r="D485" s="345" t="s">
        <v>1002</v>
      </c>
      <c r="E485" s="18" t="s">
        <v>269</v>
      </c>
      <c r="F485" s="346">
        <v>146.118</v>
      </c>
      <c r="G485" s="41"/>
      <c r="H485" s="44"/>
    </row>
    <row r="486" s="2" customFormat="1" ht="16.8" customHeight="1">
      <c r="A486" s="41"/>
      <c r="B486" s="44"/>
      <c r="C486" s="345" t="s">
        <v>987</v>
      </c>
      <c r="D486" s="345" t="s">
        <v>988</v>
      </c>
      <c r="E486" s="18" t="s">
        <v>269</v>
      </c>
      <c r="F486" s="346">
        <v>840.69200000000001</v>
      </c>
      <c r="G486" s="41"/>
      <c r="H486" s="44"/>
    </row>
    <row r="487" s="2" customFormat="1" ht="16.8" customHeight="1">
      <c r="A487" s="41"/>
      <c r="B487" s="44"/>
      <c r="C487" s="345" t="s">
        <v>1010</v>
      </c>
      <c r="D487" s="345" t="s">
        <v>1011</v>
      </c>
      <c r="E487" s="18" t="s">
        <v>269</v>
      </c>
      <c r="F487" s="346">
        <v>899.47699999999998</v>
      </c>
      <c r="G487" s="41"/>
      <c r="H487" s="44"/>
    </row>
    <row r="488" s="2" customFormat="1" ht="16.8" customHeight="1">
      <c r="A488" s="41"/>
      <c r="B488" s="44"/>
      <c r="C488" s="341" t="s">
        <v>360</v>
      </c>
      <c r="D488" s="342" t="s">
        <v>361</v>
      </c>
      <c r="E488" s="343" t="s">
        <v>332</v>
      </c>
      <c r="F488" s="344">
        <v>199.88900000000001</v>
      </c>
      <c r="G488" s="41"/>
      <c r="H488" s="44"/>
    </row>
    <row r="489" s="2" customFormat="1" ht="16.8" customHeight="1">
      <c r="A489" s="41"/>
      <c r="B489" s="44"/>
      <c r="C489" s="345" t="s">
        <v>1</v>
      </c>
      <c r="D489" s="345" t="s">
        <v>636</v>
      </c>
      <c r="E489" s="18" t="s">
        <v>1</v>
      </c>
      <c r="F489" s="346">
        <v>0</v>
      </c>
      <c r="G489" s="41"/>
      <c r="H489" s="44"/>
    </row>
    <row r="490" s="2" customFormat="1" ht="16.8" customHeight="1">
      <c r="A490" s="41"/>
      <c r="B490" s="44"/>
      <c r="C490" s="345" t="s">
        <v>1</v>
      </c>
      <c r="D490" s="345" t="s">
        <v>737</v>
      </c>
      <c r="E490" s="18" t="s">
        <v>1</v>
      </c>
      <c r="F490" s="346">
        <v>79.152000000000001</v>
      </c>
      <c r="G490" s="41"/>
      <c r="H490" s="44"/>
    </row>
    <row r="491" s="2" customFormat="1" ht="16.8" customHeight="1">
      <c r="A491" s="41"/>
      <c r="B491" s="44"/>
      <c r="C491" s="345" t="s">
        <v>1</v>
      </c>
      <c r="D491" s="345" t="s">
        <v>738</v>
      </c>
      <c r="E491" s="18" t="s">
        <v>1</v>
      </c>
      <c r="F491" s="346">
        <v>4.3140000000000001</v>
      </c>
      <c r="G491" s="41"/>
      <c r="H491" s="44"/>
    </row>
    <row r="492" s="2" customFormat="1" ht="16.8" customHeight="1">
      <c r="A492" s="41"/>
      <c r="B492" s="44"/>
      <c r="C492" s="345" t="s">
        <v>1</v>
      </c>
      <c r="D492" s="345" t="s">
        <v>638</v>
      </c>
      <c r="E492" s="18" t="s">
        <v>1</v>
      </c>
      <c r="F492" s="346">
        <v>0</v>
      </c>
      <c r="G492" s="41"/>
      <c r="H492" s="44"/>
    </row>
    <row r="493" s="2" customFormat="1" ht="16.8" customHeight="1">
      <c r="A493" s="41"/>
      <c r="B493" s="44"/>
      <c r="C493" s="345" t="s">
        <v>1</v>
      </c>
      <c r="D493" s="345" t="s">
        <v>739</v>
      </c>
      <c r="E493" s="18" t="s">
        <v>1</v>
      </c>
      <c r="F493" s="346">
        <v>76.037000000000006</v>
      </c>
      <c r="G493" s="41"/>
      <c r="H493" s="44"/>
    </row>
    <row r="494" s="2" customFormat="1" ht="16.8" customHeight="1">
      <c r="A494" s="41"/>
      <c r="B494" s="44"/>
      <c r="C494" s="345" t="s">
        <v>1</v>
      </c>
      <c r="D494" s="345" t="s">
        <v>738</v>
      </c>
      <c r="E494" s="18" t="s">
        <v>1</v>
      </c>
      <c r="F494" s="346">
        <v>4.3140000000000001</v>
      </c>
      <c r="G494" s="41"/>
      <c r="H494" s="44"/>
    </row>
    <row r="495" s="2" customFormat="1" ht="16.8" customHeight="1">
      <c r="A495" s="41"/>
      <c r="B495" s="44"/>
      <c r="C495" s="345" t="s">
        <v>1</v>
      </c>
      <c r="D495" s="345" t="s">
        <v>661</v>
      </c>
      <c r="E495" s="18" t="s">
        <v>1</v>
      </c>
      <c r="F495" s="346">
        <v>0</v>
      </c>
      <c r="G495" s="41"/>
      <c r="H495" s="44"/>
    </row>
    <row r="496" s="2" customFormat="1" ht="16.8" customHeight="1">
      <c r="A496" s="41"/>
      <c r="B496" s="44"/>
      <c r="C496" s="345" t="s">
        <v>1</v>
      </c>
      <c r="D496" s="345" t="s">
        <v>740</v>
      </c>
      <c r="E496" s="18" t="s">
        <v>1</v>
      </c>
      <c r="F496" s="346">
        <v>40.682000000000002</v>
      </c>
      <c r="G496" s="41"/>
      <c r="H496" s="44"/>
    </row>
    <row r="497" s="2" customFormat="1" ht="16.8" customHeight="1">
      <c r="A497" s="41"/>
      <c r="B497" s="44"/>
      <c r="C497" s="345" t="s">
        <v>1</v>
      </c>
      <c r="D497" s="345" t="s">
        <v>741</v>
      </c>
      <c r="E497" s="18" t="s">
        <v>1</v>
      </c>
      <c r="F497" s="346">
        <v>0</v>
      </c>
      <c r="G497" s="41"/>
      <c r="H497" s="44"/>
    </row>
    <row r="498" s="2" customFormat="1" ht="16.8" customHeight="1">
      <c r="A498" s="41"/>
      <c r="B498" s="44"/>
      <c r="C498" s="345" t="s">
        <v>1</v>
      </c>
      <c r="D498" s="345" t="s">
        <v>742</v>
      </c>
      <c r="E498" s="18" t="s">
        <v>1</v>
      </c>
      <c r="F498" s="346">
        <v>1.125</v>
      </c>
      <c r="G498" s="41"/>
      <c r="H498" s="44"/>
    </row>
    <row r="499" s="2" customFormat="1" ht="16.8" customHeight="1">
      <c r="A499" s="41"/>
      <c r="B499" s="44"/>
      <c r="C499" s="345" t="s">
        <v>1</v>
      </c>
      <c r="D499" s="345" t="s">
        <v>743</v>
      </c>
      <c r="E499" s="18" t="s">
        <v>1</v>
      </c>
      <c r="F499" s="346">
        <v>0</v>
      </c>
      <c r="G499" s="41"/>
      <c r="H499" s="44"/>
    </row>
    <row r="500" s="2" customFormat="1" ht="16.8" customHeight="1">
      <c r="A500" s="41"/>
      <c r="B500" s="44"/>
      <c r="C500" s="345" t="s">
        <v>1</v>
      </c>
      <c r="D500" s="345" t="s">
        <v>744</v>
      </c>
      <c r="E500" s="18" t="s">
        <v>1</v>
      </c>
      <c r="F500" s="346">
        <v>-1.125</v>
      </c>
      <c r="G500" s="41"/>
      <c r="H500" s="44"/>
    </row>
    <row r="501" s="2" customFormat="1" ht="16.8" customHeight="1">
      <c r="A501" s="41"/>
      <c r="B501" s="44"/>
      <c r="C501" s="345" t="s">
        <v>1</v>
      </c>
      <c r="D501" s="345" t="s">
        <v>745</v>
      </c>
      <c r="E501" s="18" t="s">
        <v>1</v>
      </c>
      <c r="F501" s="346">
        <v>-3.6000000000000001</v>
      </c>
      <c r="G501" s="41"/>
      <c r="H501" s="44"/>
    </row>
    <row r="502" s="2" customFormat="1" ht="16.8" customHeight="1">
      <c r="A502" s="41"/>
      <c r="B502" s="44"/>
      <c r="C502" s="345" t="s">
        <v>1</v>
      </c>
      <c r="D502" s="345" t="s">
        <v>746</v>
      </c>
      <c r="E502" s="18" t="s">
        <v>1</v>
      </c>
      <c r="F502" s="346">
        <v>-1.01</v>
      </c>
      <c r="G502" s="41"/>
      <c r="H502" s="44"/>
    </row>
    <row r="503" s="2" customFormat="1" ht="16.8" customHeight="1">
      <c r="A503" s="41"/>
      <c r="B503" s="44"/>
      <c r="C503" s="345" t="s">
        <v>360</v>
      </c>
      <c r="D503" s="345" t="s">
        <v>435</v>
      </c>
      <c r="E503" s="18" t="s">
        <v>1</v>
      </c>
      <c r="F503" s="346">
        <v>199.88900000000001</v>
      </c>
      <c r="G503" s="41"/>
      <c r="H503" s="44"/>
    </row>
    <row r="504" s="2" customFormat="1" ht="16.8" customHeight="1">
      <c r="A504" s="41"/>
      <c r="B504" s="44"/>
      <c r="C504" s="347" t="s">
        <v>4715</v>
      </c>
      <c r="D504" s="41"/>
      <c r="E504" s="41"/>
      <c r="F504" s="41"/>
      <c r="G504" s="41"/>
      <c r="H504" s="44"/>
    </row>
    <row r="505" s="2" customFormat="1" ht="16.8" customHeight="1">
      <c r="A505" s="41"/>
      <c r="B505" s="44"/>
      <c r="C505" s="345" t="s">
        <v>734</v>
      </c>
      <c r="D505" s="345" t="s">
        <v>735</v>
      </c>
      <c r="E505" s="18" t="s">
        <v>332</v>
      </c>
      <c r="F505" s="346">
        <v>199.88900000000001</v>
      </c>
      <c r="G505" s="41"/>
      <c r="H505" s="44"/>
    </row>
    <row r="506" s="2" customFormat="1" ht="16.8" customHeight="1">
      <c r="A506" s="41"/>
      <c r="B506" s="44"/>
      <c r="C506" s="345" t="s">
        <v>748</v>
      </c>
      <c r="D506" s="345" t="s">
        <v>749</v>
      </c>
      <c r="E506" s="18" t="s">
        <v>269</v>
      </c>
      <c r="F506" s="346">
        <v>799.55600000000004</v>
      </c>
      <c r="G506" s="41"/>
      <c r="H506" s="44"/>
    </row>
    <row r="507" s="2" customFormat="1" ht="16.8" customHeight="1">
      <c r="A507" s="41"/>
      <c r="B507" s="44"/>
      <c r="C507" s="345" t="s">
        <v>753</v>
      </c>
      <c r="D507" s="345" t="s">
        <v>754</v>
      </c>
      <c r="E507" s="18" t="s">
        <v>269</v>
      </c>
      <c r="F507" s="346">
        <v>799.55600000000004</v>
      </c>
      <c r="G507" s="41"/>
      <c r="H507" s="44"/>
    </row>
    <row r="508" s="2" customFormat="1" ht="16.8" customHeight="1">
      <c r="A508" s="41"/>
      <c r="B508" s="44"/>
      <c r="C508" s="341" t="s">
        <v>363</v>
      </c>
      <c r="D508" s="342" t="s">
        <v>364</v>
      </c>
      <c r="E508" s="343" t="s">
        <v>269</v>
      </c>
      <c r="F508" s="344">
        <v>358.60300000000001</v>
      </c>
      <c r="G508" s="41"/>
      <c r="H508" s="44"/>
    </row>
    <row r="509" s="2" customFormat="1" ht="16.8" customHeight="1">
      <c r="A509" s="41"/>
      <c r="B509" s="44"/>
      <c r="C509" s="345" t="s">
        <v>1</v>
      </c>
      <c r="D509" s="345" t="s">
        <v>1438</v>
      </c>
      <c r="E509" s="18" t="s">
        <v>1</v>
      </c>
      <c r="F509" s="346">
        <v>0</v>
      </c>
      <c r="G509" s="41"/>
      <c r="H509" s="44"/>
    </row>
    <row r="510" s="2" customFormat="1" ht="16.8" customHeight="1">
      <c r="A510" s="41"/>
      <c r="B510" s="44"/>
      <c r="C510" s="345" t="s">
        <v>1</v>
      </c>
      <c r="D510" s="345" t="s">
        <v>1439</v>
      </c>
      <c r="E510" s="18" t="s">
        <v>1</v>
      </c>
      <c r="F510" s="346">
        <v>0</v>
      </c>
      <c r="G510" s="41"/>
      <c r="H510" s="44"/>
    </row>
    <row r="511" s="2" customFormat="1" ht="16.8" customHeight="1">
      <c r="A511" s="41"/>
      <c r="B511" s="44"/>
      <c r="C511" s="345" t="s">
        <v>1</v>
      </c>
      <c r="D511" s="345" t="s">
        <v>1440</v>
      </c>
      <c r="E511" s="18" t="s">
        <v>1</v>
      </c>
      <c r="F511" s="346">
        <v>0</v>
      </c>
      <c r="G511" s="41"/>
      <c r="H511" s="44"/>
    </row>
    <row r="512" s="2" customFormat="1" ht="16.8" customHeight="1">
      <c r="A512" s="41"/>
      <c r="B512" s="44"/>
      <c r="C512" s="345" t="s">
        <v>1</v>
      </c>
      <c r="D512" s="345" t="s">
        <v>1441</v>
      </c>
      <c r="E512" s="18" t="s">
        <v>1</v>
      </c>
      <c r="F512" s="346">
        <v>357.93000000000001</v>
      </c>
      <c r="G512" s="41"/>
      <c r="H512" s="44"/>
    </row>
    <row r="513" s="2" customFormat="1" ht="16.8" customHeight="1">
      <c r="A513" s="41"/>
      <c r="B513" s="44"/>
      <c r="C513" s="345" t="s">
        <v>1</v>
      </c>
      <c r="D513" s="345" t="s">
        <v>1442</v>
      </c>
      <c r="E513" s="18" t="s">
        <v>1</v>
      </c>
      <c r="F513" s="346">
        <v>62.496000000000002</v>
      </c>
      <c r="G513" s="41"/>
      <c r="H513" s="44"/>
    </row>
    <row r="514" s="2" customFormat="1" ht="16.8" customHeight="1">
      <c r="A514" s="41"/>
      <c r="B514" s="44"/>
      <c r="C514" s="345" t="s">
        <v>1</v>
      </c>
      <c r="D514" s="345" t="s">
        <v>1443</v>
      </c>
      <c r="E514" s="18" t="s">
        <v>1</v>
      </c>
      <c r="F514" s="346">
        <v>0</v>
      </c>
      <c r="G514" s="41"/>
      <c r="H514" s="44"/>
    </row>
    <row r="515" s="2" customFormat="1" ht="16.8" customHeight="1">
      <c r="A515" s="41"/>
      <c r="B515" s="44"/>
      <c r="C515" s="345" t="s">
        <v>1</v>
      </c>
      <c r="D515" s="345" t="s">
        <v>1444</v>
      </c>
      <c r="E515" s="18" t="s">
        <v>1</v>
      </c>
      <c r="F515" s="346">
        <v>-61.823</v>
      </c>
      <c r="G515" s="41"/>
      <c r="H515" s="44"/>
    </row>
    <row r="516" s="2" customFormat="1" ht="16.8" customHeight="1">
      <c r="A516" s="41"/>
      <c r="B516" s="44"/>
      <c r="C516" s="345" t="s">
        <v>1</v>
      </c>
      <c r="D516" s="345" t="s">
        <v>1</v>
      </c>
      <c r="E516" s="18" t="s">
        <v>1</v>
      </c>
      <c r="F516" s="346">
        <v>0</v>
      </c>
      <c r="G516" s="41"/>
      <c r="H516" s="44"/>
    </row>
    <row r="517" s="2" customFormat="1" ht="16.8" customHeight="1">
      <c r="A517" s="41"/>
      <c r="B517" s="44"/>
      <c r="C517" s="345" t="s">
        <v>363</v>
      </c>
      <c r="D517" s="345" t="s">
        <v>435</v>
      </c>
      <c r="E517" s="18" t="s">
        <v>1</v>
      </c>
      <c r="F517" s="346">
        <v>358.60300000000001</v>
      </c>
      <c r="G517" s="41"/>
      <c r="H517" s="44"/>
    </row>
    <row r="518" s="2" customFormat="1" ht="16.8" customHeight="1">
      <c r="A518" s="41"/>
      <c r="B518" s="44"/>
      <c r="C518" s="347" t="s">
        <v>4715</v>
      </c>
      <c r="D518" s="41"/>
      <c r="E518" s="41"/>
      <c r="F518" s="41"/>
      <c r="G518" s="41"/>
      <c r="H518" s="44"/>
    </row>
    <row r="519" s="2" customFormat="1">
      <c r="A519" s="41"/>
      <c r="B519" s="44"/>
      <c r="C519" s="345" t="s">
        <v>1435</v>
      </c>
      <c r="D519" s="345" t="s">
        <v>1436</v>
      </c>
      <c r="E519" s="18" t="s">
        <v>269</v>
      </c>
      <c r="F519" s="346">
        <v>358.60300000000001</v>
      </c>
      <c r="G519" s="41"/>
      <c r="H519" s="44"/>
    </row>
    <row r="520" s="2" customFormat="1" ht="16.8" customHeight="1">
      <c r="A520" s="41"/>
      <c r="B520" s="44"/>
      <c r="C520" s="345" t="s">
        <v>1356</v>
      </c>
      <c r="D520" s="345" t="s">
        <v>1357</v>
      </c>
      <c r="E520" s="18" t="s">
        <v>269</v>
      </c>
      <c r="F520" s="346">
        <v>358.60300000000001</v>
      </c>
      <c r="G520" s="41"/>
      <c r="H520" s="44"/>
    </row>
    <row r="521" s="2" customFormat="1" ht="16.8" customHeight="1">
      <c r="A521" s="41"/>
      <c r="B521" s="44"/>
      <c r="C521" s="345" t="s">
        <v>1450</v>
      </c>
      <c r="D521" s="345" t="s">
        <v>1451</v>
      </c>
      <c r="E521" s="18" t="s">
        <v>269</v>
      </c>
      <c r="F521" s="346">
        <v>358.60300000000001</v>
      </c>
      <c r="G521" s="41"/>
      <c r="H521" s="44"/>
    </row>
    <row r="522" s="2" customFormat="1" ht="16.8" customHeight="1">
      <c r="A522" s="41"/>
      <c r="B522" s="44"/>
      <c r="C522" s="345" t="s">
        <v>1475</v>
      </c>
      <c r="D522" s="345" t="s">
        <v>1476</v>
      </c>
      <c r="E522" s="18" t="s">
        <v>332</v>
      </c>
      <c r="F522" s="346">
        <v>21.93</v>
      </c>
      <c r="G522" s="41"/>
      <c r="H522" s="44"/>
    </row>
    <row r="523" s="2" customFormat="1">
      <c r="A523" s="41"/>
      <c r="B523" s="44"/>
      <c r="C523" s="345" t="s">
        <v>1754</v>
      </c>
      <c r="D523" s="345" t="s">
        <v>1755</v>
      </c>
      <c r="E523" s="18" t="s">
        <v>269</v>
      </c>
      <c r="F523" s="346">
        <v>355.10300000000001</v>
      </c>
      <c r="G523" s="41"/>
      <c r="H523" s="44"/>
    </row>
    <row r="524" s="2" customFormat="1" ht="16.8" customHeight="1">
      <c r="A524" s="41"/>
      <c r="B524" s="44"/>
      <c r="C524" s="345" t="s">
        <v>1800</v>
      </c>
      <c r="D524" s="345" t="s">
        <v>1801</v>
      </c>
      <c r="E524" s="18" t="s">
        <v>269</v>
      </c>
      <c r="F524" s="346">
        <v>717.20600000000002</v>
      </c>
      <c r="G524" s="41"/>
      <c r="H524" s="44"/>
    </row>
    <row r="525" s="2" customFormat="1" ht="16.8" customHeight="1">
      <c r="A525" s="41"/>
      <c r="B525" s="44"/>
      <c r="C525" s="345" t="s">
        <v>995</v>
      </c>
      <c r="D525" s="345" t="s">
        <v>996</v>
      </c>
      <c r="E525" s="18" t="s">
        <v>695</v>
      </c>
      <c r="F525" s="346">
        <v>3586.0300000000002</v>
      </c>
      <c r="G525" s="41"/>
      <c r="H525" s="44"/>
    </row>
    <row r="526" s="2" customFormat="1" ht="16.8" customHeight="1">
      <c r="A526" s="41"/>
      <c r="B526" s="44"/>
      <c r="C526" s="345" t="s">
        <v>1446</v>
      </c>
      <c r="D526" s="345" t="s">
        <v>1447</v>
      </c>
      <c r="E526" s="18" t="s">
        <v>269</v>
      </c>
      <c r="F526" s="346">
        <v>365.77499999999998</v>
      </c>
      <c r="G526" s="41"/>
      <c r="H526" s="44"/>
    </row>
    <row r="527" s="2" customFormat="1" ht="16.8" customHeight="1">
      <c r="A527" s="41"/>
      <c r="B527" s="44"/>
      <c r="C527" s="341" t="s">
        <v>366</v>
      </c>
      <c r="D527" s="342" t="s">
        <v>367</v>
      </c>
      <c r="E527" s="343" t="s">
        <v>269</v>
      </c>
      <c r="F527" s="344">
        <v>118.065</v>
      </c>
      <c r="G527" s="41"/>
      <c r="H527" s="44"/>
    </row>
    <row r="528" s="2" customFormat="1" ht="16.8" customHeight="1">
      <c r="A528" s="41"/>
      <c r="B528" s="44"/>
      <c r="C528" s="345" t="s">
        <v>1</v>
      </c>
      <c r="D528" s="345" t="s">
        <v>1137</v>
      </c>
      <c r="E528" s="18" t="s">
        <v>1</v>
      </c>
      <c r="F528" s="346">
        <v>0</v>
      </c>
      <c r="G528" s="41"/>
      <c r="H528" s="44"/>
    </row>
    <row r="529" s="2" customFormat="1" ht="16.8" customHeight="1">
      <c r="A529" s="41"/>
      <c r="B529" s="44"/>
      <c r="C529" s="345" t="s">
        <v>366</v>
      </c>
      <c r="D529" s="345" t="s">
        <v>1138</v>
      </c>
      <c r="E529" s="18" t="s">
        <v>1</v>
      </c>
      <c r="F529" s="346">
        <v>118.065</v>
      </c>
      <c r="G529" s="41"/>
      <c r="H529" s="44"/>
    </row>
    <row r="530" s="2" customFormat="1" ht="16.8" customHeight="1">
      <c r="A530" s="41"/>
      <c r="B530" s="44"/>
      <c r="C530" s="347" t="s">
        <v>4715</v>
      </c>
      <c r="D530" s="41"/>
      <c r="E530" s="41"/>
      <c r="F530" s="41"/>
      <c r="G530" s="41"/>
      <c r="H530" s="44"/>
    </row>
    <row r="531" s="2" customFormat="1">
      <c r="A531" s="41"/>
      <c r="B531" s="44"/>
      <c r="C531" s="345" t="s">
        <v>1134</v>
      </c>
      <c r="D531" s="345" t="s">
        <v>1135</v>
      </c>
      <c r="E531" s="18" t="s">
        <v>269</v>
      </c>
      <c r="F531" s="346">
        <v>118.065</v>
      </c>
      <c r="G531" s="41"/>
      <c r="H531" s="44"/>
    </row>
    <row r="532" s="2" customFormat="1" ht="16.8" customHeight="1">
      <c r="A532" s="41"/>
      <c r="B532" s="44"/>
      <c r="C532" s="345" t="s">
        <v>1082</v>
      </c>
      <c r="D532" s="345" t="s">
        <v>1083</v>
      </c>
      <c r="E532" s="18" t="s">
        <v>269</v>
      </c>
      <c r="F532" s="346">
        <v>618.76199999999994</v>
      </c>
      <c r="G532" s="41"/>
      <c r="H532" s="44"/>
    </row>
    <row r="533" s="2" customFormat="1" ht="16.8" customHeight="1">
      <c r="A533" s="41"/>
      <c r="B533" s="44"/>
      <c r="C533" s="345" t="s">
        <v>1110</v>
      </c>
      <c r="D533" s="345" t="s">
        <v>1111</v>
      </c>
      <c r="E533" s="18" t="s">
        <v>269</v>
      </c>
      <c r="F533" s="346">
        <v>1177.444</v>
      </c>
      <c r="G533" s="41"/>
      <c r="H533" s="44"/>
    </row>
    <row r="534" s="2" customFormat="1" ht="16.8" customHeight="1">
      <c r="A534" s="41"/>
      <c r="B534" s="44"/>
      <c r="C534" s="345" t="s">
        <v>1162</v>
      </c>
      <c r="D534" s="345" t="s">
        <v>1163</v>
      </c>
      <c r="E534" s="18" t="s">
        <v>269</v>
      </c>
      <c r="F534" s="346">
        <v>236.13</v>
      </c>
      <c r="G534" s="41"/>
      <c r="H534" s="44"/>
    </row>
    <row r="535" s="2" customFormat="1" ht="16.8" customHeight="1">
      <c r="A535" s="41"/>
      <c r="B535" s="44"/>
      <c r="C535" s="345" t="s">
        <v>1172</v>
      </c>
      <c r="D535" s="345" t="s">
        <v>1173</v>
      </c>
      <c r="E535" s="18" t="s">
        <v>269</v>
      </c>
      <c r="F535" s="346">
        <v>134.065</v>
      </c>
      <c r="G535" s="41"/>
      <c r="H535" s="44"/>
    </row>
    <row r="536" s="2" customFormat="1">
      <c r="A536" s="41"/>
      <c r="B536" s="44"/>
      <c r="C536" s="345" t="s">
        <v>1216</v>
      </c>
      <c r="D536" s="345" t="s">
        <v>1217</v>
      </c>
      <c r="E536" s="18" t="s">
        <v>269</v>
      </c>
      <c r="F536" s="346">
        <v>205.51900000000001</v>
      </c>
      <c r="G536" s="41"/>
      <c r="H536" s="44"/>
    </row>
    <row r="537" s="2" customFormat="1" ht="16.8" customHeight="1">
      <c r="A537" s="41"/>
      <c r="B537" s="44"/>
      <c r="C537" s="345" t="s">
        <v>1342</v>
      </c>
      <c r="D537" s="345" t="s">
        <v>1343</v>
      </c>
      <c r="E537" s="18" t="s">
        <v>269</v>
      </c>
      <c r="F537" s="346">
        <v>236.13</v>
      </c>
      <c r="G537" s="41"/>
      <c r="H537" s="44"/>
    </row>
    <row r="538" s="2" customFormat="1" ht="16.8" customHeight="1">
      <c r="A538" s="41"/>
      <c r="B538" s="44"/>
      <c r="C538" s="345" t="s">
        <v>1347</v>
      </c>
      <c r="D538" s="345" t="s">
        <v>1348</v>
      </c>
      <c r="E538" s="18" t="s">
        <v>269</v>
      </c>
      <c r="F538" s="346">
        <v>120.426</v>
      </c>
      <c r="G538" s="41"/>
      <c r="H538" s="44"/>
    </row>
    <row r="539" s="2" customFormat="1">
      <c r="A539" s="41"/>
      <c r="B539" s="44"/>
      <c r="C539" s="345" t="s">
        <v>1352</v>
      </c>
      <c r="D539" s="345" t="s">
        <v>1353</v>
      </c>
      <c r="E539" s="18" t="s">
        <v>269</v>
      </c>
      <c r="F539" s="346">
        <v>120.426</v>
      </c>
      <c r="G539" s="41"/>
      <c r="H539" s="44"/>
    </row>
    <row r="540" s="2" customFormat="1" ht="16.8" customHeight="1">
      <c r="A540" s="41"/>
      <c r="B540" s="44"/>
      <c r="C540" s="341" t="s">
        <v>4783</v>
      </c>
      <c r="D540" s="342" t="s">
        <v>525</v>
      </c>
      <c r="E540" s="343" t="s">
        <v>269</v>
      </c>
      <c r="F540" s="344">
        <v>47.310000000000002</v>
      </c>
      <c r="G540" s="41"/>
      <c r="H540" s="44"/>
    </row>
    <row r="541" s="2" customFormat="1" ht="16.8" customHeight="1">
      <c r="A541" s="41"/>
      <c r="B541" s="44"/>
      <c r="C541" s="341" t="s">
        <v>4784</v>
      </c>
      <c r="D541" s="342" t="s">
        <v>4785</v>
      </c>
      <c r="E541" s="343" t="s">
        <v>269</v>
      </c>
      <c r="F541" s="344">
        <v>163.69999999999999</v>
      </c>
      <c r="G541" s="41"/>
      <c r="H541" s="44"/>
    </row>
    <row r="542" s="2" customFormat="1" ht="16.8" customHeight="1">
      <c r="A542" s="41"/>
      <c r="B542" s="44"/>
      <c r="C542" s="341" t="s">
        <v>369</v>
      </c>
      <c r="D542" s="342" t="s">
        <v>370</v>
      </c>
      <c r="E542" s="343" t="s">
        <v>269</v>
      </c>
      <c r="F542" s="344">
        <v>314.81</v>
      </c>
      <c r="G542" s="41"/>
      <c r="H542" s="44"/>
    </row>
    <row r="543" s="2" customFormat="1" ht="16.8" customHeight="1">
      <c r="A543" s="41"/>
      <c r="B543" s="44"/>
      <c r="C543" s="345" t="s">
        <v>1</v>
      </c>
      <c r="D543" s="345" t="s">
        <v>1315</v>
      </c>
      <c r="E543" s="18" t="s">
        <v>1</v>
      </c>
      <c r="F543" s="346">
        <v>0</v>
      </c>
      <c r="G543" s="41"/>
      <c r="H543" s="44"/>
    </row>
    <row r="544" s="2" customFormat="1" ht="16.8" customHeight="1">
      <c r="A544" s="41"/>
      <c r="B544" s="44"/>
      <c r="C544" s="345" t="s">
        <v>1</v>
      </c>
      <c r="D544" s="345" t="s">
        <v>1316</v>
      </c>
      <c r="E544" s="18" t="s">
        <v>1</v>
      </c>
      <c r="F544" s="346">
        <v>314.81</v>
      </c>
      <c r="G544" s="41"/>
      <c r="H544" s="44"/>
    </row>
    <row r="545" s="2" customFormat="1" ht="16.8" customHeight="1">
      <c r="A545" s="41"/>
      <c r="B545" s="44"/>
      <c r="C545" s="345" t="s">
        <v>369</v>
      </c>
      <c r="D545" s="345" t="s">
        <v>509</v>
      </c>
      <c r="E545" s="18" t="s">
        <v>1</v>
      </c>
      <c r="F545" s="346">
        <v>314.81</v>
      </c>
      <c r="G545" s="41"/>
      <c r="H545" s="44"/>
    </row>
    <row r="546" s="2" customFormat="1" ht="16.8" customHeight="1">
      <c r="A546" s="41"/>
      <c r="B546" s="44"/>
      <c r="C546" s="347" t="s">
        <v>4715</v>
      </c>
      <c r="D546" s="41"/>
      <c r="E546" s="41"/>
      <c r="F546" s="41"/>
      <c r="G546" s="41"/>
      <c r="H546" s="44"/>
    </row>
    <row r="547" s="2" customFormat="1" ht="16.8" customHeight="1">
      <c r="A547" s="41"/>
      <c r="B547" s="44"/>
      <c r="C547" s="345" t="s">
        <v>1312</v>
      </c>
      <c r="D547" s="345" t="s">
        <v>1313</v>
      </c>
      <c r="E547" s="18" t="s">
        <v>269</v>
      </c>
      <c r="F547" s="346">
        <v>337.154</v>
      </c>
      <c r="G547" s="41"/>
      <c r="H547" s="44"/>
    </row>
    <row r="548" s="2" customFormat="1" ht="16.8" customHeight="1">
      <c r="A548" s="41"/>
      <c r="B548" s="44"/>
      <c r="C548" s="345" t="s">
        <v>1324</v>
      </c>
      <c r="D548" s="345" t="s">
        <v>1325</v>
      </c>
      <c r="E548" s="18" t="s">
        <v>332</v>
      </c>
      <c r="F548" s="346">
        <v>48.165999999999997</v>
      </c>
      <c r="G548" s="41"/>
      <c r="H548" s="44"/>
    </row>
    <row r="549" s="2" customFormat="1" ht="16.8" customHeight="1">
      <c r="A549" s="41"/>
      <c r="B549" s="44"/>
      <c r="C549" s="341" t="s">
        <v>372</v>
      </c>
      <c r="D549" s="342" t="s">
        <v>373</v>
      </c>
      <c r="E549" s="343" t="s">
        <v>269</v>
      </c>
      <c r="F549" s="344">
        <v>22.344000000000001</v>
      </c>
      <c r="G549" s="41"/>
      <c r="H549" s="44"/>
    </row>
    <row r="550" s="2" customFormat="1" ht="16.8" customHeight="1">
      <c r="A550" s="41"/>
      <c r="B550" s="44"/>
      <c r="C550" s="345" t="s">
        <v>1</v>
      </c>
      <c r="D550" s="345" t="s">
        <v>373</v>
      </c>
      <c r="E550" s="18" t="s">
        <v>1</v>
      </c>
      <c r="F550" s="346">
        <v>0</v>
      </c>
      <c r="G550" s="41"/>
      <c r="H550" s="44"/>
    </row>
    <row r="551" s="2" customFormat="1" ht="16.8" customHeight="1">
      <c r="A551" s="41"/>
      <c r="B551" s="44"/>
      <c r="C551" s="345" t="s">
        <v>1</v>
      </c>
      <c r="D551" s="345" t="s">
        <v>1317</v>
      </c>
      <c r="E551" s="18" t="s">
        <v>1</v>
      </c>
      <c r="F551" s="346">
        <v>22.344000000000001</v>
      </c>
      <c r="G551" s="41"/>
      <c r="H551" s="44"/>
    </row>
    <row r="552" s="2" customFormat="1" ht="16.8" customHeight="1">
      <c r="A552" s="41"/>
      <c r="B552" s="44"/>
      <c r="C552" s="345" t="s">
        <v>372</v>
      </c>
      <c r="D552" s="345" t="s">
        <v>509</v>
      </c>
      <c r="E552" s="18" t="s">
        <v>1</v>
      </c>
      <c r="F552" s="346">
        <v>22.344000000000001</v>
      </c>
      <c r="G552" s="41"/>
      <c r="H552" s="44"/>
    </row>
    <row r="553" s="2" customFormat="1" ht="16.8" customHeight="1">
      <c r="A553" s="41"/>
      <c r="B553" s="44"/>
      <c r="C553" s="347" t="s">
        <v>4715</v>
      </c>
      <c r="D553" s="41"/>
      <c r="E553" s="41"/>
      <c r="F553" s="41"/>
      <c r="G553" s="41"/>
      <c r="H553" s="44"/>
    </row>
    <row r="554" s="2" customFormat="1" ht="16.8" customHeight="1">
      <c r="A554" s="41"/>
      <c r="B554" s="44"/>
      <c r="C554" s="345" t="s">
        <v>1312</v>
      </c>
      <c r="D554" s="345" t="s">
        <v>1313</v>
      </c>
      <c r="E554" s="18" t="s">
        <v>269</v>
      </c>
      <c r="F554" s="346">
        <v>337.154</v>
      </c>
      <c r="G554" s="41"/>
      <c r="H554" s="44"/>
    </row>
    <row r="555" s="2" customFormat="1">
      <c r="A555" s="41"/>
      <c r="B555" s="44"/>
      <c r="C555" s="345" t="s">
        <v>1216</v>
      </c>
      <c r="D555" s="345" t="s">
        <v>1217</v>
      </c>
      <c r="E555" s="18" t="s">
        <v>269</v>
      </c>
      <c r="F555" s="346">
        <v>205.51900000000001</v>
      </c>
      <c r="G555" s="41"/>
      <c r="H555" s="44"/>
    </row>
    <row r="556" s="2" customFormat="1" ht="16.8" customHeight="1">
      <c r="A556" s="41"/>
      <c r="B556" s="44"/>
      <c r="C556" s="345" t="s">
        <v>1319</v>
      </c>
      <c r="D556" s="345" t="s">
        <v>1320</v>
      </c>
      <c r="E556" s="18" t="s">
        <v>269</v>
      </c>
      <c r="F556" s="346">
        <v>22.791</v>
      </c>
      <c r="G556" s="41"/>
      <c r="H556" s="44"/>
    </row>
    <row r="557" s="2" customFormat="1" ht="16.8" customHeight="1">
      <c r="A557" s="41"/>
      <c r="B557" s="44"/>
      <c r="C557" s="341" t="s">
        <v>375</v>
      </c>
      <c r="D557" s="342" t="s">
        <v>376</v>
      </c>
      <c r="E557" s="343" t="s">
        <v>307</v>
      </c>
      <c r="F557" s="344">
        <v>233.34</v>
      </c>
      <c r="G557" s="41"/>
      <c r="H557" s="44"/>
    </row>
    <row r="558" s="2" customFormat="1" ht="16.8" customHeight="1">
      <c r="A558" s="41"/>
      <c r="B558" s="44"/>
      <c r="C558" s="345" t="s">
        <v>1</v>
      </c>
      <c r="D558" s="345" t="s">
        <v>595</v>
      </c>
      <c r="E558" s="18" t="s">
        <v>1</v>
      </c>
      <c r="F558" s="346">
        <v>0</v>
      </c>
      <c r="G558" s="41"/>
      <c r="H558" s="44"/>
    </row>
    <row r="559" s="2" customFormat="1" ht="16.8" customHeight="1">
      <c r="A559" s="41"/>
      <c r="B559" s="44"/>
      <c r="C559" s="345" t="s">
        <v>1</v>
      </c>
      <c r="D559" s="345" t="s">
        <v>596</v>
      </c>
      <c r="E559" s="18" t="s">
        <v>1</v>
      </c>
      <c r="F559" s="346">
        <v>0</v>
      </c>
      <c r="G559" s="41"/>
      <c r="H559" s="44"/>
    </row>
    <row r="560" s="2" customFormat="1" ht="16.8" customHeight="1">
      <c r="A560" s="41"/>
      <c r="B560" s="44"/>
      <c r="C560" s="345" t="s">
        <v>1</v>
      </c>
      <c r="D560" s="345" t="s">
        <v>597</v>
      </c>
      <c r="E560" s="18" t="s">
        <v>1</v>
      </c>
      <c r="F560" s="346">
        <v>40.520000000000003</v>
      </c>
      <c r="G560" s="41"/>
      <c r="H560" s="44"/>
    </row>
    <row r="561" s="2" customFormat="1" ht="16.8" customHeight="1">
      <c r="A561" s="41"/>
      <c r="B561" s="44"/>
      <c r="C561" s="345" t="s">
        <v>1</v>
      </c>
      <c r="D561" s="345" t="s">
        <v>598</v>
      </c>
      <c r="E561" s="18" t="s">
        <v>1</v>
      </c>
      <c r="F561" s="346">
        <v>0</v>
      </c>
      <c r="G561" s="41"/>
      <c r="H561" s="44"/>
    </row>
    <row r="562" s="2" customFormat="1" ht="16.8" customHeight="1">
      <c r="A562" s="41"/>
      <c r="B562" s="44"/>
      <c r="C562" s="345" t="s">
        <v>1</v>
      </c>
      <c r="D562" s="345" t="s">
        <v>599</v>
      </c>
      <c r="E562" s="18" t="s">
        <v>1</v>
      </c>
      <c r="F562" s="346">
        <v>57.119999999999997</v>
      </c>
      <c r="G562" s="41"/>
      <c r="H562" s="44"/>
    </row>
    <row r="563" s="2" customFormat="1" ht="16.8" customHeight="1">
      <c r="A563" s="41"/>
      <c r="B563" s="44"/>
      <c r="C563" s="345" t="s">
        <v>1</v>
      </c>
      <c r="D563" s="345" t="s">
        <v>600</v>
      </c>
      <c r="E563" s="18" t="s">
        <v>1</v>
      </c>
      <c r="F563" s="346">
        <v>0</v>
      </c>
      <c r="G563" s="41"/>
      <c r="H563" s="44"/>
    </row>
    <row r="564" s="2" customFormat="1" ht="16.8" customHeight="1">
      <c r="A564" s="41"/>
      <c r="B564" s="44"/>
      <c r="C564" s="345" t="s">
        <v>1</v>
      </c>
      <c r="D564" s="345" t="s">
        <v>601</v>
      </c>
      <c r="E564" s="18" t="s">
        <v>1</v>
      </c>
      <c r="F564" s="346">
        <v>135.69999999999999</v>
      </c>
      <c r="G564" s="41"/>
      <c r="H564" s="44"/>
    </row>
    <row r="565" s="2" customFormat="1" ht="16.8" customHeight="1">
      <c r="A565" s="41"/>
      <c r="B565" s="44"/>
      <c r="C565" s="345" t="s">
        <v>375</v>
      </c>
      <c r="D565" s="345" t="s">
        <v>435</v>
      </c>
      <c r="E565" s="18" t="s">
        <v>1</v>
      </c>
      <c r="F565" s="346">
        <v>233.34</v>
      </c>
      <c r="G565" s="41"/>
      <c r="H565" s="44"/>
    </row>
    <row r="566" s="2" customFormat="1" ht="16.8" customHeight="1">
      <c r="A566" s="41"/>
      <c r="B566" s="44"/>
      <c r="C566" s="347" t="s">
        <v>4715</v>
      </c>
      <c r="D566" s="41"/>
      <c r="E566" s="41"/>
      <c r="F566" s="41"/>
      <c r="G566" s="41"/>
      <c r="H566" s="44"/>
    </row>
    <row r="567" s="2" customFormat="1" ht="16.8" customHeight="1">
      <c r="A567" s="41"/>
      <c r="B567" s="44"/>
      <c r="C567" s="345" t="s">
        <v>592</v>
      </c>
      <c r="D567" s="345" t="s">
        <v>593</v>
      </c>
      <c r="E567" s="18" t="s">
        <v>307</v>
      </c>
      <c r="F567" s="346">
        <v>233.34</v>
      </c>
      <c r="G567" s="41"/>
      <c r="H567" s="44"/>
    </row>
    <row r="568" s="2" customFormat="1">
      <c r="A568" s="41"/>
      <c r="B568" s="44"/>
      <c r="C568" s="345" t="s">
        <v>580</v>
      </c>
      <c r="D568" s="345" t="s">
        <v>581</v>
      </c>
      <c r="E568" s="18" t="s">
        <v>269</v>
      </c>
      <c r="F568" s="346">
        <v>527.00999999999999</v>
      </c>
      <c r="G568" s="41"/>
      <c r="H568" s="44"/>
    </row>
    <row r="569" s="2" customFormat="1" ht="16.8" customHeight="1">
      <c r="A569" s="41"/>
      <c r="B569" s="44"/>
      <c r="C569" s="345" t="s">
        <v>615</v>
      </c>
      <c r="D569" s="345" t="s">
        <v>616</v>
      </c>
      <c r="E569" s="18" t="s">
        <v>332</v>
      </c>
      <c r="F569" s="346">
        <v>35.000999999999998</v>
      </c>
      <c r="G569" s="41"/>
      <c r="H569" s="44"/>
    </row>
    <row r="570" s="2" customFormat="1" ht="16.8" customHeight="1">
      <c r="A570" s="41"/>
      <c r="B570" s="44"/>
      <c r="C570" s="345" t="s">
        <v>620</v>
      </c>
      <c r="D570" s="345" t="s">
        <v>621</v>
      </c>
      <c r="E570" s="18" t="s">
        <v>332</v>
      </c>
      <c r="F570" s="346">
        <v>7</v>
      </c>
      <c r="G570" s="41"/>
      <c r="H570" s="44"/>
    </row>
    <row r="571" s="2" customFormat="1" ht="16.8" customHeight="1">
      <c r="A571" s="41"/>
      <c r="B571" s="44"/>
      <c r="C571" s="341" t="s">
        <v>378</v>
      </c>
      <c r="D571" s="342" t="s">
        <v>379</v>
      </c>
      <c r="E571" s="343" t="s">
        <v>269</v>
      </c>
      <c r="F571" s="344">
        <v>527.00999999999999</v>
      </c>
      <c r="G571" s="41"/>
      <c r="H571" s="44"/>
    </row>
    <row r="572" s="2" customFormat="1" ht="16.8" customHeight="1">
      <c r="A572" s="41"/>
      <c r="B572" s="44"/>
      <c r="C572" s="345" t="s">
        <v>1</v>
      </c>
      <c r="D572" s="345" t="s">
        <v>583</v>
      </c>
      <c r="E572" s="18" t="s">
        <v>1</v>
      </c>
      <c r="F572" s="346">
        <v>0</v>
      </c>
      <c r="G572" s="41"/>
      <c r="H572" s="44"/>
    </row>
    <row r="573" s="2" customFormat="1" ht="16.8" customHeight="1">
      <c r="A573" s="41"/>
      <c r="B573" s="44"/>
      <c r="C573" s="345" t="s">
        <v>1</v>
      </c>
      <c r="D573" s="345" t="s">
        <v>584</v>
      </c>
      <c r="E573" s="18" t="s">
        <v>1</v>
      </c>
      <c r="F573" s="346">
        <v>177</v>
      </c>
      <c r="G573" s="41"/>
      <c r="H573" s="44"/>
    </row>
    <row r="574" s="2" customFormat="1" ht="16.8" customHeight="1">
      <c r="A574" s="41"/>
      <c r="B574" s="44"/>
      <c r="C574" s="345" t="s">
        <v>1</v>
      </c>
      <c r="D574" s="345" t="s">
        <v>585</v>
      </c>
      <c r="E574" s="18" t="s">
        <v>1</v>
      </c>
      <c r="F574" s="346">
        <v>350.00999999999999</v>
      </c>
      <c r="G574" s="41"/>
      <c r="H574" s="44"/>
    </row>
    <row r="575" s="2" customFormat="1" ht="16.8" customHeight="1">
      <c r="A575" s="41"/>
      <c r="B575" s="44"/>
      <c r="C575" s="345" t="s">
        <v>378</v>
      </c>
      <c r="D575" s="345" t="s">
        <v>435</v>
      </c>
      <c r="E575" s="18" t="s">
        <v>1</v>
      </c>
      <c r="F575" s="346">
        <v>527.00999999999999</v>
      </c>
      <c r="G575" s="41"/>
      <c r="H575" s="44"/>
    </row>
    <row r="576" s="2" customFormat="1" ht="16.8" customHeight="1">
      <c r="A576" s="41"/>
      <c r="B576" s="44"/>
      <c r="C576" s="347" t="s">
        <v>4715</v>
      </c>
      <c r="D576" s="41"/>
      <c r="E576" s="41"/>
      <c r="F576" s="41"/>
      <c r="G576" s="41"/>
      <c r="H576" s="44"/>
    </row>
    <row r="577" s="2" customFormat="1">
      <c r="A577" s="41"/>
      <c r="B577" s="44"/>
      <c r="C577" s="345" t="s">
        <v>580</v>
      </c>
      <c r="D577" s="345" t="s">
        <v>581</v>
      </c>
      <c r="E577" s="18" t="s">
        <v>269</v>
      </c>
      <c r="F577" s="346">
        <v>527.00999999999999</v>
      </c>
      <c r="G577" s="41"/>
      <c r="H577" s="44"/>
    </row>
    <row r="578" s="2" customFormat="1" ht="16.8" customHeight="1">
      <c r="A578" s="41"/>
      <c r="B578" s="44"/>
      <c r="C578" s="345" t="s">
        <v>588</v>
      </c>
      <c r="D578" s="345" t="s">
        <v>589</v>
      </c>
      <c r="E578" s="18" t="s">
        <v>269</v>
      </c>
      <c r="F578" s="346">
        <v>527.00999999999999</v>
      </c>
      <c r="G578" s="41"/>
      <c r="H578" s="44"/>
    </row>
    <row r="579" s="2" customFormat="1" ht="16.8" customHeight="1">
      <c r="A579" s="41"/>
      <c r="B579" s="44"/>
      <c r="C579" s="341" t="s">
        <v>381</v>
      </c>
      <c r="D579" s="342" t="s">
        <v>382</v>
      </c>
      <c r="E579" s="343" t="s">
        <v>332</v>
      </c>
      <c r="F579" s="344">
        <v>2466.4169999999999</v>
      </c>
      <c r="G579" s="41"/>
      <c r="H579" s="44"/>
    </row>
    <row r="580" s="2" customFormat="1" ht="16.8" customHeight="1">
      <c r="A580" s="41"/>
      <c r="B580" s="44"/>
      <c r="C580" s="345" t="s">
        <v>1</v>
      </c>
      <c r="D580" s="345" t="s">
        <v>428</v>
      </c>
      <c r="E580" s="18" t="s">
        <v>1</v>
      </c>
      <c r="F580" s="346">
        <v>0</v>
      </c>
      <c r="G580" s="41"/>
      <c r="H580" s="44"/>
    </row>
    <row r="581" s="2" customFormat="1" ht="16.8" customHeight="1">
      <c r="A581" s="41"/>
      <c r="B581" s="44"/>
      <c r="C581" s="345" t="s">
        <v>1</v>
      </c>
      <c r="D581" s="345" t="s">
        <v>429</v>
      </c>
      <c r="E581" s="18" t="s">
        <v>1</v>
      </c>
      <c r="F581" s="346">
        <v>1561.0340000000001</v>
      </c>
      <c r="G581" s="41"/>
      <c r="H581" s="44"/>
    </row>
    <row r="582" s="2" customFormat="1" ht="16.8" customHeight="1">
      <c r="A582" s="41"/>
      <c r="B582" s="44"/>
      <c r="C582" s="345" t="s">
        <v>1</v>
      </c>
      <c r="D582" s="345" t="s">
        <v>430</v>
      </c>
      <c r="E582" s="18" t="s">
        <v>1</v>
      </c>
      <c r="F582" s="346">
        <v>171.59999999999999</v>
      </c>
      <c r="G582" s="41"/>
      <c r="H582" s="44"/>
    </row>
    <row r="583" s="2" customFormat="1" ht="16.8" customHeight="1">
      <c r="A583" s="41"/>
      <c r="B583" s="44"/>
      <c r="C583" s="345" t="s">
        <v>1</v>
      </c>
      <c r="D583" s="345" t="s">
        <v>431</v>
      </c>
      <c r="E583" s="18" t="s">
        <v>1</v>
      </c>
      <c r="F583" s="346">
        <v>35.100000000000001</v>
      </c>
      <c r="G583" s="41"/>
      <c r="H583" s="44"/>
    </row>
    <row r="584" s="2" customFormat="1" ht="16.8" customHeight="1">
      <c r="A584" s="41"/>
      <c r="B584" s="44"/>
      <c r="C584" s="345" t="s">
        <v>1</v>
      </c>
      <c r="D584" s="345" t="s">
        <v>432</v>
      </c>
      <c r="E584" s="18" t="s">
        <v>1</v>
      </c>
      <c r="F584" s="346">
        <v>576.68299999999999</v>
      </c>
      <c r="G584" s="41"/>
      <c r="H584" s="44"/>
    </row>
    <row r="585" s="2" customFormat="1" ht="16.8" customHeight="1">
      <c r="A585" s="41"/>
      <c r="B585" s="44"/>
      <c r="C585" s="345" t="s">
        <v>1</v>
      </c>
      <c r="D585" s="345" t="s">
        <v>433</v>
      </c>
      <c r="E585" s="18" t="s">
        <v>1</v>
      </c>
      <c r="F585" s="346">
        <v>27</v>
      </c>
      <c r="G585" s="41"/>
      <c r="H585" s="44"/>
    </row>
    <row r="586" s="2" customFormat="1" ht="16.8" customHeight="1">
      <c r="A586" s="41"/>
      <c r="B586" s="44"/>
      <c r="C586" s="345" t="s">
        <v>1</v>
      </c>
      <c r="D586" s="345" t="s">
        <v>376</v>
      </c>
      <c r="E586" s="18" t="s">
        <v>1</v>
      </c>
      <c r="F586" s="346">
        <v>0</v>
      </c>
      <c r="G586" s="41"/>
      <c r="H586" s="44"/>
    </row>
    <row r="587" s="2" customFormat="1" ht="16.8" customHeight="1">
      <c r="A587" s="41"/>
      <c r="B587" s="44"/>
      <c r="C587" s="345" t="s">
        <v>1</v>
      </c>
      <c r="D587" s="345" t="s">
        <v>434</v>
      </c>
      <c r="E587" s="18" t="s">
        <v>1</v>
      </c>
      <c r="F587" s="346">
        <v>90</v>
      </c>
      <c r="G587" s="41"/>
      <c r="H587" s="44"/>
    </row>
    <row r="588" s="2" customFormat="1" ht="16.8" customHeight="1">
      <c r="A588" s="41"/>
      <c r="B588" s="44"/>
      <c r="C588" s="345" t="s">
        <v>1</v>
      </c>
      <c r="D588" s="345" t="s">
        <v>120</v>
      </c>
      <c r="E588" s="18" t="s">
        <v>1</v>
      </c>
      <c r="F588" s="346">
        <v>0</v>
      </c>
      <c r="G588" s="41"/>
      <c r="H588" s="44"/>
    </row>
    <row r="589" s="2" customFormat="1" ht="16.8" customHeight="1">
      <c r="A589" s="41"/>
      <c r="B589" s="44"/>
      <c r="C589" s="345" t="s">
        <v>1</v>
      </c>
      <c r="D589" s="345" t="s">
        <v>105</v>
      </c>
      <c r="E589" s="18" t="s">
        <v>1</v>
      </c>
      <c r="F589" s="346">
        <v>5</v>
      </c>
      <c r="G589" s="41"/>
      <c r="H589" s="44"/>
    </row>
    <row r="590" s="2" customFormat="1" ht="16.8" customHeight="1">
      <c r="A590" s="41"/>
      <c r="B590" s="44"/>
      <c r="C590" s="345" t="s">
        <v>381</v>
      </c>
      <c r="D590" s="345" t="s">
        <v>435</v>
      </c>
      <c r="E590" s="18" t="s">
        <v>1</v>
      </c>
      <c r="F590" s="346">
        <v>2466.4169999999999</v>
      </c>
      <c r="G590" s="41"/>
      <c r="H590" s="44"/>
    </row>
    <row r="591" s="2" customFormat="1" ht="16.8" customHeight="1">
      <c r="A591" s="41"/>
      <c r="B591" s="44"/>
      <c r="C591" s="347" t="s">
        <v>4715</v>
      </c>
      <c r="D591" s="41"/>
      <c r="E591" s="41"/>
      <c r="F591" s="41"/>
      <c r="G591" s="41"/>
      <c r="H591" s="44"/>
    </row>
    <row r="592" s="2" customFormat="1" ht="16.8" customHeight="1">
      <c r="A592" s="41"/>
      <c r="B592" s="44"/>
      <c r="C592" s="345" t="s">
        <v>425</v>
      </c>
      <c r="D592" s="345" t="s">
        <v>426</v>
      </c>
      <c r="E592" s="18" t="s">
        <v>332</v>
      </c>
      <c r="F592" s="346">
        <v>2466.4169999999999</v>
      </c>
      <c r="G592" s="41"/>
      <c r="H592" s="44"/>
    </row>
    <row r="593" s="2" customFormat="1" ht="16.8" customHeight="1">
      <c r="A593" s="41"/>
      <c r="B593" s="44"/>
      <c r="C593" s="345" t="s">
        <v>436</v>
      </c>
      <c r="D593" s="345" t="s">
        <v>437</v>
      </c>
      <c r="E593" s="18" t="s">
        <v>332</v>
      </c>
      <c r="F593" s="346">
        <v>2466.4169999999999</v>
      </c>
      <c r="G593" s="41"/>
      <c r="H593" s="44"/>
    </row>
    <row r="594" s="2" customFormat="1" ht="16.8" customHeight="1">
      <c r="A594" s="41"/>
      <c r="B594" s="44"/>
      <c r="C594" s="345" t="s">
        <v>446</v>
      </c>
      <c r="D594" s="345" t="s">
        <v>447</v>
      </c>
      <c r="E594" s="18" t="s">
        <v>332</v>
      </c>
      <c r="F594" s="346">
        <v>2959.6999999999998</v>
      </c>
      <c r="G594" s="41"/>
      <c r="H594" s="44"/>
    </row>
    <row r="595" s="2" customFormat="1" ht="16.8" customHeight="1">
      <c r="A595" s="41"/>
      <c r="B595" s="44"/>
      <c r="C595" s="345" t="s">
        <v>451</v>
      </c>
      <c r="D595" s="345" t="s">
        <v>452</v>
      </c>
      <c r="E595" s="18" t="s">
        <v>332</v>
      </c>
      <c r="F595" s="346">
        <v>2959.6999999999998</v>
      </c>
      <c r="G595" s="41"/>
      <c r="H595" s="44"/>
    </row>
    <row r="596" s="2" customFormat="1" ht="16.8" customHeight="1">
      <c r="A596" s="41"/>
      <c r="B596" s="44"/>
      <c r="C596" s="341" t="s">
        <v>4786</v>
      </c>
      <c r="D596" s="342" t="s">
        <v>4787</v>
      </c>
      <c r="E596" s="343" t="s">
        <v>332</v>
      </c>
      <c r="F596" s="344">
        <v>0</v>
      </c>
      <c r="G596" s="41"/>
      <c r="H596" s="44"/>
    </row>
    <row r="597" s="2" customFormat="1" ht="16.8" customHeight="1">
      <c r="A597" s="41"/>
      <c r="B597" s="44"/>
      <c r="C597" s="341" t="s">
        <v>384</v>
      </c>
      <c r="D597" s="342" t="s">
        <v>385</v>
      </c>
      <c r="E597" s="343" t="s">
        <v>307</v>
      </c>
      <c r="F597" s="344">
        <v>30.399999999999999</v>
      </c>
      <c r="G597" s="41"/>
      <c r="H597" s="44"/>
    </row>
    <row r="598" s="2" customFormat="1" ht="16.8" customHeight="1">
      <c r="A598" s="41"/>
      <c r="B598" s="44"/>
      <c r="C598" s="345" t="s">
        <v>384</v>
      </c>
      <c r="D598" s="345" t="s">
        <v>442</v>
      </c>
      <c r="E598" s="18" t="s">
        <v>1</v>
      </c>
      <c r="F598" s="346">
        <v>30.399999999999999</v>
      </c>
      <c r="G598" s="41"/>
      <c r="H598" s="44"/>
    </row>
    <row r="599" s="2" customFormat="1" ht="16.8" customHeight="1">
      <c r="A599" s="41"/>
      <c r="B599" s="44"/>
      <c r="C599" s="347" t="s">
        <v>4715</v>
      </c>
      <c r="D599" s="41"/>
      <c r="E599" s="41"/>
      <c r="F599" s="41"/>
      <c r="G599" s="41"/>
      <c r="H599" s="44"/>
    </row>
    <row r="600" s="2" customFormat="1" ht="16.8" customHeight="1">
      <c r="A600" s="41"/>
      <c r="B600" s="44"/>
      <c r="C600" s="345" t="s">
        <v>439</v>
      </c>
      <c r="D600" s="345" t="s">
        <v>440</v>
      </c>
      <c r="E600" s="18" t="s">
        <v>307</v>
      </c>
      <c r="F600" s="346">
        <v>30.399999999999999</v>
      </c>
      <c r="G600" s="41"/>
      <c r="H600" s="44"/>
    </row>
    <row r="601" s="2" customFormat="1" ht="16.8" customHeight="1">
      <c r="A601" s="41"/>
      <c r="B601" s="44"/>
      <c r="C601" s="345" t="s">
        <v>443</v>
      </c>
      <c r="D601" s="345" t="s">
        <v>444</v>
      </c>
      <c r="E601" s="18" t="s">
        <v>307</v>
      </c>
      <c r="F601" s="346">
        <v>30.399999999999999</v>
      </c>
      <c r="G601" s="41"/>
      <c r="H601" s="44"/>
    </row>
    <row r="602" s="2" customFormat="1" ht="16.8" customHeight="1">
      <c r="A602" s="41"/>
      <c r="B602" s="44"/>
      <c r="C602" s="341" t="s">
        <v>387</v>
      </c>
      <c r="D602" s="342" t="s">
        <v>388</v>
      </c>
      <c r="E602" s="343" t="s">
        <v>332</v>
      </c>
      <c r="F602" s="344">
        <v>92.403000000000006</v>
      </c>
      <c r="G602" s="41"/>
      <c r="H602" s="44"/>
    </row>
    <row r="603" s="2" customFormat="1" ht="16.8" customHeight="1">
      <c r="A603" s="41"/>
      <c r="B603" s="44"/>
      <c r="C603" s="345" t="s">
        <v>1</v>
      </c>
      <c r="D603" s="345" t="s">
        <v>555</v>
      </c>
      <c r="E603" s="18" t="s">
        <v>1</v>
      </c>
      <c r="F603" s="346">
        <v>0</v>
      </c>
      <c r="G603" s="41"/>
      <c r="H603" s="44"/>
    </row>
    <row r="604" s="2" customFormat="1" ht="16.8" customHeight="1">
      <c r="A604" s="41"/>
      <c r="B604" s="44"/>
      <c r="C604" s="345" t="s">
        <v>1</v>
      </c>
      <c r="D604" s="345" t="s">
        <v>556</v>
      </c>
      <c r="E604" s="18" t="s">
        <v>1</v>
      </c>
      <c r="F604" s="346">
        <v>102.616</v>
      </c>
      <c r="G604" s="41"/>
      <c r="H604" s="44"/>
    </row>
    <row r="605" s="2" customFormat="1" ht="16.8" customHeight="1">
      <c r="A605" s="41"/>
      <c r="B605" s="44"/>
      <c r="C605" s="345" t="s">
        <v>1</v>
      </c>
      <c r="D605" s="345" t="s">
        <v>557</v>
      </c>
      <c r="E605" s="18" t="s">
        <v>1</v>
      </c>
      <c r="F605" s="346">
        <v>0</v>
      </c>
      <c r="G605" s="41"/>
      <c r="H605" s="44"/>
    </row>
    <row r="606" s="2" customFormat="1" ht="16.8" customHeight="1">
      <c r="A606" s="41"/>
      <c r="B606" s="44"/>
      <c r="C606" s="345" t="s">
        <v>1</v>
      </c>
      <c r="D606" s="345" t="s">
        <v>558</v>
      </c>
      <c r="E606" s="18" t="s">
        <v>1</v>
      </c>
      <c r="F606" s="346">
        <v>7.7400000000000002</v>
      </c>
      <c r="G606" s="41"/>
      <c r="H606" s="44"/>
    </row>
    <row r="607" s="2" customFormat="1" ht="16.8" customHeight="1">
      <c r="A607" s="41"/>
      <c r="B607" s="44"/>
      <c r="C607" s="345" t="s">
        <v>1</v>
      </c>
      <c r="D607" s="345" t="s">
        <v>559</v>
      </c>
      <c r="E607" s="18" t="s">
        <v>1</v>
      </c>
      <c r="F607" s="346">
        <v>0</v>
      </c>
      <c r="G607" s="41"/>
      <c r="H607" s="44"/>
    </row>
    <row r="608" s="2" customFormat="1" ht="16.8" customHeight="1">
      <c r="A608" s="41"/>
      <c r="B608" s="44"/>
      <c r="C608" s="345" t="s">
        <v>1</v>
      </c>
      <c r="D608" s="345" t="s">
        <v>560</v>
      </c>
      <c r="E608" s="18" t="s">
        <v>1</v>
      </c>
      <c r="F608" s="346">
        <v>-15.624000000000001</v>
      </c>
      <c r="G608" s="41"/>
      <c r="H608" s="44"/>
    </row>
    <row r="609" s="2" customFormat="1" ht="16.8" customHeight="1">
      <c r="A609" s="41"/>
      <c r="B609" s="44"/>
      <c r="C609" s="345" t="s">
        <v>1</v>
      </c>
      <c r="D609" s="345" t="s">
        <v>561</v>
      </c>
      <c r="E609" s="18" t="s">
        <v>1</v>
      </c>
      <c r="F609" s="346">
        <v>0</v>
      </c>
      <c r="G609" s="41"/>
      <c r="H609" s="44"/>
    </row>
    <row r="610" s="2" customFormat="1" ht="16.8" customHeight="1">
      <c r="A610" s="41"/>
      <c r="B610" s="44"/>
      <c r="C610" s="345" t="s">
        <v>1</v>
      </c>
      <c r="D610" s="345" t="s">
        <v>562</v>
      </c>
      <c r="E610" s="18" t="s">
        <v>1</v>
      </c>
      <c r="F610" s="346">
        <v>-1.3879999999999999</v>
      </c>
      <c r="G610" s="41"/>
      <c r="H610" s="44"/>
    </row>
    <row r="611" s="2" customFormat="1" ht="16.8" customHeight="1">
      <c r="A611" s="41"/>
      <c r="B611" s="44"/>
      <c r="C611" s="345" t="s">
        <v>1</v>
      </c>
      <c r="D611" s="345" t="s">
        <v>563</v>
      </c>
      <c r="E611" s="18" t="s">
        <v>1</v>
      </c>
      <c r="F611" s="346">
        <v>-0.94099999999999995</v>
      </c>
      <c r="G611" s="41"/>
      <c r="H611" s="44"/>
    </row>
    <row r="612" s="2" customFormat="1" ht="16.8" customHeight="1">
      <c r="A612" s="41"/>
      <c r="B612" s="44"/>
      <c r="C612" s="345" t="s">
        <v>387</v>
      </c>
      <c r="D612" s="345" t="s">
        <v>435</v>
      </c>
      <c r="E612" s="18" t="s">
        <v>1</v>
      </c>
      <c r="F612" s="346">
        <v>92.403000000000006</v>
      </c>
      <c r="G612" s="41"/>
      <c r="H612" s="44"/>
    </row>
    <row r="613" s="2" customFormat="1" ht="16.8" customHeight="1">
      <c r="A613" s="41"/>
      <c r="B613" s="44"/>
      <c r="C613" s="347" t="s">
        <v>4715</v>
      </c>
      <c r="D613" s="41"/>
      <c r="E613" s="41"/>
      <c r="F613" s="41"/>
      <c r="G613" s="41"/>
      <c r="H613" s="44"/>
    </row>
    <row r="614" s="2" customFormat="1" ht="16.8" customHeight="1">
      <c r="A614" s="41"/>
      <c r="B614" s="44"/>
      <c r="C614" s="345" t="s">
        <v>552</v>
      </c>
      <c r="D614" s="345" t="s">
        <v>553</v>
      </c>
      <c r="E614" s="18" t="s">
        <v>332</v>
      </c>
      <c r="F614" s="346">
        <v>92.403000000000006</v>
      </c>
      <c r="G614" s="41"/>
      <c r="H614" s="44"/>
    </row>
    <row r="615" s="2" customFormat="1" ht="16.8" customHeight="1">
      <c r="A615" s="41"/>
      <c r="B615" s="44"/>
      <c r="C615" s="345" t="s">
        <v>564</v>
      </c>
      <c r="D615" s="345" t="s">
        <v>565</v>
      </c>
      <c r="E615" s="18" t="s">
        <v>269</v>
      </c>
      <c r="F615" s="346">
        <v>616.01999999999998</v>
      </c>
      <c r="G615" s="41"/>
      <c r="H615" s="44"/>
    </row>
    <row r="616" s="2" customFormat="1" ht="16.8" customHeight="1">
      <c r="A616" s="41"/>
      <c r="B616" s="44"/>
      <c r="C616" s="345" t="s">
        <v>573</v>
      </c>
      <c r="D616" s="345" t="s">
        <v>574</v>
      </c>
      <c r="E616" s="18" t="s">
        <v>505</v>
      </c>
      <c r="F616" s="346">
        <v>8.6950000000000003</v>
      </c>
      <c r="G616" s="41"/>
      <c r="H616" s="44"/>
    </row>
    <row r="617" s="2" customFormat="1" ht="16.8" customHeight="1">
      <c r="A617" s="41"/>
      <c r="B617" s="44"/>
      <c r="C617" s="345" t="s">
        <v>1312</v>
      </c>
      <c r="D617" s="345" t="s">
        <v>1313</v>
      </c>
      <c r="E617" s="18" t="s">
        <v>269</v>
      </c>
      <c r="F617" s="346">
        <v>337.154</v>
      </c>
      <c r="G617" s="41"/>
      <c r="H617" s="44"/>
    </row>
    <row r="618" s="2" customFormat="1" ht="16.8" customHeight="1">
      <c r="A618" s="41"/>
      <c r="B618" s="44"/>
      <c r="C618" s="341" t="s">
        <v>4788</v>
      </c>
      <c r="D618" s="342" t="s">
        <v>4789</v>
      </c>
      <c r="E618" s="343" t="s">
        <v>307</v>
      </c>
      <c r="F618" s="344">
        <v>61.100000000000001</v>
      </c>
      <c r="G618" s="41"/>
      <c r="H618" s="44"/>
    </row>
    <row r="619" s="2" customFormat="1">
      <c r="A619" s="41"/>
      <c r="B619" s="44"/>
      <c r="C619" s="340" t="s">
        <v>4790</v>
      </c>
      <c r="D619" s="340" t="s">
        <v>111</v>
      </c>
      <c r="E619" s="41"/>
      <c r="F619" s="41"/>
      <c r="G619" s="41"/>
      <c r="H619" s="44"/>
    </row>
    <row r="620" s="2" customFormat="1" ht="16.8" customHeight="1">
      <c r="A620" s="41"/>
      <c r="B620" s="44"/>
      <c r="C620" s="341" t="s">
        <v>1930</v>
      </c>
      <c r="D620" s="342" t="s">
        <v>1931</v>
      </c>
      <c r="E620" s="343" t="s">
        <v>269</v>
      </c>
      <c r="F620" s="344">
        <v>33.299999999999997</v>
      </c>
      <c r="G620" s="41"/>
      <c r="H620" s="44"/>
    </row>
    <row r="621" s="2" customFormat="1" ht="16.8" customHeight="1">
      <c r="A621" s="41"/>
      <c r="B621" s="44"/>
      <c r="C621" s="345" t="s">
        <v>1</v>
      </c>
      <c r="D621" s="345" t="s">
        <v>636</v>
      </c>
      <c r="E621" s="18" t="s">
        <v>1</v>
      </c>
      <c r="F621" s="346">
        <v>0</v>
      </c>
      <c r="G621" s="41"/>
      <c r="H621" s="44"/>
    </row>
    <row r="622" s="2" customFormat="1" ht="16.8" customHeight="1">
      <c r="A622" s="41"/>
      <c r="B622" s="44"/>
      <c r="C622" s="345" t="s">
        <v>1930</v>
      </c>
      <c r="D622" s="345" t="s">
        <v>1932</v>
      </c>
      <c r="E622" s="18" t="s">
        <v>1</v>
      </c>
      <c r="F622" s="346">
        <v>33.299999999999997</v>
      </c>
      <c r="G622" s="41"/>
      <c r="H622" s="44"/>
    </row>
    <row r="623" s="2" customFormat="1" ht="16.8" customHeight="1">
      <c r="A623" s="41"/>
      <c r="B623" s="44"/>
      <c r="C623" s="347" t="s">
        <v>4715</v>
      </c>
      <c r="D623" s="41"/>
      <c r="E623" s="41"/>
      <c r="F623" s="41"/>
      <c r="G623" s="41"/>
      <c r="H623" s="44"/>
    </row>
    <row r="624" s="2" customFormat="1" ht="16.8" customHeight="1">
      <c r="A624" s="41"/>
      <c r="B624" s="44"/>
      <c r="C624" s="345" t="s">
        <v>2551</v>
      </c>
      <c r="D624" s="345" t="s">
        <v>2552</v>
      </c>
      <c r="E624" s="18" t="s">
        <v>269</v>
      </c>
      <c r="F624" s="346">
        <v>33.299999999999997</v>
      </c>
      <c r="G624" s="41"/>
      <c r="H624" s="44"/>
    </row>
    <row r="625" s="2" customFormat="1" ht="16.8" customHeight="1">
      <c r="A625" s="41"/>
      <c r="B625" s="44"/>
      <c r="C625" s="345" t="s">
        <v>2539</v>
      </c>
      <c r="D625" s="345" t="s">
        <v>2540</v>
      </c>
      <c r="E625" s="18" t="s">
        <v>269</v>
      </c>
      <c r="F625" s="346">
        <v>702.20000000000005</v>
      </c>
      <c r="G625" s="41"/>
      <c r="H625" s="44"/>
    </row>
    <row r="626" s="2" customFormat="1" ht="16.8" customHeight="1">
      <c r="A626" s="41"/>
      <c r="B626" s="44"/>
      <c r="C626" s="345" t="s">
        <v>2566</v>
      </c>
      <c r="D626" s="345" t="s">
        <v>2567</v>
      </c>
      <c r="E626" s="18" t="s">
        <v>307</v>
      </c>
      <c r="F626" s="346">
        <v>374.35000000000002</v>
      </c>
      <c r="G626" s="41"/>
      <c r="H626" s="44"/>
    </row>
    <row r="627" s="2" customFormat="1" ht="16.8" customHeight="1">
      <c r="A627" s="41"/>
      <c r="B627" s="44"/>
      <c r="C627" s="345" t="s">
        <v>2570</v>
      </c>
      <c r="D627" s="345" t="s">
        <v>2571</v>
      </c>
      <c r="E627" s="18" t="s">
        <v>307</v>
      </c>
      <c r="F627" s="346">
        <v>381.83699999999999</v>
      </c>
      <c r="G627" s="41"/>
      <c r="H627" s="44"/>
    </row>
    <row r="628" s="2" customFormat="1" ht="16.8" customHeight="1">
      <c r="A628" s="41"/>
      <c r="B628" s="44"/>
      <c r="C628" s="341" t="s">
        <v>2706</v>
      </c>
      <c r="D628" s="342" t="s">
        <v>4721</v>
      </c>
      <c r="E628" s="343" t="s">
        <v>269</v>
      </c>
      <c r="F628" s="344">
        <v>3028.48</v>
      </c>
      <c r="G628" s="41"/>
      <c r="H628" s="44"/>
    </row>
    <row r="629" s="2" customFormat="1" ht="16.8" customHeight="1">
      <c r="A629" s="41"/>
      <c r="B629" s="44"/>
      <c r="C629" s="345" t="s">
        <v>1</v>
      </c>
      <c r="D629" s="345" t="s">
        <v>2701</v>
      </c>
      <c r="E629" s="18" t="s">
        <v>1</v>
      </c>
      <c r="F629" s="346">
        <v>0</v>
      </c>
      <c r="G629" s="41"/>
      <c r="H629" s="44"/>
    </row>
    <row r="630" s="2" customFormat="1" ht="16.8" customHeight="1">
      <c r="A630" s="41"/>
      <c r="B630" s="44"/>
      <c r="C630" s="345" t="s">
        <v>1</v>
      </c>
      <c r="D630" s="345" t="s">
        <v>2702</v>
      </c>
      <c r="E630" s="18" t="s">
        <v>1</v>
      </c>
      <c r="F630" s="346">
        <v>0</v>
      </c>
      <c r="G630" s="41"/>
      <c r="H630" s="44"/>
    </row>
    <row r="631" s="2" customFormat="1" ht="16.8" customHeight="1">
      <c r="A631" s="41"/>
      <c r="B631" s="44"/>
      <c r="C631" s="345" t="s">
        <v>1933</v>
      </c>
      <c r="D631" s="345" t="s">
        <v>1935</v>
      </c>
      <c r="E631" s="18" t="s">
        <v>1</v>
      </c>
      <c r="F631" s="346">
        <v>2999.0500000000002</v>
      </c>
      <c r="G631" s="41"/>
      <c r="H631" s="44"/>
    </row>
    <row r="632" s="2" customFormat="1" ht="16.8" customHeight="1">
      <c r="A632" s="41"/>
      <c r="B632" s="44"/>
      <c r="C632" s="345" t="s">
        <v>1</v>
      </c>
      <c r="D632" s="345" t="s">
        <v>2703</v>
      </c>
      <c r="E632" s="18" t="s">
        <v>1</v>
      </c>
      <c r="F632" s="346">
        <v>0</v>
      </c>
      <c r="G632" s="41"/>
      <c r="H632" s="44"/>
    </row>
    <row r="633" s="2" customFormat="1" ht="16.8" customHeight="1">
      <c r="A633" s="41"/>
      <c r="B633" s="44"/>
      <c r="C633" s="345" t="s">
        <v>2704</v>
      </c>
      <c r="D633" s="345" t="s">
        <v>2705</v>
      </c>
      <c r="E633" s="18" t="s">
        <v>1</v>
      </c>
      <c r="F633" s="346">
        <v>29.43</v>
      </c>
      <c r="G633" s="41"/>
      <c r="H633" s="44"/>
    </row>
    <row r="634" s="2" customFormat="1" ht="16.8" customHeight="1">
      <c r="A634" s="41"/>
      <c r="B634" s="44"/>
      <c r="C634" s="345" t="s">
        <v>1</v>
      </c>
      <c r="D634" s="345" t="s">
        <v>1</v>
      </c>
      <c r="E634" s="18" t="s">
        <v>1</v>
      </c>
      <c r="F634" s="346">
        <v>0</v>
      </c>
      <c r="G634" s="41"/>
      <c r="H634" s="44"/>
    </row>
    <row r="635" s="2" customFormat="1" ht="16.8" customHeight="1">
      <c r="A635" s="41"/>
      <c r="B635" s="44"/>
      <c r="C635" s="345" t="s">
        <v>2706</v>
      </c>
      <c r="D635" s="345" t="s">
        <v>435</v>
      </c>
      <c r="E635" s="18" t="s">
        <v>1</v>
      </c>
      <c r="F635" s="346">
        <v>3028.48</v>
      </c>
      <c r="G635" s="41"/>
      <c r="H635" s="44"/>
    </row>
    <row r="636" s="2" customFormat="1" ht="16.8" customHeight="1">
      <c r="A636" s="41"/>
      <c r="B636" s="44"/>
      <c r="C636" s="341" t="s">
        <v>1933</v>
      </c>
      <c r="D636" s="342" t="s">
        <v>1934</v>
      </c>
      <c r="E636" s="343" t="s">
        <v>269</v>
      </c>
      <c r="F636" s="344">
        <v>2999.0500000000002</v>
      </c>
      <c r="G636" s="41"/>
      <c r="H636" s="44"/>
    </row>
    <row r="637" s="2" customFormat="1" ht="16.8" customHeight="1">
      <c r="A637" s="41"/>
      <c r="B637" s="44"/>
      <c r="C637" s="345" t="s">
        <v>1</v>
      </c>
      <c r="D637" s="345" t="s">
        <v>2701</v>
      </c>
      <c r="E637" s="18" t="s">
        <v>1</v>
      </c>
      <c r="F637" s="346">
        <v>0</v>
      </c>
      <c r="G637" s="41"/>
      <c r="H637" s="44"/>
    </row>
    <row r="638" s="2" customFormat="1" ht="16.8" customHeight="1">
      <c r="A638" s="41"/>
      <c r="B638" s="44"/>
      <c r="C638" s="345" t="s">
        <v>1</v>
      </c>
      <c r="D638" s="345" t="s">
        <v>2702</v>
      </c>
      <c r="E638" s="18" t="s">
        <v>1</v>
      </c>
      <c r="F638" s="346">
        <v>0</v>
      </c>
      <c r="G638" s="41"/>
      <c r="H638" s="44"/>
    </row>
    <row r="639" s="2" customFormat="1" ht="16.8" customHeight="1">
      <c r="A639" s="41"/>
      <c r="B639" s="44"/>
      <c r="C639" s="345" t="s">
        <v>1933</v>
      </c>
      <c r="D639" s="345" t="s">
        <v>1935</v>
      </c>
      <c r="E639" s="18" t="s">
        <v>1</v>
      </c>
      <c r="F639" s="346">
        <v>2999.0500000000002</v>
      </c>
      <c r="G639" s="41"/>
      <c r="H639" s="44"/>
    </row>
    <row r="640" s="2" customFormat="1" ht="16.8" customHeight="1">
      <c r="A640" s="41"/>
      <c r="B640" s="44"/>
      <c r="C640" s="347" t="s">
        <v>4715</v>
      </c>
      <c r="D640" s="41"/>
      <c r="E640" s="41"/>
      <c r="F640" s="41"/>
      <c r="G640" s="41"/>
      <c r="H640" s="44"/>
    </row>
    <row r="641" s="2" customFormat="1" ht="16.8" customHeight="1">
      <c r="A641" s="41"/>
      <c r="B641" s="44"/>
      <c r="C641" s="345" t="s">
        <v>2698</v>
      </c>
      <c r="D641" s="345" t="s">
        <v>2699</v>
      </c>
      <c r="E641" s="18" t="s">
        <v>269</v>
      </c>
      <c r="F641" s="346">
        <v>3028.48</v>
      </c>
      <c r="G641" s="41"/>
      <c r="H641" s="44"/>
    </row>
    <row r="642" s="2" customFormat="1" ht="16.8" customHeight="1">
      <c r="A642" s="41"/>
      <c r="B642" s="44"/>
      <c r="C642" s="345" t="s">
        <v>2708</v>
      </c>
      <c r="D642" s="345" t="s">
        <v>2709</v>
      </c>
      <c r="E642" s="18" t="s">
        <v>269</v>
      </c>
      <c r="F642" s="346">
        <v>1199.6199999999999</v>
      </c>
      <c r="G642" s="41"/>
      <c r="H642" s="44"/>
    </row>
    <row r="643" s="2" customFormat="1" ht="16.8" customHeight="1">
      <c r="A643" s="41"/>
      <c r="B643" s="44"/>
      <c r="C643" s="341" t="s">
        <v>2704</v>
      </c>
      <c r="D643" s="342" t="s">
        <v>2703</v>
      </c>
      <c r="E643" s="343" t="s">
        <v>269</v>
      </c>
      <c r="F643" s="344">
        <v>29.43</v>
      </c>
      <c r="G643" s="41"/>
      <c r="H643" s="44"/>
    </row>
    <row r="644" s="2" customFormat="1" ht="16.8" customHeight="1">
      <c r="A644" s="41"/>
      <c r="B644" s="44"/>
      <c r="C644" s="345" t="s">
        <v>1</v>
      </c>
      <c r="D644" s="345" t="s">
        <v>2703</v>
      </c>
      <c r="E644" s="18" t="s">
        <v>1</v>
      </c>
      <c r="F644" s="346">
        <v>0</v>
      </c>
      <c r="G644" s="41"/>
      <c r="H644" s="44"/>
    </row>
    <row r="645" s="2" customFormat="1" ht="16.8" customHeight="1">
      <c r="A645" s="41"/>
      <c r="B645" s="44"/>
      <c r="C645" s="345" t="s">
        <v>2704</v>
      </c>
      <c r="D645" s="345" t="s">
        <v>2705</v>
      </c>
      <c r="E645" s="18" t="s">
        <v>1</v>
      </c>
      <c r="F645" s="346">
        <v>29.43</v>
      </c>
      <c r="G645" s="41"/>
      <c r="H645" s="44"/>
    </row>
    <row r="646" s="2" customFormat="1" ht="16.8" customHeight="1">
      <c r="A646" s="41"/>
      <c r="B646" s="44"/>
      <c r="C646" s="341" t="s">
        <v>1936</v>
      </c>
      <c r="D646" s="342" t="s">
        <v>1937</v>
      </c>
      <c r="E646" s="343" t="s">
        <v>269</v>
      </c>
      <c r="F646" s="344">
        <v>415.60000000000002</v>
      </c>
      <c r="G646" s="41"/>
      <c r="H646" s="44"/>
    </row>
    <row r="647" s="2" customFormat="1" ht="16.8" customHeight="1">
      <c r="A647" s="41"/>
      <c r="B647" s="44"/>
      <c r="C647" s="345" t="s">
        <v>1</v>
      </c>
      <c r="D647" s="345" t="s">
        <v>2683</v>
      </c>
      <c r="E647" s="18" t="s">
        <v>1</v>
      </c>
      <c r="F647" s="346">
        <v>0</v>
      </c>
      <c r="G647" s="41"/>
      <c r="H647" s="44"/>
    </row>
    <row r="648" s="2" customFormat="1" ht="16.8" customHeight="1">
      <c r="A648" s="41"/>
      <c r="B648" s="44"/>
      <c r="C648" s="345" t="s">
        <v>1936</v>
      </c>
      <c r="D648" s="345" t="s">
        <v>1938</v>
      </c>
      <c r="E648" s="18" t="s">
        <v>1</v>
      </c>
      <c r="F648" s="346">
        <v>415.60000000000002</v>
      </c>
      <c r="G648" s="41"/>
      <c r="H648" s="44"/>
    </row>
    <row r="649" s="2" customFormat="1" ht="16.8" customHeight="1">
      <c r="A649" s="41"/>
      <c r="B649" s="44"/>
      <c r="C649" s="347" t="s">
        <v>4715</v>
      </c>
      <c r="D649" s="41"/>
      <c r="E649" s="41"/>
      <c r="F649" s="41"/>
      <c r="G649" s="41"/>
      <c r="H649" s="44"/>
    </row>
    <row r="650" s="2" customFormat="1" ht="16.8" customHeight="1">
      <c r="A650" s="41"/>
      <c r="B650" s="44"/>
      <c r="C650" s="345" t="s">
        <v>2680</v>
      </c>
      <c r="D650" s="345" t="s">
        <v>2681</v>
      </c>
      <c r="E650" s="18" t="s">
        <v>269</v>
      </c>
      <c r="F650" s="346">
        <v>415.60000000000002</v>
      </c>
      <c r="G650" s="41"/>
      <c r="H650" s="44"/>
    </row>
    <row r="651" s="2" customFormat="1">
      <c r="A651" s="41"/>
      <c r="B651" s="44"/>
      <c r="C651" s="345" t="s">
        <v>2685</v>
      </c>
      <c r="D651" s="345" t="s">
        <v>2686</v>
      </c>
      <c r="E651" s="18" t="s">
        <v>269</v>
      </c>
      <c r="F651" s="346">
        <v>290.92000000000002</v>
      </c>
      <c r="G651" s="41"/>
      <c r="H651" s="44"/>
    </row>
    <row r="652" s="2" customFormat="1" ht="16.8" customHeight="1">
      <c r="A652" s="41"/>
      <c r="B652" s="44"/>
      <c r="C652" s="341" t="s">
        <v>312</v>
      </c>
      <c r="D652" s="342" t="s">
        <v>313</v>
      </c>
      <c r="E652" s="343" t="s">
        <v>269</v>
      </c>
      <c r="F652" s="344">
        <v>242.19999999999999</v>
      </c>
      <c r="G652" s="41"/>
      <c r="H652" s="44"/>
    </row>
    <row r="653" s="2" customFormat="1" ht="16.8" customHeight="1">
      <c r="A653" s="41"/>
      <c r="B653" s="44"/>
      <c r="C653" s="345" t="s">
        <v>1</v>
      </c>
      <c r="D653" s="345" t="s">
        <v>2614</v>
      </c>
      <c r="E653" s="18" t="s">
        <v>1</v>
      </c>
      <c r="F653" s="346">
        <v>0</v>
      </c>
      <c r="G653" s="41"/>
      <c r="H653" s="44"/>
    </row>
    <row r="654" s="2" customFormat="1" ht="16.8" customHeight="1">
      <c r="A654" s="41"/>
      <c r="B654" s="44"/>
      <c r="C654" s="345" t="s">
        <v>1</v>
      </c>
      <c r="D654" s="345" t="s">
        <v>2360</v>
      </c>
      <c r="E654" s="18" t="s">
        <v>1</v>
      </c>
      <c r="F654" s="346">
        <v>0</v>
      </c>
      <c r="G654" s="41"/>
      <c r="H654" s="44"/>
    </row>
    <row r="655" s="2" customFormat="1" ht="16.8" customHeight="1">
      <c r="A655" s="41"/>
      <c r="B655" s="44"/>
      <c r="C655" s="345" t="s">
        <v>1</v>
      </c>
      <c r="D655" s="345" t="s">
        <v>2615</v>
      </c>
      <c r="E655" s="18" t="s">
        <v>1</v>
      </c>
      <c r="F655" s="346">
        <v>242.19999999999999</v>
      </c>
      <c r="G655" s="41"/>
      <c r="H655" s="44"/>
    </row>
    <row r="656" s="2" customFormat="1" ht="16.8" customHeight="1">
      <c r="A656" s="41"/>
      <c r="B656" s="44"/>
      <c r="C656" s="345" t="s">
        <v>312</v>
      </c>
      <c r="D656" s="345" t="s">
        <v>435</v>
      </c>
      <c r="E656" s="18" t="s">
        <v>1</v>
      </c>
      <c r="F656" s="346">
        <v>242.19999999999999</v>
      </c>
      <c r="G656" s="41"/>
      <c r="H656" s="44"/>
    </row>
    <row r="657" s="2" customFormat="1" ht="16.8" customHeight="1">
      <c r="A657" s="41"/>
      <c r="B657" s="44"/>
      <c r="C657" s="347" t="s">
        <v>4715</v>
      </c>
      <c r="D657" s="41"/>
      <c r="E657" s="41"/>
      <c r="F657" s="41"/>
      <c r="G657" s="41"/>
      <c r="H657" s="44"/>
    </row>
    <row r="658" s="2" customFormat="1" ht="16.8" customHeight="1">
      <c r="A658" s="41"/>
      <c r="B658" s="44"/>
      <c r="C658" s="345" t="s">
        <v>2611</v>
      </c>
      <c r="D658" s="345" t="s">
        <v>2612</v>
      </c>
      <c r="E658" s="18" t="s">
        <v>269</v>
      </c>
      <c r="F658" s="346">
        <v>242.19999999999999</v>
      </c>
      <c r="G658" s="41"/>
      <c r="H658" s="44"/>
    </row>
    <row r="659" s="2" customFormat="1" ht="16.8" customHeight="1">
      <c r="A659" s="41"/>
      <c r="B659" s="44"/>
      <c r="C659" s="345" t="s">
        <v>2620</v>
      </c>
      <c r="D659" s="345" t="s">
        <v>2621</v>
      </c>
      <c r="E659" s="18" t="s">
        <v>269</v>
      </c>
      <c r="F659" s="346">
        <v>242.19999999999999</v>
      </c>
      <c r="G659" s="41"/>
      <c r="H659" s="44"/>
    </row>
    <row r="660" s="2" customFormat="1" ht="16.8" customHeight="1">
      <c r="A660" s="41"/>
      <c r="B660" s="44"/>
      <c r="C660" s="345" t="s">
        <v>2645</v>
      </c>
      <c r="D660" s="345" t="s">
        <v>2646</v>
      </c>
      <c r="E660" s="18" t="s">
        <v>307</v>
      </c>
      <c r="F660" s="346">
        <v>242.19999999999999</v>
      </c>
      <c r="G660" s="41"/>
      <c r="H660" s="44"/>
    </row>
    <row r="661" s="2" customFormat="1" ht="16.8" customHeight="1">
      <c r="A661" s="41"/>
      <c r="B661" s="44"/>
      <c r="C661" s="345" t="s">
        <v>2654</v>
      </c>
      <c r="D661" s="345" t="s">
        <v>2655</v>
      </c>
      <c r="E661" s="18" t="s">
        <v>269</v>
      </c>
      <c r="F661" s="346">
        <v>242.19999999999999</v>
      </c>
      <c r="G661" s="41"/>
      <c r="H661" s="44"/>
    </row>
    <row r="662" s="2" customFormat="1" ht="16.8" customHeight="1">
      <c r="A662" s="41"/>
      <c r="B662" s="44"/>
      <c r="C662" s="345" t="s">
        <v>2661</v>
      </c>
      <c r="D662" s="345" t="s">
        <v>2662</v>
      </c>
      <c r="E662" s="18" t="s">
        <v>307</v>
      </c>
      <c r="F662" s="346">
        <v>242.19999999999999</v>
      </c>
      <c r="G662" s="41"/>
      <c r="H662" s="44"/>
    </row>
    <row r="663" s="2" customFormat="1" ht="16.8" customHeight="1">
      <c r="A663" s="41"/>
      <c r="B663" s="44"/>
      <c r="C663" s="345" t="s">
        <v>2668</v>
      </c>
      <c r="D663" s="345" t="s">
        <v>2669</v>
      </c>
      <c r="E663" s="18" t="s">
        <v>695</v>
      </c>
      <c r="F663" s="346">
        <v>968.79999999999995</v>
      </c>
      <c r="G663" s="41"/>
      <c r="H663" s="44"/>
    </row>
    <row r="664" s="2" customFormat="1" ht="16.8" customHeight="1">
      <c r="A664" s="41"/>
      <c r="B664" s="44"/>
      <c r="C664" s="341" t="s">
        <v>4791</v>
      </c>
      <c r="D664" s="342" t="s">
        <v>313</v>
      </c>
      <c r="E664" s="343" t="s">
        <v>269</v>
      </c>
      <c r="F664" s="344">
        <v>60</v>
      </c>
      <c r="G664" s="41"/>
      <c r="H664" s="44"/>
    </row>
    <row r="665" s="2" customFormat="1" ht="16.8" customHeight="1">
      <c r="A665" s="41"/>
      <c r="B665" s="44"/>
      <c r="C665" s="341" t="s">
        <v>321</v>
      </c>
      <c r="D665" s="342" t="s">
        <v>322</v>
      </c>
      <c r="E665" s="343" t="s">
        <v>307</v>
      </c>
      <c r="F665" s="344">
        <v>144.94</v>
      </c>
      <c r="G665" s="41"/>
      <c r="H665" s="44"/>
    </row>
    <row r="666" s="2" customFormat="1" ht="16.8" customHeight="1">
      <c r="A666" s="41"/>
      <c r="B666" s="44"/>
      <c r="C666" s="347" t="s">
        <v>4715</v>
      </c>
      <c r="D666" s="41"/>
      <c r="E666" s="41"/>
      <c r="F666" s="41"/>
      <c r="G666" s="41"/>
      <c r="H666" s="44"/>
    </row>
    <row r="667" s="2" customFormat="1" ht="16.8" customHeight="1">
      <c r="A667" s="41"/>
      <c r="B667" s="44"/>
      <c r="C667" s="345" t="s">
        <v>2171</v>
      </c>
      <c r="D667" s="345" t="s">
        <v>2172</v>
      </c>
      <c r="E667" s="18" t="s">
        <v>307</v>
      </c>
      <c r="F667" s="346">
        <v>289.88</v>
      </c>
      <c r="G667" s="41"/>
      <c r="H667" s="44"/>
    </row>
    <row r="668" s="2" customFormat="1" ht="16.8" customHeight="1">
      <c r="A668" s="41"/>
      <c r="B668" s="44"/>
      <c r="C668" s="341" t="s">
        <v>2321</v>
      </c>
      <c r="D668" s="342" t="s">
        <v>4724</v>
      </c>
      <c r="E668" s="343" t="s">
        <v>307</v>
      </c>
      <c r="F668" s="344">
        <v>14</v>
      </c>
      <c r="G668" s="41"/>
      <c r="H668" s="44"/>
    </row>
    <row r="669" s="2" customFormat="1" ht="16.8" customHeight="1">
      <c r="A669" s="41"/>
      <c r="B669" s="44"/>
      <c r="C669" s="345" t="s">
        <v>1</v>
      </c>
      <c r="D669" s="345" t="s">
        <v>2319</v>
      </c>
      <c r="E669" s="18" t="s">
        <v>1</v>
      </c>
      <c r="F669" s="346">
        <v>0</v>
      </c>
      <c r="G669" s="41"/>
      <c r="H669" s="44"/>
    </row>
    <row r="670" s="2" customFormat="1" ht="16.8" customHeight="1">
      <c r="A670" s="41"/>
      <c r="B670" s="44"/>
      <c r="C670" s="345" t="s">
        <v>1</v>
      </c>
      <c r="D670" s="345" t="s">
        <v>100</v>
      </c>
      <c r="E670" s="18" t="s">
        <v>1</v>
      </c>
      <c r="F670" s="346">
        <v>4</v>
      </c>
      <c r="G670" s="41"/>
      <c r="H670" s="44"/>
    </row>
    <row r="671" s="2" customFormat="1" ht="16.8" customHeight="1">
      <c r="A671" s="41"/>
      <c r="B671" s="44"/>
      <c r="C671" s="345" t="s">
        <v>1</v>
      </c>
      <c r="D671" s="345" t="s">
        <v>2320</v>
      </c>
      <c r="E671" s="18" t="s">
        <v>1</v>
      </c>
      <c r="F671" s="346">
        <v>0</v>
      </c>
      <c r="G671" s="41"/>
      <c r="H671" s="44"/>
    </row>
    <row r="672" s="2" customFormat="1" ht="16.8" customHeight="1">
      <c r="A672" s="41"/>
      <c r="B672" s="44"/>
      <c r="C672" s="345" t="s">
        <v>1</v>
      </c>
      <c r="D672" s="345" t="s">
        <v>257</v>
      </c>
      <c r="E672" s="18" t="s">
        <v>1</v>
      </c>
      <c r="F672" s="346">
        <v>10</v>
      </c>
      <c r="G672" s="41"/>
      <c r="H672" s="44"/>
    </row>
    <row r="673" s="2" customFormat="1" ht="16.8" customHeight="1">
      <c r="A673" s="41"/>
      <c r="B673" s="44"/>
      <c r="C673" s="345" t="s">
        <v>2321</v>
      </c>
      <c r="D673" s="345" t="s">
        <v>435</v>
      </c>
      <c r="E673" s="18" t="s">
        <v>1</v>
      </c>
      <c r="F673" s="346">
        <v>14</v>
      </c>
      <c r="G673" s="41"/>
      <c r="H673" s="44"/>
    </row>
    <row r="674" s="2" customFormat="1" ht="16.8" customHeight="1">
      <c r="A674" s="41"/>
      <c r="B674" s="44"/>
      <c r="C674" s="341" t="s">
        <v>2329</v>
      </c>
      <c r="D674" s="342" t="s">
        <v>4725</v>
      </c>
      <c r="E674" s="343" t="s">
        <v>307</v>
      </c>
      <c r="F674" s="344">
        <v>33.405000000000001</v>
      </c>
      <c r="G674" s="41"/>
      <c r="H674" s="44"/>
    </row>
    <row r="675" s="2" customFormat="1" ht="16.8" customHeight="1">
      <c r="A675" s="41"/>
      <c r="B675" s="44"/>
      <c r="C675" s="345" t="s">
        <v>2329</v>
      </c>
      <c r="D675" s="345" t="s">
        <v>2330</v>
      </c>
      <c r="E675" s="18" t="s">
        <v>1</v>
      </c>
      <c r="F675" s="346">
        <v>33.405000000000001</v>
      </c>
      <c r="G675" s="41"/>
      <c r="H675" s="44"/>
    </row>
    <row r="676" s="2" customFormat="1" ht="16.8" customHeight="1">
      <c r="A676" s="41"/>
      <c r="B676" s="44"/>
      <c r="C676" s="341" t="s">
        <v>1940</v>
      </c>
      <c r="D676" s="342" t="s">
        <v>1941</v>
      </c>
      <c r="E676" s="343" t="s">
        <v>269</v>
      </c>
      <c r="F676" s="344">
        <v>257.93000000000001</v>
      </c>
      <c r="G676" s="41"/>
      <c r="H676" s="44"/>
    </row>
    <row r="677" s="2" customFormat="1" ht="16.8" customHeight="1">
      <c r="A677" s="41"/>
      <c r="B677" s="44"/>
      <c r="C677" s="345" t="s">
        <v>1</v>
      </c>
      <c r="D677" s="345" t="s">
        <v>2360</v>
      </c>
      <c r="E677" s="18" t="s">
        <v>1</v>
      </c>
      <c r="F677" s="346">
        <v>0</v>
      </c>
      <c r="G677" s="41"/>
      <c r="H677" s="44"/>
    </row>
    <row r="678" s="2" customFormat="1" ht="16.8" customHeight="1">
      <c r="A678" s="41"/>
      <c r="B678" s="44"/>
      <c r="C678" s="345" t="s">
        <v>1</v>
      </c>
      <c r="D678" s="345" t="s">
        <v>2595</v>
      </c>
      <c r="E678" s="18" t="s">
        <v>1</v>
      </c>
      <c r="F678" s="346">
        <v>257.93000000000001</v>
      </c>
      <c r="G678" s="41"/>
      <c r="H678" s="44"/>
    </row>
    <row r="679" s="2" customFormat="1" ht="16.8" customHeight="1">
      <c r="A679" s="41"/>
      <c r="B679" s="44"/>
      <c r="C679" s="345" t="s">
        <v>1940</v>
      </c>
      <c r="D679" s="345" t="s">
        <v>435</v>
      </c>
      <c r="E679" s="18" t="s">
        <v>1</v>
      </c>
      <c r="F679" s="346">
        <v>257.93000000000001</v>
      </c>
      <c r="G679" s="41"/>
      <c r="H679" s="44"/>
    </row>
    <row r="680" s="2" customFormat="1" ht="16.8" customHeight="1">
      <c r="A680" s="41"/>
      <c r="B680" s="44"/>
      <c r="C680" s="347" t="s">
        <v>4715</v>
      </c>
      <c r="D680" s="41"/>
      <c r="E680" s="41"/>
      <c r="F680" s="41"/>
      <c r="G680" s="41"/>
      <c r="H680" s="44"/>
    </row>
    <row r="681" s="2" customFormat="1" ht="16.8" customHeight="1">
      <c r="A681" s="41"/>
      <c r="B681" s="44"/>
      <c r="C681" s="345" t="s">
        <v>2592</v>
      </c>
      <c r="D681" s="345" t="s">
        <v>2593</v>
      </c>
      <c r="E681" s="18" t="s">
        <v>269</v>
      </c>
      <c r="F681" s="346">
        <v>257.93000000000001</v>
      </c>
      <c r="G681" s="41"/>
      <c r="H681" s="44"/>
    </row>
    <row r="682" s="2" customFormat="1" ht="16.8" customHeight="1">
      <c r="A682" s="41"/>
      <c r="B682" s="44"/>
      <c r="C682" s="345" t="s">
        <v>2539</v>
      </c>
      <c r="D682" s="345" t="s">
        <v>2540</v>
      </c>
      <c r="E682" s="18" t="s">
        <v>269</v>
      </c>
      <c r="F682" s="346">
        <v>702.20000000000005</v>
      </c>
      <c r="G682" s="41"/>
      <c r="H682" s="44"/>
    </row>
    <row r="683" s="2" customFormat="1" ht="16.8" customHeight="1">
      <c r="A683" s="41"/>
      <c r="B683" s="44"/>
      <c r="C683" s="345" t="s">
        <v>2582</v>
      </c>
      <c r="D683" s="345" t="s">
        <v>2583</v>
      </c>
      <c r="E683" s="18" t="s">
        <v>269</v>
      </c>
      <c r="F683" s="346">
        <v>303.73000000000002</v>
      </c>
      <c r="G683" s="41"/>
      <c r="H683" s="44"/>
    </row>
    <row r="684" s="2" customFormat="1" ht="16.8" customHeight="1">
      <c r="A684" s="41"/>
      <c r="B684" s="44"/>
      <c r="C684" s="345" t="s">
        <v>2586</v>
      </c>
      <c r="D684" s="345" t="s">
        <v>2587</v>
      </c>
      <c r="E684" s="18" t="s">
        <v>269</v>
      </c>
      <c r="F684" s="346">
        <v>303.73000000000002</v>
      </c>
      <c r="G684" s="41"/>
      <c r="H684" s="44"/>
    </row>
    <row r="685" s="2" customFormat="1" ht="16.8" customHeight="1">
      <c r="A685" s="41"/>
      <c r="B685" s="44"/>
      <c r="C685" s="345" t="s">
        <v>2589</v>
      </c>
      <c r="D685" s="345" t="s">
        <v>2590</v>
      </c>
      <c r="E685" s="18" t="s">
        <v>269</v>
      </c>
      <c r="F685" s="346">
        <v>303.73000000000002</v>
      </c>
      <c r="G685" s="41"/>
      <c r="H685" s="44"/>
    </row>
    <row r="686" s="2" customFormat="1" ht="16.8" customHeight="1">
      <c r="A686" s="41"/>
      <c r="B686" s="44"/>
      <c r="C686" s="345" t="s">
        <v>2596</v>
      </c>
      <c r="D686" s="345" t="s">
        <v>2597</v>
      </c>
      <c r="E686" s="18" t="s">
        <v>269</v>
      </c>
      <c r="F686" s="346">
        <v>257.93000000000001</v>
      </c>
      <c r="G686" s="41"/>
      <c r="H686" s="44"/>
    </row>
    <row r="687" s="2" customFormat="1" ht="16.8" customHeight="1">
      <c r="A687" s="41"/>
      <c r="B687" s="44"/>
      <c r="C687" s="341" t="s">
        <v>2550</v>
      </c>
      <c r="D687" s="342" t="s">
        <v>1950</v>
      </c>
      <c r="E687" s="343" t="s">
        <v>269</v>
      </c>
      <c r="F687" s="344">
        <v>702.20000000000005</v>
      </c>
      <c r="G687" s="41"/>
      <c r="H687" s="44"/>
    </row>
    <row r="688" s="2" customFormat="1" ht="16.8" customHeight="1">
      <c r="A688" s="41"/>
      <c r="B688" s="44"/>
      <c r="C688" s="345" t="s">
        <v>1</v>
      </c>
      <c r="D688" s="345" t="s">
        <v>2549</v>
      </c>
      <c r="E688" s="18" t="s">
        <v>1</v>
      </c>
      <c r="F688" s="346">
        <v>0</v>
      </c>
      <c r="G688" s="41"/>
      <c r="H688" s="44"/>
    </row>
    <row r="689" s="2" customFormat="1" ht="16.8" customHeight="1">
      <c r="A689" s="41"/>
      <c r="B689" s="44"/>
      <c r="C689" s="345" t="s">
        <v>1</v>
      </c>
      <c r="D689" s="345" t="s">
        <v>1949</v>
      </c>
      <c r="E689" s="18" t="s">
        <v>1</v>
      </c>
      <c r="F689" s="346">
        <v>702.20000000000005</v>
      </c>
      <c r="G689" s="41"/>
      <c r="H689" s="44"/>
    </row>
    <row r="690" s="2" customFormat="1" ht="16.8" customHeight="1">
      <c r="A690" s="41"/>
      <c r="B690" s="44"/>
      <c r="C690" s="345" t="s">
        <v>2550</v>
      </c>
      <c r="D690" s="345" t="s">
        <v>435</v>
      </c>
      <c r="E690" s="18" t="s">
        <v>1</v>
      </c>
      <c r="F690" s="346">
        <v>702.20000000000005</v>
      </c>
      <c r="G690" s="41"/>
      <c r="H690" s="44"/>
    </row>
    <row r="691" s="2" customFormat="1" ht="16.8" customHeight="1">
      <c r="A691" s="41"/>
      <c r="B691" s="44"/>
      <c r="C691" s="341" t="s">
        <v>1943</v>
      </c>
      <c r="D691" s="342" t="s">
        <v>1944</v>
      </c>
      <c r="E691" s="343" t="s">
        <v>269</v>
      </c>
      <c r="F691" s="344">
        <v>45.799999999999997</v>
      </c>
      <c r="G691" s="41"/>
      <c r="H691" s="44"/>
    </row>
    <row r="692" s="2" customFormat="1" ht="16.8" customHeight="1">
      <c r="A692" s="41"/>
      <c r="B692" s="44"/>
      <c r="C692" s="345" t="s">
        <v>1943</v>
      </c>
      <c r="D692" s="345" t="s">
        <v>1945</v>
      </c>
      <c r="E692" s="18" t="s">
        <v>1</v>
      </c>
      <c r="F692" s="346">
        <v>45.799999999999997</v>
      </c>
      <c r="G692" s="41"/>
      <c r="H692" s="44"/>
    </row>
    <row r="693" s="2" customFormat="1" ht="16.8" customHeight="1">
      <c r="A693" s="41"/>
      <c r="B693" s="44"/>
      <c r="C693" s="347" t="s">
        <v>4715</v>
      </c>
      <c r="D693" s="41"/>
      <c r="E693" s="41"/>
      <c r="F693" s="41"/>
      <c r="G693" s="41"/>
      <c r="H693" s="44"/>
    </row>
    <row r="694" s="2" customFormat="1" ht="16.8" customHeight="1">
      <c r="A694" s="41"/>
      <c r="B694" s="44"/>
      <c r="C694" s="345" t="s">
        <v>2599</v>
      </c>
      <c r="D694" s="345" t="s">
        <v>2600</v>
      </c>
      <c r="E694" s="18" t="s">
        <v>269</v>
      </c>
      <c r="F694" s="346">
        <v>45.799999999999997</v>
      </c>
      <c r="G694" s="41"/>
      <c r="H694" s="44"/>
    </row>
    <row r="695" s="2" customFormat="1" ht="16.8" customHeight="1">
      <c r="A695" s="41"/>
      <c r="B695" s="44"/>
      <c r="C695" s="345" t="s">
        <v>2539</v>
      </c>
      <c r="D695" s="345" t="s">
        <v>2540</v>
      </c>
      <c r="E695" s="18" t="s">
        <v>269</v>
      </c>
      <c r="F695" s="346">
        <v>702.20000000000005</v>
      </c>
      <c r="G695" s="41"/>
      <c r="H695" s="44"/>
    </row>
    <row r="696" s="2" customFormat="1" ht="16.8" customHeight="1">
      <c r="A696" s="41"/>
      <c r="B696" s="44"/>
      <c r="C696" s="345" t="s">
        <v>2582</v>
      </c>
      <c r="D696" s="345" t="s">
        <v>2583</v>
      </c>
      <c r="E696" s="18" t="s">
        <v>269</v>
      </c>
      <c r="F696" s="346">
        <v>303.73000000000002</v>
      </c>
      <c r="G696" s="41"/>
      <c r="H696" s="44"/>
    </row>
    <row r="697" s="2" customFormat="1" ht="16.8" customHeight="1">
      <c r="A697" s="41"/>
      <c r="B697" s="44"/>
      <c r="C697" s="345" t="s">
        <v>2586</v>
      </c>
      <c r="D697" s="345" t="s">
        <v>2587</v>
      </c>
      <c r="E697" s="18" t="s">
        <v>269</v>
      </c>
      <c r="F697" s="346">
        <v>303.73000000000002</v>
      </c>
      <c r="G697" s="41"/>
      <c r="H697" s="44"/>
    </row>
    <row r="698" s="2" customFormat="1" ht="16.8" customHeight="1">
      <c r="A698" s="41"/>
      <c r="B698" s="44"/>
      <c r="C698" s="345" t="s">
        <v>2589</v>
      </c>
      <c r="D698" s="345" t="s">
        <v>2590</v>
      </c>
      <c r="E698" s="18" t="s">
        <v>269</v>
      </c>
      <c r="F698" s="346">
        <v>303.73000000000002</v>
      </c>
      <c r="G698" s="41"/>
      <c r="H698" s="44"/>
    </row>
    <row r="699" s="2" customFormat="1" ht="16.8" customHeight="1">
      <c r="A699" s="41"/>
      <c r="B699" s="44"/>
      <c r="C699" s="341" t="s">
        <v>1946</v>
      </c>
      <c r="D699" s="342" t="s">
        <v>1947</v>
      </c>
      <c r="E699" s="343" t="s">
        <v>269</v>
      </c>
      <c r="F699" s="344">
        <v>24.120000000000001</v>
      </c>
      <c r="G699" s="41"/>
      <c r="H699" s="44"/>
    </row>
    <row r="700" s="2" customFormat="1" ht="16.8" customHeight="1">
      <c r="A700" s="41"/>
      <c r="B700" s="44"/>
      <c r="C700" s="347" t="s">
        <v>4715</v>
      </c>
      <c r="D700" s="41"/>
      <c r="E700" s="41"/>
      <c r="F700" s="41"/>
      <c r="G700" s="41"/>
      <c r="H700" s="44"/>
    </row>
    <row r="701" s="2" customFormat="1" ht="16.8" customHeight="1">
      <c r="A701" s="41"/>
      <c r="B701" s="44"/>
      <c r="C701" s="345" t="s">
        <v>2539</v>
      </c>
      <c r="D701" s="345" t="s">
        <v>2540</v>
      </c>
      <c r="E701" s="18" t="s">
        <v>269</v>
      </c>
      <c r="F701" s="346">
        <v>702.20000000000005</v>
      </c>
      <c r="G701" s="41"/>
      <c r="H701" s="44"/>
    </row>
    <row r="702" s="2" customFormat="1" ht="16.8" customHeight="1">
      <c r="A702" s="41"/>
      <c r="B702" s="44"/>
      <c r="C702" s="341" t="s">
        <v>1949</v>
      </c>
      <c r="D702" s="342" t="s">
        <v>1950</v>
      </c>
      <c r="E702" s="343" t="s">
        <v>269</v>
      </c>
      <c r="F702" s="344">
        <v>702.20000000000005</v>
      </c>
      <c r="G702" s="41"/>
      <c r="H702" s="44"/>
    </row>
    <row r="703" s="2" customFormat="1" ht="16.8" customHeight="1">
      <c r="A703" s="41"/>
      <c r="B703" s="44"/>
      <c r="C703" s="345" t="s">
        <v>1</v>
      </c>
      <c r="D703" s="345" t="s">
        <v>2360</v>
      </c>
      <c r="E703" s="18" t="s">
        <v>1</v>
      </c>
      <c r="F703" s="346">
        <v>0</v>
      </c>
      <c r="G703" s="41"/>
      <c r="H703" s="44"/>
    </row>
    <row r="704" s="2" customFormat="1" ht="16.8" customHeight="1">
      <c r="A704" s="41"/>
      <c r="B704" s="44"/>
      <c r="C704" s="345" t="s">
        <v>1949</v>
      </c>
      <c r="D704" s="345" t="s">
        <v>2542</v>
      </c>
      <c r="E704" s="18" t="s">
        <v>1</v>
      </c>
      <c r="F704" s="346">
        <v>702.20000000000005</v>
      </c>
      <c r="G704" s="41"/>
      <c r="H704" s="44"/>
    </row>
    <row r="705" s="2" customFormat="1" ht="16.8" customHeight="1">
      <c r="A705" s="41"/>
      <c r="B705" s="44"/>
      <c r="C705" s="347" t="s">
        <v>4715</v>
      </c>
      <c r="D705" s="41"/>
      <c r="E705" s="41"/>
      <c r="F705" s="41"/>
      <c r="G705" s="41"/>
      <c r="H705" s="44"/>
    </row>
    <row r="706" s="2" customFormat="1" ht="16.8" customHeight="1">
      <c r="A706" s="41"/>
      <c r="B706" s="44"/>
      <c r="C706" s="345" t="s">
        <v>2539</v>
      </c>
      <c r="D706" s="345" t="s">
        <v>2540</v>
      </c>
      <c r="E706" s="18" t="s">
        <v>269</v>
      </c>
      <c r="F706" s="346">
        <v>702.20000000000005</v>
      </c>
      <c r="G706" s="41"/>
      <c r="H706" s="44"/>
    </row>
    <row r="707" s="2" customFormat="1" ht="16.8" customHeight="1">
      <c r="A707" s="41"/>
      <c r="B707" s="44"/>
      <c r="C707" s="345" t="s">
        <v>2543</v>
      </c>
      <c r="D707" s="345" t="s">
        <v>2544</v>
      </c>
      <c r="E707" s="18" t="s">
        <v>269</v>
      </c>
      <c r="F707" s="346">
        <v>702.20000000000005</v>
      </c>
      <c r="G707" s="41"/>
      <c r="H707" s="44"/>
    </row>
    <row r="708" s="2" customFormat="1" ht="16.8" customHeight="1">
      <c r="A708" s="41"/>
      <c r="B708" s="44"/>
      <c r="C708" s="345" t="s">
        <v>2546</v>
      </c>
      <c r="D708" s="345" t="s">
        <v>2547</v>
      </c>
      <c r="E708" s="18" t="s">
        <v>269</v>
      </c>
      <c r="F708" s="346">
        <v>702.20000000000005</v>
      </c>
      <c r="G708" s="41"/>
      <c r="H708" s="44"/>
    </row>
    <row r="709" s="2" customFormat="1" ht="16.8" customHeight="1">
      <c r="A709" s="41"/>
      <c r="B709" s="44"/>
      <c r="C709" s="341" t="s">
        <v>1952</v>
      </c>
      <c r="D709" s="342" t="s">
        <v>1953</v>
      </c>
      <c r="E709" s="343" t="s">
        <v>269</v>
      </c>
      <c r="F709" s="344">
        <v>341.05000000000001</v>
      </c>
      <c r="G709" s="41"/>
      <c r="H709" s="44"/>
    </row>
    <row r="710" s="2" customFormat="1" ht="16.8" customHeight="1">
      <c r="A710" s="41"/>
      <c r="B710" s="44"/>
      <c r="C710" s="345" t="s">
        <v>1952</v>
      </c>
      <c r="D710" s="345" t="s">
        <v>2561</v>
      </c>
      <c r="E710" s="18" t="s">
        <v>1</v>
      </c>
      <c r="F710" s="346">
        <v>341.05000000000001</v>
      </c>
      <c r="G710" s="41"/>
      <c r="H710" s="44"/>
    </row>
    <row r="711" s="2" customFormat="1" ht="16.8" customHeight="1">
      <c r="A711" s="41"/>
      <c r="B711" s="44"/>
      <c r="C711" s="347" t="s">
        <v>4715</v>
      </c>
      <c r="D711" s="41"/>
      <c r="E711" s="41"/>
      <c r="F711" s="41"/>
      <c r="G711" s="41"/>
      <c r="H711" s="44"/>
    </row>
    <row r="712" s="2" customFormat="1" ht="16.8" customHeight="1">
      <c r="A712" s="41"/>
      <c r="B712" s="44"/>
      <c r="C712" s="345" t="s">
        <v>2558</v>
      </c>
      <c r="D712" s="345" t="s">
        <v>2559</v>
      </c>
      <c r="E712" s="18" t="s">
        <v>269</v>
      </c>
      <c r="F712" s="346">
        <v>341.05000000000001</v>
      </c>
      <c r="G712" s="41"/>
      <c r="H712" s="44"/>
    </row>
    <row r="713" s="2" customFormat="1" ht="16.8" customHeight="1">
      <c r="A713" s="41"/>
      <c r="B713" s="44"/>
      <c r="C713" s="345" t="s">
        <v>2539</v>
      </c>
      <c r="D713" s="345" t="s">
        <v>2540</v>
      </c>
      <c r="E713" s="18" t="s">
        <v>269</v>
      </c>
      <c r="F713" s="346">
        <v>702.20000000000005</v>
      </c>
      <c r="G713" s="41"/>
      <c r="H713" s="44"/>
    </row>
    <row r="714" s="2" customFormat="1" ht="16.8" customHeight="1">
      <c r="A714" s="41"/>
      <c r="B714" s="44"/>
      <c r="C714" s="345" t="s">
        <v>2566</v>
      </c>
      <c r="D714" s="345" t="s">
        <v>2567</v>
      </c>
      <c r="E714" s="18" t="s">
        <v>307</v>
      </c>
      <c r="F714" s="346">
        <v>374.35000000000002</v>
      </c>
      <c r="G714" s="41"/>
      <c r="H714" s="44"/>
    </row>
    <row r="715" s="2" customFormat="1" ht="16.8" customHeight="1">
      <c r="A715" s="41"/>
      <c r="B715" s="44"/>
      <c r="C715" s="345" t="s">
        <v>2570</v>
      </c>
      <c r="D715" s="345" t="s">
        <v>2571</v>
      </c>
      <c r="E715" s="18" t="s">
        <v>307</v>
      </c>
      <c r="F715" s="346">
        <v>381.83699999999999</v>
      </c>
      <c r="G715" s="41"/>
      <c r="H715" s="44"/>
    </row>
    <row r="716" s="2" customFormat="1" ht="16.8" customHeight="1">
      <c r="A716" s="41"/>
      <c r="B716" s="44"/>
      <c r="C716" s="341" t="s">
        <v>1955</v>
      </c>
      <c r="D716" s="342" t="s">
        <v>1956</v>
      </c>
      <c r="E716" s="343" t="s">
        <v>695</v>
      </c>
      <c r="F716" s="344">
        <v>9</v>
      </c>
      <c r="G716" s="41"/>
      <c r="H716" s="44"/>
    </row>
    <row r="717" s="2" customFormat="1" ht="16.8" customHeight="1">
      <c r="A717" s="41"/>
      <c r="B717" s="44"/>
      <c r="C717" s="345" t="s">
        <v>1</v>
      </c>
      <c r="D717" s="345" t="s">
        <v>1976</v>
      </c>
      <c r="E717" s="18" t="s">
        <v>1</v>
      </c>
      <c r="F717" s="346">
        <v>9</v>
      </c>
      <c r="G717" s="41"/>
      <c r="H717" s="44"/>
    </row>
    <row r="718" s="2" customFormat="1" ht="16.8" customHeight="1">
      <c r="A718" s="41"/>
      <c r="B718" s="44"/>
      <c r="C718" s="345" t="s">
        <v>1955</v>
      </c>
      <c r="D718" s="345" t="s">
        <v>435</v>
      </c>
      <c r="E718" s="18" t="s">
        <v>1</v>
      </c>
      <c r="F718" s="346">
        <v>9</v>
      </c>
      <c r="G718" s="41"/>
      <c r="H718" s="44"/>
    </row>
    <row r="719" s="2" customFormat="1" ht="16.8" customHeight="1">
      <c r="A719" s="41"/>
      <c r="B719" s="44"/>
      <c r="C719" s="347" t="s">
        <v>4715</v>
      </c>
      <c r="D719" s="41"/>
      <c r="E719" s="41"/>
      <c r="F719" s="41"/>
      <c r="G719" s="41"/>
      <c r="H719" s="44"/>
    </row>
    <row r="720" s="2" customFormat="1" ht="16.8" customHeight="1">
      <c r="A720" s="41"/>
      <c r="B720" s="44"/>
      <c r="C720" s="345" t="s">
        <v>1973</v>
      </c>
      <c r="D720" s="345" t="s">
        <v>1974</v>
      </c>
      <c r="E720" s="18" t="s">
        <v>695</v>
      </c>
      <c r="F720" s="346">
        <v>9</v>
      </c>
      <c r="G720" s="41"/>
      <c r="H720" s="44"/>
    </row>
    <row r="721" s="2" customFormat="1" ht="16.8" customHeight="1">
      <c r="A721" s="41"/>
      <c r="B721" s="44"/>
      <c r="C721" s="345" t="s">
        <v>1969</v>
      </c>
      <c r="D721" s="345" t="s">
        <v>1970</v>
      </c>
      <c r="E721" s="18" t="s">
        <v>695</v>
      </c>
      <c r="F721" s="346">
        <v>34</v>
      </c>
      <c r="G721" s="41"/>
      <c r="H721" s="44"/>
    </row>
    <row r="722" s="2" customFormat="1" ht="16.8" customHeight="1">
      <c r="A722" s="41"/>
      <c r="B722" s="44"/>
      <c r="C722" s="345" t="s">
        <v>2175</v>
      </c>
      <c r="D722" s="345" t="s">
        <v>2176</v>
      </c>
      <c r="E722" s="18" t="s">
        <v>695</v>
      </c>
      <c r="F722" s="346">
        <v>31</v>
      </c>
      <c r="G722" s="41"/>
      <c r="H722" s="44"/>
    </row>
    <row r="723" s="2" customFormat="1" ht="16.8" customHeight="1">
      <c r="A723" s="41"/>
      <c r="B723" s="44"/>
      <c r="C723" s="345" t="s">
        <v>2179</v>
      </c>
      <c r="D723" s="345" t="s">
        <v>2180</v>
      </c>
      <c r="E723" s="18" t="s">
        <v>695</v>
      </c>
      <c r="F723" s="346">
        <v>31</v>
      </c>
      <c r="G723" s="41"/>
      <c r="H723" s="44"/>
    </row>
    <row r="724" s="2" customFormat="1" ht="16.8" customHeight="1">
      <c r="A724" s="41"/>
      <c r="B724" s="44"/>
      <c r="C724" s="341" t="s">
        <v>1958</v>
      </c>
      <c r="D724" s="342" t="s">
        <v>1959</v>
      </c>
      <c r="E724" s="343" t="s">
        <v>695</v>
      </c>
      <c r="F724" s="344">
        <v>21</v>
      </c>
      <c r="G724" s="41"/>
      <c r="H724" s="44"/>
    </row>
    <row r="725" s="2" customFormat="1" ht="16.8" customHeight="1">
      <c r="A725" s="41"/>
      <c r="B725" s="44"/>
      <c r="C725" s="345" t="s">
        <v>1</v>
      </c>
      <c r="D725" s="345" t="s">
        <v>1525</v>
      </c>
      <c r="E725" s="18" t="s">
        <v>1</v>
      </c>
      <c r="F725" s="346">
        <v>0</v>
      </c>
      <c r="G725" s="41"/>
      <c r="H725" s="44"/>
    </row>
    <row r="726" s="2" customFormat="1" ht="16.8" customHeight="1">
      <c r="A726" s="41"/>
      <c r="B726" s="44"/>
      <c r="C726" s="345" t="s">
        <v>1</v>
      </c>
      <c r="D726" s="345" t="s">
        <v>232</v>
      </c>
      <c r="E726" s="18" t="s">
        <v>1</v>
      </c>
      <c r="F726" s="346">
        <v>6</v>
      </c>
      <c r="G726" s="41"/>
      <c r="H726" s="44"/>
    </row>
    <row r="727" s="2" customFormat="1" ht="16.8" customHeight="1">
      <c r="A727" s="41"/>
      <c r="B727" s="44"/>
      <c r="C727" s="345" t="s">
        <v>1</v>
      </c>
      <c r="D727" s="345" t="s">
        <v>1980</v>
      </c>
      <c r="E727" s="18" t="s">
        <v>1</v>
      </c>
      <c r="F727" s="346">
        <v>0</v>
      </c>
      <c r="G727" s="41"/>
      <c r="H727" s="44"/>
    </row>
    <row r="728" s="2" customFormat="1" ht="16.8" customHeight="1">
      <c r="A728" s="41"/>
      <c r="B728" s="44"/>
      <c r="C728" s="345" t="s">
        <v>1</v>
      </c>
      <c r="D728" s="345" t="s">
        <v>1981</v>
      </c>
      <c r="E728" s="18" t="s">
        <v>1</v>
      </c>
      <c r="F728" s="346">
        <v>8</v>
      </c>
      <c r="G728" s="41"/>
      <c r="H728" s="44"/>
    </row>
    <row r="729" s="2" customFormat="1" ht="16.8" customHeight="1">
      <c r="A729" s="41"/>
      <c r="B729" s="44"/>
      <c r="C729" s="345" t="s">
        <v>1</v>
      </c>
      <c r="D729" s="345" t="s">
        <v>1</v>
      </c>
      <c r="E729" s="18" t="s">
        <v>1</v>
      </c>
      <c r="F729" s="346">
        <v>0</v>
      </c>
      <c r="G729" s="41"/>
      <c r="H729" s="44"/>
    </row>
    <row r="730" s="2" customFormat="1" ht="16.8" customHeight="1">
      <c r="A730" s="41"/>
      <c r="B730" s="44"/>
      <c r="C730" s="345" t="s">
        <v>1</v>
      </c>
      <c r="D730" s="345" t="s">
        <v>1621</v>
      </c>
      <c r="E730" s="18" t="s">
        <v>1</v>
      </c>
      <c r="F730" s="346">
        <v>0</v>
      </c>
      <c r="G730" s="41"/>
      <c r="H730" s="44"/>
    </row>
    <row r="731" s="2" customFormat="1" ht="16.8" customHeight="1">
      <c r="A731" s="41"/>
      <c r="B731" s="44"/>
      <c r="C731" s="345" t="s">
        <v>1</v>
      </c>
      <c r="D731" s="345" t="s">
        <v>105</v>
      </c>
      <c r="E731" s="18" t="s">
        <v>1</v>
      </c>
      <c r="F731" s="346">
        <v>5</v>
      </c>
      <c r="G731" s="41"/>
      <c r="H731" s="44"/>
    </row>
    <row r="732" s="2" customFormat="1" ht="16.8" customHeight="1">
      <c r="A732" s="41"/>
      <c r="B732" s="44"/>
      <c r="C732" s="345" t="s">
        <v>1</v>
      </c>
      <c r="D732" s="345" t="s">
        <v>1982</v>
      </c>
      <c r="E732" s="18" t="s">
        <v>1</v>
      </c>
      <c r="F732" s="346">
        <v>0</v>
      </c>
      <c r="G732" s="41"/>
      <c r="H732" s="44"/>
    </row>
    <row r="733" s="2" customFormat="1" ht="16.8" customHeight="1">
      <c r="A733" s="41"/>
      <c r="B733" s="44"/>
      <c r="C733" s="345" t="s">
        <v>1</v>
      </c>
      <c r="D733" s="345" t="s">
        <v>89</v>
      </c>
      <c r="E733" s="18" t="s">
        <v>1</v>
      </c>
      <c r="F733" s="346">
        <v>2</v>
      </c>
      <c r="G733" s="41"/>
      <c r="H733" s="44"/>
    </row>
    <row r="734" s="2" customFormat="1" ht="16.8" customHeight="1">
      <c r="A734" s="41"/>
      <c r="B734" s="44"/>
      <c r="C734" s="345" t="s">
        <v>1958</v>
      </c>
      <c r="D734" s="345" t="s">
        <v>435</v>
      </c>
      <c r="E734" s="18" t="s">
        <v>1</v>
      </c>
      <c r="F734" s="346">
        <v>21</v>
      </c>
      <c r="G734" s="41"/>
      <c r="H734" s="44"/>
    </row>
    <row r="735" s="2" customFormat="1" ht="16.8" customHeight="1">
      <c r="A735" s="41"/>
      <c r="B735" s="44"/>
      <c r="C735" s="347" t="s">
        <v>4715</v>
      </c>
      <c r="D735" s="41"/>
      <c r="E735" s="41"/>
      <c r="F735" s="41"/>
      <c r="G735" s="41"/>
      <c r="H735" s="44"/>
    </row>
    <row r="736" s="2" customFormat="1" ht="16.8" customHeight="1">
      <c r="A736" s="41"/>
      <c r="B736" s="44"/>
      <c r="C736" s="345" t="s">
        <v>1977</v>
      </c>
      <c r="D736" s="345" t="s">
        <v>1978</v>
      </c>
      <c r="E736" s="18" t="s">
        <v>695</v>
      </c>
      <c r="F736" s="346">
        <v>21</v>
      </c>
      <c r="G736" s="41"/>
      <c r="H736" s="44"/>
    </row>
    <row r="737" s="2" customFormat="1" ht="16.8" customHeight="1">
      <c r="A737" s="41"/>
      <c r="B737" s="44"/>
      <c r="C737" s="345" t="s">
        <v>1969</v>
      </c>
      <c r="D737" s="345" t="s">
        <v>1970</v>
      </c>
      <c r="E737" s="18" t="s">
        <v>695</v>
      </c>
      <c r="F737" s="346">
        <v>34</v>
      </c>
      <c r="G737" s="41"/>
      <c r="H737" s="44"/>
    </row>
    <row r="738" s="2" customFormat="1" ht="16.8" customHeight="1">
      <c r="A738" s="41"/>
      <c r="B738" s="44"/>
      <c r="C738" s="341" t="s">
        <v>1960</v>
      </c>
      <c r="D738" s="342" t="s">
        <v>1961</v>
      </c>
      <c r="E738" s="343" t="s">
        <v>1198</v>
      </c>
      <c r="F738" s="344">
        <v>2</v>
      </c>
      <c r="G738" s="41"/>
      <c r="H738" s="44"/>
    </row>
    <row r="739" s="2" customFormat="1" ht="16.8" customHeight="1">
      <c r="A739" s="41"/>
      <c r="B739" s="44"/>
      <c r="C739" s="345" t="s">
        <v>1</v>
      </c>
      <c r="D739" s="345" t="s">
        <v>1525</v>
      </c>
      <c r="E739" s="18" t="s">
        <v>1</v>
      </c>
      <c r="F739" s="346">
        <v>0</v>
      </c>
      <c r="G739" s="41"/>
      <c r="H739" s="44"/>
    </row>
    <row r="740" s="2" customFormat="1" ht="16.8" customHeight="1">
      <c r="A740" s="41"/>
      <c r="B740" s="44"/>
      <c r="C740" s="345" t="s">
        <v>1</v>
      </c>
      <c r="D740" s="345" t="s">
        <v>87</v>
      </c>
      <c r="E740" s="18" t="s">
        <v>1</v>
      </c>
      <c r="F740" s="346">
        <v>1</v>
      </c>
      <c r="G740" s="41"/>
      <c r="H740" s="44"/>
    </row>
    <row r="741" s="2" customFormat="1" ht="16.8" customHeight="1">
      <c r="A741" s="41"/>
      <c r="B741" s="44"/>
      <c r="C741" s="345" t="s">
        <v>1</v>
      </c>
      <c r="D741" s="345" t="s">
        <v>1980</v>
      </c>
      <c r="E741" s="18" t="s">
        <v>1</v>
      </c>
      <c r="F741" s="346">
        <v>0</v>
      </c>
      <c r="G741" s="41"/>
      <c r="H741" s="44"/>
    </row>
    <row r="742" s="2" customFormat="1" ht="16.8" customHeight="1">
      <c r="A742" s="41"/>
      <c r="B742" s="44"/>
      <c r="C742" s="345" t="s">
        <v>1</v>
      </c>
      <c r="D742" s="345" t="s">
        <v>81</v>
      </c>
      <c r="E742" s="18" t="s">
        <v>1</v>
      </c>
      <c r="F742" s="346">
        <v>0</v>
      </c>
      <c r="G742" s="41"/>
      <c r="H742" s="44"/>
    </row>
    <row r="743" s="2" customFormat="1" ht="16.8" customHeight="1">
      <c r="A743" s="41"/>
      <c r="B743" s="44"/>
      <c r="C743" s="345" t="s">
        <v>1</v>
      </c>
      <c r="D743" s="345" t="s">
        <v>1982</v>
      </c>
      <c r="E743" s="18" t="s">
        <v>1</v>
      </c>
      <c r="F743" s="346">
        <v>0</v>
      </c>
      <c r="G743" s="41"/>
      <c r="H743" s="44"/>
    </row>
    <row r="744" s="2" customFormat="1" ht="16.8" customHeight="1">
      <c r="A744" s="41"/>
      <c r="B744" s="44"/>
      <c r="C744" s="345" t="s">
        <v>1</v>
      </c>
      <c r="D744" s="345" t="s">
        <v>1986</v>
      </c>
      <c r="E744" s="18" t="s">
        <v>1</v>
      </c>
      <c r="F744" s="346">
        <v>3</v>
      </c>
      <c r="G744" s="41"/>
      <c r="H744" s="44"/>
    </row>
    <row r="745" s="2" customFormat="1" ht="16.8" customHeight="1">
      <c r="A745" s="41"/>
      <c r="B745" s="44"/>
      <c r="C745" s="345" t="s">
        <v>1</v>
      </c>
      <c r="D745" s="345" t="s">
        <v>1987</v>
      </c>
      <c r="E745" s="18" t="s">
        <v>1</v>
      </c>
      <c r="F745" s="346">
        <v>0</v>
      </c>
      <c r="G745" s="41"/>
      <c r="H745" s="44"/>
    </row>
    <row r="746" s="2" customFormat="1" ht="16.8" customHeight="1">
      <c r="A746" s="41"/>
      <c r="B746" s="44"/>
      <c r="C746" s="345" t="s">
        <v>1</v>
      </c>
      <c r="D746" s="345" t="s">
        <v>1988</v>
      </c>
      <c r="E746" s="18" t="s">
        <v>1</v>
      </c>
      <c r="F746" s="346">
        <v>-2</v>
      </c>
      <c r="G746" s="41"/>
      <c r="H746" s="44"/>
    </row>
    <row r="747" s="2" customFormat="1" ht="16.8" customHeight="1">
      <c r="A747" s="41"/>
      <c r="B747" s="44"/>
      <c r="C747" s="345" t="s">
        <v>1960</v>
      </c>
      <c r="D747" s="345" t="s">
        <v>435</v>
      </c>
      <c r="E747" s="18" t="s">
        <v>1</v>
      </c>
      <c r="F747" s="346">
        <v>2</v>
      </c>
      <c r="G747" s="41"/>
      <c r="H747" s="44"/>
    </row>
    <row r="748" s="2" customFormat="1" ht="16.8" customHeight="1">
      <c r="A748" s="41"/>
      <c r="B748" s="44"/>
      <c r="C748" s="347" t="s">
        <v>4715</v>
      </c>
      <c r="D748" s="41"/>
      <c r="E748" s="41"/>
      <c r="F748" s="41"/>
      <c r="G748" s="41"/>
      <c r="H748" s="44"/>
    </row>
    <row r="749" s="2" customFormat="1" ht="16.8" customHeight="1">
      <c r="A749" s="41"/>
      <c r="B749" s="44"/>
      <c r="C749" s="345" t="s">
        <v>1983</v>
      </c>
      <c r="D749" s="345" t="s">
        <v>1984</v>
      </c>
      <c r="E749" s="18" t="s">
        <v>695</v>
      </c>
      <c r="F749" s="346">
        <v>2</v>
      </c>
      <c r="G749" s="41"/>
      <c r="H749" s="44"/>
    </row>
    <row r="750" s="2" customFormat="1" ht="16.8" customHeight="1">
      <c r="A750" s="41"/>
      <c r="B750" s="44"/>
      <c r="C750" s="345" t="s">
        <v>1969</v>
      </c>
      <c r="D750" s="345" t="s">
        <v>1970</v>
      </c>
      <c r="E750" s="18" t="s">
        <v>695</v>
      </c>
      <c r="F750" s="346">
        <v>34</v>
      </c>
      <c r="G750" s="41"/>
      <c r="H750" s="44"/>
    </row>
    <row r="751" s="2" customFormat="1">
      <c r="A751" s="41"/>
      <c r="B751" s="44"/>
      <c r="C751" s="340" t="s">
        <v>4792</v>
      </c>
      <c r="D751" s="340" t="s">
        <v>117</v>
      </c>
      <c r="E751" s="41"/>
      <c r="F751" s="41"/>
      <c r="G751" s="41"/>
      <c r="H751" s="44"/>
    </row>
    <row r="752" s="2" customFormat="1" ht="16.8" customHeight="1">
      <c r="A752" s="41"/>
      <c r="B752" s="44"/>
      <c r="C752" s="341" t="s">
        <v>3038</v>
      </c>
      <c r="D752" s="342" t="s">
        <v>3039</v>
      </c>
      <c r="E752" s="343" t="s">
        <v>307</v>
      </c>
      <c r="F752" s="344">
        <v>81</v>
      </c>
      <c r="G752" s="41"/>
      <c r="H752" s="44"/>
    </row>
    <row r="753" s="2" customFormat="1" ht="16.8" customHeight="1">
      <c r="A753" s="41"/>
      <c r="B753" s="44"/>
      <c r="C753" s="345" t="s">
        <v>1</v>
      </c>
      <c r="D753" s="345" t="s">
        <v>3146</v>
      </c>
      <c r="E753" s="18" t="s">
        <v>1</v>
      </c>
      <c r="F753" s="346">
        <v>0</v>
      </c>
      <c r="G753" s="41"/>
      <c r="H753" s="44"/>
    </row>
    <row r="754" s="2" customFormat="1" ht="16.8" customHeight="1">
      <c r="A754" s="41"/>
      <c r="B754" s="44"/>
      <c r="C754" s="345" t="s">
        <v>1</v>
      </c>
      <c r="D754" s="345" t="s">
        <v>3147</v>
      </c>
      <c r="E754" s="18" t="s">
        <v>1</v>
      </c>
      <c r="F754" s="346">
        <v>0</v>
      </c>
      <c r="G754" s="41"/>
      <c r="H754" s="44"/>
    </row>
    <row r="755" s="2" customFormat="1" ht="16.8" customHeight="1">
      <c r="A755" s="41"/>
      <c r="B755" s="44"/>
      <c r="C755" s="345" t="s">
        <v>1</v>
      </c>
      <c r="D755" s="345" t="s">
        <v>3148</v>
      </c>
      <c r="E755" s="18" t="s">
        <v>1</v>
      </c>
      <c r="F755" s="346">
        <v>0</v>
      </c>
      <c r="G755" s="41"/>
      <c r="H755" s="44"/>
    </row>
    <row r="756" s="2" customFormat="1" ht="16.8" customHeight="1">
      <c r="A756" s="41"/>
      <c r="B756" s="44"/>
      <c r="C756" s="345" t="s">
        <v>3038</v>
      </c>
      <c r="D756" s="345" t="s">
        <v>3149</v>
      </c>
      <c r="E756" s="18" t="s">
        <v>1</v>
      </c>
      <c r="F756" s="346">
        <v>81</v>
      </c>
      <c r="G756" s="41"/>
      <c r="H756" s="44"/>
    </row>
    <row r="757" s="2" customFormat="1" ht="16.8" customHeight="1">
      <c r="A757" s="41"/>
      <c r="B757" s="44"/>
      <c r="C757" s="347" t="s">
        <v>4715</v>
      </c>
      <c r="D757" s="41"/>
      <c r="E757" s="41"/>
      <c r="F757" s="41"/>
      <c r="G757" s="41"/>
      <c r="H757" s="44"/>
    </row>
    <row r="758" s="2" customFormat="1" ht="16.8" customHeight="1">
      <c r="A758" s="41"/>
      <c r="B758" s="44"/>
      <c r="C758" s="345" t="s">
        <v>3143</v>
      </c>
      <c r="D758" s="345" t="s">
        <v>3144</v>
      </c>
      <c r="E758" s="18" t="s">
        <v>307</v>
      </c>
      <c r="F758" s="346">
        <v>81</v>
      </c>
      <c r="G758" s="41"/>
      <c r="H758" s="44"/>
    </row>
    <row r="759" s="2" customFormat="1">
      <c r="A759" s="41"/>
      <c r="B759" s="44"/>
      <c r="C759" s="345" t="s">
        <v>3159</v>
      </c>
      <c r="D759" s="345" t="s">
        <v>3160</v>
      </c>
      <c r="E759" s="18" t="s">
        <v>332</v>
      </c>
      <c r="F759" s="346">
        <v>4.8600000000000003</v>
      </c>
      <c r="G759" s="41"/>
      <c r="H759" s="44"/>
    </row>
    <row r="760" s="2" customFormat="1">
      <c r="A760" s="41"/>
      <c r="B760" s="44"/>
      <c r="C760" s="340" t="s">
        <v>4793</v>
      </c>
      <c r="D760" s="340" t="s">
        <v>129</v>
      </c>
      <c r="E760" s="41"/>
      <c r="F760" s="41"/>
      <c r="G760" s="41"/>
      <c r="H760" s="44"/>
    </row>
    <row r="761" s="2" customFormat="1" ht="16.8" customHeight="1">
      <c r="A761" s="41"/>
      <c r="B761" s="44"/>
      <c r="C761" s="341" t="s">
        <v>4794</v>
      </c>
      <c r="D761" s="342" t="s">
        <v>4795</v>
      </c>
      <c r="E761" s="343" t="s">
        <v>307</v>
      </c>
      <c r="F761" s="344">
        <v>12</v>
      </c>
      <c r="G761" s="41"/>
      <c r="H761" s="44"/>
    </row>
    <row r="762" s="2" customFormat="1" ht="16.8" customHeight="1">
      <c r="A762" s="41"/>
      <c r="B762" s="44"/>
      <c r="C762" s="341" t="s">
        <v>4796</v>
      </c>
      <c r="D762" s="342" t="s">
        <v>4797</v>
      </c>
      <c r="E762" s="343" t="s">
        <v>307</v>
      </c>
      <c r="F762" s="344">
        <v>8</v>
      </c>
      <c r="G762" s="41"/>
      <c r="H762" s="44"/>
    </row>
    <row r="763" s="2" customFormat="1" ht="16.8" customHeight="1">
      <c r="A763" s="41"/>
      <c r="B763" s="44"/>
      <c r="C763" s="341" t="s">
        <v>4798</v>
      </c>
      <c r="D763" s="342" t="s">
        <v>4799</v>
      </c>
      <c r="E763" s="343" t="s">
        <v>307</v>
      </c>
      <c r="F763" s="344">
        <v>4</v>
      </c>
      <c r="G763" s="41"/>
      <c r="H763" s="44"/>
    </row>
    <row r="764" s="2" customFormat="1" ht="16.8" customHeight="1">
      <c r="A764" s="41"/>
      <c r="B764" s="44"/>
      <c r="C764" s="341" t="s">
        <v>4800</v>
      </c>
      <c r="D764" s="342" t="s">
        <v>4801</v>
      </c>
      <c r="E764" s="343" t="s">
        <v>307</v>
      </c>
      <c r="F764" s="344">
        <v>13</v>
      </c>
      <c r="G764" s="41"/>
      <c r="H764" s="44"/>
    </row>
    <row r="765" s="2" customFormat="1" ht="16.8" customHeight="1">
      <c r="A765" s="41"/>
      <c r="B765" s="44"/>
      <c r="C765" s="341" t="s">
        <v>4802</v>
      </c>
      <c r="D765" s="342" t="s">
        <v>4803</v>
      </c>
      <c r="E765" s="343" t="s">
        <v>307</v>
      </c>
      <c r="F765" s="344">
        <v>20</v>
      </c>
      <c r="G765" s="41"/>
      <c r="H765" s="44"/>
    </row>
    <row r="766" s="2" customFormat="1" ht="16.8" customHeight="1">
      <c r="A766" s="41"/>
      <c r="B766" s="44"/>
      <c r="C766" s="341" t="s">
        <v>3781</v>
      </c>
      <c r="D766" s="342" t="s">
        <v>3782</v>
      </c>
      <c r="E766" s="343" t="s">
        <v>269</v>
      </c>
      <c r="F766" s="344">
        <v>832.58000000000004</v>
      </c>
      <c r="G766" s="41"/>
      <c r="H766" s="44"/>
    </row>
    <row r="767" s="2" customFormat="1" ht="16.8" customHeight="1">
      <c r="A767" s="41"/>
      <c r="B767" s="44"/>
      <c r="C767" s="345" t="s">
        <v>1</v>
      </c>
      <c r="D767" s="345" t="s">
        <v>636</v>
      </c>
      <c r="E767" s="18" t="s">
        <v>1</v>
      </c>
      <c r="F767" s="346">
        <v>0</v>
      </c>
      <c r="G767" s="41"/>
      <c r="H767" s="44"/>
    </row>
    <row r="768" s="2" customFormat="1" ht="16.8" customHeight="1">
      <c r="A768" s="41"/>
      <c r="B768" s="44"/>
      <c r="C768" s="345" t="s">
        <v>1</v>
      </c>
      <c r="D768" s="345" t="s">
        <v>4000</v>
      </c>
      <c r="E768" s="18" t="s">
        <v>1</v>
      </c>
      <c r="F768" s="346">
        <v>243.08000000000001</v>
      </c>
      <c r="G768" s="41"/>
      <c r="H768" s="44"/>
    </row>
    <row r="769" s="2" customFormat="1" ht="16.8" customHeight="1">
      <c r="A769" s="41"/>
      <c r="B769" s="44"/>
      <c r="C769" s="345" t="s">
        <v>1</v>
      </c>
      <c r="D769" s="345" t="s">
        <v>638</v>
      </c>
      <c r="E769" s="18" t="s">
        <v>1</v>
      </c>
      <c r="F769" s="346">
        <v>0</v>
      </c>
      <c r="G769" s="41"/>
      <c r="H769" s="44"/>
    </row>
    <row r="770" s="2" customFormat="1" ht="16.8" customHeight="1">
      <c r="A770" s="41"/>
      <c r="B770" s="44"/>
      <c r="C770" s="345" t="s">
        <v>1</v>
      </c>
      <c r="D770" s="345" t="s">
        <v>4001</v>
      </c>
      <c r="E770" s="18" t="s">
        <v>1</v>
      </c>
      <c r="F770" s="346">
        <v>315.75999999999999</v>
      </c>
      <c r="G770" s="41"/>
      <c r="H770" s="44"/>
    </row>
    <row r="771" s="2" customFormat="1" ht="16.8" customHeight="1">
      <c r="A771" s="41"/>
      <c r="B771" s="44"/>
      <c r="C771" s="345" t="s">
        <v>1</v>
      </c>
      <c r="D771" s="345" t="s">
        <v>664</v>
      </c>
      <c r="E771" s="18" t="s">
        <v>1</v>
      </c>
      <c r="F771" s="346">
        <v>0</v>
      </c>
      <c r="G771" s="41"/>
      <c r="H771" s="44"/>
    </row>
    <row r="772" s="2" customFormat="1" ht="16.8" customHeight="1">
      <c r="A772" s="41"/>
      <c r="B772" s="44"/>
      <c r="C772" s="345" t="s">
        <v>1</v>
      </c>
      <c r="D772" s="345" t="s">
        <v>4002</v>
      </c>
      <c r="E772" s="18" t="s">
        <v>1</v>
      </c>
      <c r="F772" s="346">
        <v>217.15000000000001</v>
      </c>
      <c r="G772" s="41"/>
      <c r="H772" s="44"/>
    </row>
    <row r="773" s="2" customFormat="1" ht="16.8" customHeight="1">
      <c r="A773" s="41"/>
      <c r="B773" s="44"/>
      <c r="C773" s="345" t="s">
        <v>1</v>
      </c>
      <c r="D773" s="345" t="s">
        <v>2964</v>
      </c>
      <c r="E773" s="18" t="s">
        <v>1</v>
      </c>
      <c r="F773" s="346">
        <v>0</v>
      </c>
      <c r="G773" s="41"/>
      <c r="H773" s="44"/>
    </row>
    <row r="774" s="2" customFormat="1" ht="16.8" customHeight="1">
      <c r="A774" s="41"/>
      <c r="B774" s="44"/>
      <c r="C774" s="345" t="s">
        <v>1</v>
      </c>
      <c r="D774" s="345" t="s">
        <v>4003</v>
      </c>
      <c r="E774" s="18" t="s">
        <v>1</v>
      </c>
      <c r="F774" s="346">
        <v>56.590000000000003</v>
      </c>
      <c r="G774" s="41"/>
      <c r="H774" s="44"/>
    </row>
    <row r="775" s="2" customFormat="1" ht="16.8" customHeight="1">
      <c r="A775" s="41"/>
      <c r="B775" s="44"/>
      <c r="C775" s="345" t="s">
        <v>3781</v>
      </c>
      <c r="D775" s="345" t="s">
        <v>435</v>
      </c>
      <c r="E775" s="18" t="s">
        <v>1</v>
      </c>
      <c r="F775" s="346">
        <v>832.58000000000004</v>
      </c>
      <c r="G775" s="41"/>
      <c r="H775" s="44"/>
    </row>
    <row r="776" s="2" customFormat="1" ht="16.8" customHeight="1">
      <c r="A776" s="41"/>
      <c r="B776" s="44"/>
      <c r="C776" s="347" t="s">
        <v>4715</v>
      </c>
      <c r="D776" s="41"/>
      <c r="E776" s="41"/>
      <c r="F776" s="41"/>
      <c r="G776" s="41"/>
      <c r="H776" s="44"/>
    </row>
    <row r="777" s="2" customFormat="1">
      <c r="A777" s="41"/>
      <c r="B777" s="44"/>
      <c r="C777" s="345" t="s">
        <v>3997</v>
      </c>
      <c r="D777" s="345" t="s">
        <v>3998</v>
      </c>
      <c r="E777" s="18" t="s">
        <v>269</v>
      </c>
      <c r="F777" s="346">
        <v>832.58000000000004</v>
      </c>
      <c r="G777" s="41"/>
      <c r="H777" s="44"/>
    </row>
    <row r="778" s="2" customFormat="1">
      <c r="A778" s="41"/>
      <c r="B778" s="44"/>
      <c r="C778" s="345" t="s">
        <v>4004</v>
      </c>
      <c r="D778" s="345" t="s">
        <v>4005</v>
      </c>
      <c r="E778" s="18" t="s">
        <v>269</v>
      </c>
      <c r="F778" s="346">
        <v>832.58000000000004</v>
      </c>
      <c r="G778" s="41"/>
      <c r="H778" s="44"/>
    </row>
    <row r="779" s="2" customFormat="1">
      <c r="A779" s="41"/>
      <c r="B779" s="44"/>
      <c r="C779" s="345" t="s">
        <v>4008</v>
      </c>
      <c r="D779" s="345" t="s">
        <v>4009</v>
      </c>
      <c r="E779" s="18" t="s">
        <v>307</v>
      </c>
      <c r="F779" s="346">
        <v>832.58000000000004</v>
      </c>
      <c r="G779" s="41"/>
      <c r="H779" s="44"/>
    </row>
    <row r="780" s="2" customFormat="1">
      <c r="A780" s="41"/>
      <c r="B780" s="44"/>
      <c r="C780" s="340" t="s">
        <v>4804</v>
      </c>
      <c r="D780" s="340" t="s">
        <v>132</v>
      </c>
      <c r="E780" s="41"/>
      <c r="F780" s="41"/>
      <c r="G780" s="41"/>
      <c r="H780" s="44"/>
    </row>
    <row r="781" s="2" customFormat="1" ht="16.8" customHeight="1">
      <c r="A781" s="41"/>
      <c r="B781" s="44"/>
      <c r="C781" s="341" t="s">
        <v>4805</v>
      </c>
      <c r="D781" s="342" t="s">
        <v>4806</v>
      </c>
      <c r="E781" s="343" t="s">
        <v>269</v>
      </c>
      <c r="F781" s="344">
        <v>64.875</v>
      </c>
      <c r="G781" s="41"/>
      <c r="H781" s="44"/>
    </row>
    <row r="782" s="2" customFormat="1">
      <c r="A782" s="41"/>
      <c r="B782" s="44"/>
      <c r="C782" s="340" t="s">
        <v>4807</v>
      </c>
      <c r="D782" s="340" t="s">
        <v>135</v>
      </c>
      <c r="E782" s="41"/>
      <c r="F782" s="41"/>
      <c r="G782" s="41"/>
      <c r="H782" s="44"/>
    </row>
    <row r="783" s="2" customFormat="1" ht="16.8" customHeight="1">
      <c r="A783" s="41"/>
      <c r="B783" s="44"/>
      <c r="C783" s="341" t="s">
        <v>271</v>
      </c>
      <c r="D783" s="342" t="s">
        <v>4095</v>
      </c>
      <c r="E783" s="343" t="s">
        <v>269</v>
      </c>
      <c r="F783" s="344">
        <v>177.31999999999999</v>
      </c>
      <c r="G783" s="41"/>
      <c r="H783" s="44"/>
    </row>
    <row r="784" s="2" customFormat="1" ht="16.8" customHeight="1">
      <c r="A784" s="41"/>
      <c r="B784" s="44"/>
      <c r="C784" s="347" t="s">
        <v>4715</v>
      </c>
      <c r="D784" s="41"/>
      <c r="E784" s="41"/>
      <c r="F784" s="41"/>
      <c r="G784" s="41"/>
      <c r="H784" s="44"/>
    </row>
    <row r="785" s="2" customFormat="1" ht="16.8" customHeight="1">
      <c r="A785" s="41"/>
      <c r="B785" s="44"/>
      <c r="C785" s="345" t="s">
        <v>4159</v>
      </c>
      <c r="D785" s="345" t="s">
        <v>4160</v>
      </c>
      <c r="E785" s="18" t="s">
        <v>269</v>
      </c>
      <c r="F785" s="346">
        <v>332.923</v>
      </c>
      <c r="G785" s="41"/>
      <c r="H785" s="44"/>
    </row>
    <row r="786" s="2" customFormat="1" ht="16.8" customHeight="1">
      <c r="A786" s="41"/>
      <c r="B786" s="44"/>
      <c r="C786" s="341" t="s">
        <v>4808</v>
      </c>
      <c r="D786" s="342" t="s">
        <v>4809</v>
      </c>
      <c r="E786" s="343" t="s">
        <v>332</v>
      </c>
      <c r="F786" s="344">
        <v>88.906000000000006</v>
      </c>
      <c r="G786" s="41"/>
      <c r="H786" s="44"/>
    </row>
    <row r="787" s="2" customFormat="1" ht="16.8" customHeight="1">
      <c r="A787" s="41"/>
      <c r="B787" s="44"/>
      <c r="C787" s="341" t="s">
        <v>4810</v>
      </c>
      <c r="D787" s="342" t="s">
        <v>4811</v>
      </c>
      <c r="E787" s="343" t="s">
        <v>332</v>
      </c>
      <c r="F787" s="344">
        <v>12.602</v>
      </c>
      <c r="G787" s="41"/>
      <c r="H787" s="44"/>
    </row>
    <row r="788" s="2" customFormat="1" ht="16.8" customHeight="1">
      <c r="A788" s="41"/>
      <c r="B788" s="44"/>
      <c r="C788" s="341" t="s">
        <v>4097</v>
      </c>
      <c r="D788" s="342" t="s">
        <v>4098</v>
      </c>
      <c r="E788" s="343" t="s">
        <v>269</v>
      </c>
      <c r="F788" s="344">
        <v>94.073999999999998</v>
      </c>
      <c r="G788" s="41"/>
      <c r="H788" s="44"/>
    </row>
    <row r="789" s="2" customFormat="1" ht="16.8" customHeight="1">
      <c r="A789" s="41"/>
      <c r="B789" s="44"/>
      <c r="C789" s="345" t="s">
        <v>1</v>
      </c>
      <c r="D789" s="345" t="s">
        <v>4175</v>
      </c>
      <c r="E789" s="18" t="s">
        <v>1</v>
      </c>
      <c r="F789" s="346">
        <v>10.640000000000001</v>
      </c>
      <c r="G789" s="41"/>
      <c r="H789" s="44"/>
    </row>
    <row r="790" s="2" customFormat="1" ht="16.8" customHeight="1">
      <c r="A790" s="41"/>
      <c r="B790" s="44"/>
      <c r="C790" s="345" t="s">
        <v>1</v>
      </c>
      <c r="D790" s="345" t="s">
        <v>4176</v>
      </c>
      <c r="E790" s="18" t="s">
        <v>1</v>
      </c>
      <c r="F790" s="346">
        <v>46.393999999999998</v>
      </c>
      <c r="G790" s="41"/>
      <c r="H790" s="44"/>
    </row>
    <row r="791" s="2" customFormat="1" ht="16.8" customHeight="1">
      <c r="A791" s="41"/>
      <c r="B791" s="44"/>
      <c r="C791" s="345" t="s">
        <v>1</v>
      </c>
      <c r="D791" s="345" t="s">
        <v>4177</v>
      </c>
      <c r="E791" s="18" t="s">
        <v>1</v>
      </c>
      <c r="F791" s="346">
        <v>37.039999999999999</v>
      </c>
      <c r="G791" s="41"/>
      <c r="H791" s="44"/>
    </row>
    <row r="792" s="2" customFormat="1" ht="16.8" customHeight="1">
      <c r="A792" s="41"/>
      <c r="B792" s="44"/>
      <c r="C792" s="345" t="s">
        <v>4097</v>
      </c>
      <c r="D792" s="345" t="s">
        <v>509</v>
      </c>
      <c r="E792" s="18" t="s">
        <v>1</v>
      </c>
      <c r="F792" s="346">
        <v>94.073999999999998</v>
      </c>
      <c r="G792" s="41"/>
      <c r="H792" s="44"/>
    </row>
    <row r="793" s="2" customFormat="1" ht="16.8" customHeight="1">
      <c r="A793" s="41"/>
      <c r="B793" s="44"/>
      <c r="C793" s="347" t="s">
        <v>4715</v>
      </c>
      <c r="D793" s="41"/>
      <c r="E793" s="41"/>
      <c r="F793" s="41"/>
      <c r="G793" s="41"/>
      <c r="H793" s="44"/>
    </row>
    <row r="794" s="2" customFormat="1" ht="16.8" customHeight="1">
      <c r="A794" s="41"/>
      <c r="B794" s="44"/>
      <c r="C794" s="345" t="s">
        <v>4165</v>
      </c>
      <c r="D794" s="345" t="s">
        <v>4166</v>
      </c>
      <c r="E794" s="18" t="s">
        <v>269</v>
      </c>
      <c r="F794" s="346">
        <v>570.98500000000001</v>
      </c>
      <c r="G794" s="41"/>
      <c r="H794" s="44"/>
    </row>
    <row r="795" s="2" customFormat="1" ht="16.8" customHeight="1">
      <c r="A795" s="41"/>
      <c r="B795" s="44"/>
      <c r="C795" s="345" t="s">
        <v>4148</v>
      </c>
      <c r="D795" s="345" t="s">
        <v>4149</v>
      </c>
      <c r="E795" s="18" t="s">
        <v>269</v>
      </c>
      <c r="F795" s="346">
        <v>260.99000000000001</v>
      </c>
      <c r="G795" s="41"/>
      <c r="H795" s="44"/>
    </row>
    <row r="796" s="2" customFormat="1">
      <c r="A796" s="41"/>
      <c r="B796" s="44"/>
      <c r="C796" s="345" t="s">
        <v>4206</v>
      </c>
      <c r="D796" s="345" t="s">
        <v>4207</v>
      </c>
      <c r="E796" s="18" t="s">
        <v>269</v>
      </c>
      <c r="F796" s="346">
        <v>582.59900000000005</v>
      </c>
      <c r="G796" s="41"/>
      <c r="H796" s="44"/>
    </row>
    <row r="797" s="2" customFormat="1" ht="16.8" customHeight="1">
      <c r="A797" s="41"/>
      <c r="B797" s="44"/>
      <c r="C797" s="341" t="s">
        <v>4100</v>
      </c>
      <c r="D797" s="342" t="s">
        <v>4101</v>
      </c>
      <c r="E797" s="343" t="s">
        <v>269</v>
      </c>
      <c r="F797" s="344">
        <v>488.52499999999998</v>
      </c>
      <c r="G797" s="41"/>
      <c r="H797" s="44"/>
    </row>
    <row r="798" s="2" customFormat="1" ht="16.8" customHeight="1">
      <c r="A798" s="41"/>
      <c r="B798" s="44"/>
      <c r="C798" s="345" t="s">
        <v>1</v>
      </c>
      <c r="D798" s="345" t="s">
        <v>4162</v>
      </c>
      <c r="E798" s="18" t="s">
        <v>1</v>
      </c>
      <c r="F798" s="346">
        <v>0</v>
      </c>
      <c r="G798" s="41"/>
      <c r="H798" s="44"/>
    </row>
    <row r="799" s="2" customFormat="1" ht="16.8" customHeight="1">
      <c r="A799" s="41"/>
      <c r="B799" s="44"/>
      <c r="C799" s="345" t="s">
        <v>1</v>
      </c>
      <c r="D799" s="345" t="s">
        <v>4168</v>
      </c>
      <c r="E799" s="18" t="s">
        <v>1</v>
      </c>
      <c r="F799" s="346">
        <v>127.29600000000001</v>
      </c>
      <c r="G799" s="41"/>
      <c r="H799" s="44"/>
    </row>
    <row r="800" s="2" customFormat="1" ht="16.8" customHeight="1">
      <c r="A800" s="41"/>
      <c r="B800" s="44"/>
      <c r="C800" s="345" t="s">
        <v>1</v>
      </c>
      <c r="D800" s="345" t="s">
        <v>4169</v>
      </c>
      <c r="E800" s="18" t="s">
        <v>1</v>
      </c>
      <c r="F800" s="346">
        <v>29.800000000000001</v>
      </c>
      <c r="G800" s="41"/>
      <c r="H800" s="44"/>
    </row>
    <row r="801" s="2" customFormat="1" ht="16.8" customHeight="1">
      <c r="A801" s="41"/>
      <c r="B801" s="44"/>
      <c r="C801" s="345" t="s">
        <v>1</v>
      </c>
      <c r="D801" s="345" t="s">
        <v>4170</v>
      </c>
      <c r="E801" s="18" t="s">
        <v>1</v>
      </c>
      <c r="F801" s="346">
        <v>6.1600000000000001</v>
      </c>
      <c r="G801" s="41"/>
      <c r="H801" s="44"/>
    </row>
    <row r="802" s="2" customFormat="1" ht="16.8" customHeight="1">
      <c r="A802" s="41"/>
      <c r="B802" s="44"/>
      <c r="C802" s="345" t="s">
        <v>1</v>
      </c>
      <c r="D802" s="345" t="s">
        <v>4171</v>
      </c>
      <c r="E802" s="18" t="s">
        <v>1</v>
      </c>
      <c r="F802" s="346">
        <v>45.359999999999999</v>
      </c>
      <c r="G802" s="41"/>
      <c r="H802" s="44"/>
    </row>
    <row r="803" s="2" customFormat="1" ht="16.8" customHeight="1">
      <c r="A803" s="41"/>
      <c r="B803" s="44"/>
      <c r="C803" s="345" t="s">
        <v>1</v>
      </c>
      <c r="D803" s="345" t="s">
        <v>4172</v>
      </c>
      <c r="E803" s="18" t="s">
        <v>1</v>
      </c>
      <c r="F803" s="346">
        <v>55.200000000000003</v>
      </c>
      <c r="G803" s="41"/>
      <c r="H803" s="44"/>
    </row>
    <row r="804" s="2" customFormat="1" ht="16.8" customHeight="1">
      <c r="A804" s="41"/>
      <c r="B804" s="44"/>
      <c r="C804" s="345" t="s">
        <v>1</v>
      </c>
      <c r="D804" s="345" t="s">
        <v>4173</v>
      </c>
      <c r="E804" s="18" t="s">
        <v>1</v>
      </c>
      <c r="F804" s="346">
        <v>180.14500000000001</v>
      </c>
      <c r="G804" s="41"/>
      <c r="H804" s="44"/>
    </row>
    <row r="805" s="2" customFormat="1" ht="16.8" customHeight="1">
      <c r="A805" s="41"/>
      <c r="B805" s="44"/>
      <c r="C805" s="345" t="s">
        <v>1</v>
      </c>
      <c r="D805" s="345" t="s">
        <v>4174</v>
      </c>
      <c r="E805" s="18" t="s">
        <v>1</v>
      </c>
      <c r="F805" s="346">
        <v>44.564</v>
      </c>
      <c r="G805" s="41"/>
      <c r="H805" s="44"/>
    </row>
    <row r="806" s="2" customFormat="1" ht="16.8" customHeight="1">
      <c r="A806" s="41"/>
      <c r="B806" s="44"/>
      <c r="C806" s="345" t="s">
        <v>4100</v>
      </c>
      <c r="D806" s="345" t="s">
        <v>509</v>
      </c>
      <c r="E806" s="18" t="s">
        <v>1</v>
      </c>
      <c r="F806" s="346">
        <v>488.52499999999998</v>
      </c>
      <c r="G806" s="41"/>
      <c r="H806" s="44"/>
    </row>
    <row r="807" s="2" customFormat="1" ht="16.8" customHeight="1">
      <c r="A807" s="41"/>
      <c r="B807" s="44"/>
      <c r="C807" s="347" t="s">
        <v>4715</v>
      </c>
      <c r="D807" s="41"/>
      <c r="E807" s="41"/>
      <c r="F807" s="41"/>
      <c r="G807" s="41"/>
      <c r="H807" s="44"/>
    </row>
    <row r="808" s="2" customFormat="1" ht="16.8" customHeight="1">
      <c r="A808" s="41"/>
      <c r="B808" s="44"/>
      <c r="C808" s="345" t="s">
        <v>4165</v>
      </c>
      <c r="D808" s="345" t="s">
        <v>4166</v>
      </c>
      <c r="E808" s="18" t="s">
        <v>269</v>
      </c>
      <c r="F808" s="346">
        <v>570.98500000000001</v>
      </c>
      <c r="G808" s="41"/>
      <c r="H808" s="44"/>
    </row>
    <row r="809" s="2" customFormat="1" ht="16.8" customHeight="1">
      <c r="A809" s="41"/>
      <c r="B809" s="44"/>
      <c r="C809" s="345" t="s">
        <v>4154</v>
      </c>
      <c r="D809" s="345" t="s">
        <v>4155</v>
      </c>
      <c r="E809" s="18" t="s">
        <v>269</v>
      </c>
      <c r="F809" s="346">
        <v>268.863</v>
      </c>
      <c r="G809" s="41"/>
      <c r="H809" s="44"/>
    </row>
    <row r="810" s="2" customFormat="1" ht="16.8" customHeight="1">
      <c r="A810" s="41"/>
      <c r="B810" s="44"/>
      <c r="C810" s="345" t="s">
        <v>4159</v>
      </c>
      <c r="D810" s="345" t="s">
        <v>4160</v>
      </c>
      <c r="E810" s="18" t="s">
        <v>269</v>
      </c>
      <c r="F810" s="346">
        <v>332.923</v>
      </c>
      <c r="G810" s="41"/>
      <c r="H810" s="44"/>
    </row>
    <row r="811" s="2" customFormat="1">
      <c r="A811" s="41"/>
      <c r="B811" s="44"/>
      <c r="C811" s="345" t="s">
        <v>4206</v>
      </c>
      <c r="D811" s="345" t="s">
        <v>4207</v>
      </c>
      <c r="E811" s="18" t="s">
        <v>269</v>
      </c>
      <c r="F811" s="346">
        <v>582.59900000000005</v>
      </c>
      <c r="G811" s="41"/>
      <c r="H811" s="44"/>
    </row>
    <row r="812" s="2" customFormat="1" ht="16.8" customHeight="1">
      <c r="A812" s="41"/>
      <c r="B812" s="44"/>
      <c r="C812" s="341" t="s">
        <v>4812</v>
      </c>
      <c r="D812" s="342" t="s">
        <v>4813</v>
      </c>
      <c r="E812" s="343" t="s">
        <v>269</v>
      </c>
      <c r="F812" s="344">
        <v>120.55200000000001</v>
      </c>
      <c r="G812" s="41"/>
      <c r="H812" s="44"/>
    </row>
    <row r="813" s="2" customFormat="1" ht="16.8" customHeight="1">
      <c r="A813" s="41"/>
      <c r="B813" s="44"/>
      <c r="C813" s="341" t="s">
        <v>4103</v>
      </c>
      <c r="D813" s="342" t="s">
        <v>4104</v>
      </c>
      <c r="E813" s="343" t="s">
        <v>269</v>
      </c>
      <c r="F813" s="344">
        <v>204</v>
      </c>
      <c r="G813" s="41"/>
      <c r="H813" s="44"/>
    </row>
    <row r="814" s="2" customFormat="1" ht="16.8" customHeight="1">
      <c r="A814" s="41"/>
      <c r="B814" s="44"/>
      <c r="C814" s="345" t="s">
        <v>1</v>
      </c>
      <c r="D814" s="345" t="s">
        <v>4128</v>
      </c>
      <c r="E814" s="18" t="s">
        <v>1</v>
      </c>
      <c r="F814" s="346">
        <v>0</v>
      </c>
      <c r="G814" s="41"/>
      <c r="H814" s="44"/>
    </row>
    <row r="815" s="2" customFormat="1" ht="16.8" customHeight="1">
      <c r="A815" s="41"/>
      <c r="B815" s="44"/>
      <c r="C815" s="345" t="s">
        <v>1</v>
      </c>
      <c r="D815" s="345" t="s">
        <v>4129</v>
      </c>
      <c r="E815" s="18" t="s">
        <v>1</v>
      </c>
      <c r="F815" s="346">
        <v>0</v>
      </c>
      <c r="G815" s="41"/>
      <c r="H815" s="44"/>
    </row>
    <row r="816" s="2" customFormat="1" ht="16.8" customHeight="1">
      <c r="A816" s="41"/>
      <c r="B816" s="44"/>
      <c r="C816" s="345" t="s">
        <v>1</v>
      </c>
      <c r="D816" s="345" t="s">
        <v>4130</v>
      </c>
      <c r="E816" s="18" t="s">
        <v>1</v>
      </c>
      <c r="F816" s="346">
        <v>204</v>
      </c>
      <c r="G816" s="41"/>
      <c r="H816" s="44"/>
    </row>
    <row r="817" s="2" customFormat="1" ht="16.8" customHeight="1">
      <c r="A817" s="41"/>
      <c r="B817" s="44"/>
      <c r="C817" s="345" t="s">
        <v>4103</v>
      </c>
      <c r="D817" s="345" t="s">
        <v>509</v>
      </c>
      <c r="E817" s="18" t="s">
        <v>1</v>
      </c>
      <c r="F817" s="346">
        <v>204</v>
      </c>
      <c r="G817" s="41"/>
      <c r="H817" s="44"/>
    </row>
    <row r="818" s="2" customFormat="1" ht="16.8" customHeight="1">
      <c r="A818" s="41"/>
      <c r="B818" s="44"/>
      <c r="C818" s="347" t="s">
        <v>4715</v>
      </c>
      <c r="D818" s="41"/>
      <c r="E818" s="41"/>
      <c r="F818" s="41"/>
      <c r="G818" s="41"/>
      <c r="H818" s="44"/>
    </row>
    <row r="819" s="2" customFormat="1" ht="16.8" customHeight="1">
      <c r="A819" s="41"/>
      <c r="B819" s="44"/>
      <c r="C819" s="345" t="s">
        <v>4125</v>
      </c>
      <c r="D819" s="345" t="s">
        <v>4126</v>
      </c>
      <c r="E819" s="18" t="s">
        <v>269</v>
      </c>
      <c r="F819" s="346">
        <v>295.875</v>
      </c>
      <c r="G819" s="41"/>
      <c r="H819" s="44"/>
    </row>
    <row r="820" s="2" customFormat="1" ht="16.8" customHeight="1">
      <c r="A820" s="41"/>
      <c r="B820" s="44"/>
      <c r="C820" s="345" t="s">
        <v>4134</v>
      </c>
      <c r="D820" s="345" t="s">
        <v>4135</v>
      </c>
      <c r="E820" s="18" t="s">
        <v>269</v>
      </c>
      <c r="F820" s="346">
        <v>102</v>
      </c>
      <c r="G820" s="41"/>
      <c r="H820" s="44"/>
    </row>
    <row r="821" s="2" customFormat="1" ht="16.8" customHeight="1">
      <c r="A821" s="41"/>
      <c r="B821" s="44"/>
      <c r="C821" s="341" t="s">
        <v>4105</v>
      </c>
      <c r="D821" s="342" t="s">
        <v>4106</v>
      </c>
      <c r="E821" s="343" t="s">
        <v>269</v>
      </c>
      <c r="F821" s="344">
        <v>49.200000000000003</v>
      </c>
      <c r="G821" s="41"/>
      <c r="H821" s="44"/>
    </row>
    <row r="822" s="2" customFormat="1" ht="16.8" customHeight="1">
      <c r="A822" s="41"/>
      <c r="B822" s="44"/>
      <c r="C822" s="345" t="s">
        <v>1</v>
      </c>
      <c r="D822" s="345" t="s">
        <v>4191</v>
      </c>
      <c r="E822" s="18" t="s">
        <v>1</v>
      </c>
      <c r="F822" s="346">
        <v>0</v>
      </c>
      <c r="G822" s="41"/>
      <c r="H822" s="44"/>
    </row>
    <row r="823" s="2" customFormat="1" ht="16.8" customHeight="1">
      <c r="A823" s="41"/>
      <c r="B823" s="44"/>
      <c r="C823" s="345" t="s">
        <v>1</v>
      </c>
      <c r="D823" s="345" t="s">
        <v>4192</v>
      </c>
      <c r="E823" s="18" t="s">
        <v>1</v>
      </c>
      <c r="F823" s="346">
        <v>49.200000000000003</v>
      </c>
      <c r="G823" s="41"/>
      <c r="H823" s="44"/>
    </row>
    <row r="824" s="2" customFormat="1" ht="16.8" customHeight="1">
      <c r="A824" s="41"/>
      <c r="B824" s="44"/>
      <c r="C824" s="345" t="s">
        <v>4105</v>
      </c>
      <c r="D824" s="345" t="s">
        <v>435</v>
      </c>
      <c r="E824" s="18" t="s">
        <v>1</v>
      </c>
      <c r="F824" s="346">
        <v>49.200000000000003</v>
      </c>
      <c r="G824" s="41"/>
      <c r="H824" s="44"/>
    </row>
    <row r="825" s="2" customFormat="1" ht="16.8" customHeight="1">
      <c r="A825" s="41"/>
      <c r="B825" s="44"/>
      <c r="C825" s="347" t="s">
        <v>4715</v>
      </c>
      <c r="D825" s="41"/>
      <c r="E825" s="41"/>
      <c r="F825" s="41"/>
      <c r="G825" s="41"/>
      <c r="H825" s="44"/>
    </row>
    <row r="826" s="2" customFormat="1" ht="16.8" customHeight="1">
      <c r="A826" s="41"/>
      <c r="B826" s="44"/>
      <c r="C826" s="345" t="s">
        <v>4188</v>
      </c>
      <c r="D826" s="345" t="s">
        <v>4189</v>
      </c>
      <c r="E826" s="18" t="s">
        <v>269</v>
      </c>
      <c r="F826" s="346">
        <v>49.200000000000003</v>
      </c>
      <c r="G826" s="41"/>
      <c r="H826" s="44"/>
    </row>
    <row r="827" s="2" customFormat="1" ht="16.8" customHeight="1">
      <c r="A827" s="41"/>
      <c r="B827" s="44"/>
      <c r="C827" s="345" t="s">
        <v>4148</v>
      </c>
      <c r="D827" s="345" t="s">
        <v>4149</v>
      </c>
      <c r="E827" s="18" t="s">
        <v>269</v>
      </c>
      <c r="F827" s="346">
        <v>260.99000000000001</v>
      </c>
      <c r="G827" s="41"/>
      <c r="H827" s="44"/>
    </row>
    <row r="828" s="2" customFormat="1" ht="16.8" customHeight="1">
      <c r="A828" s="41"/>
      <c r="B828" s="44"/>
      <c r="C828" s="345" t="s">
        <v>4154</v>
      </c>
      <c r="D828" s="345" t="s">
        <v>4155</v>
      </c>
      <c r="E828" s="18" t="s">
        <v>269</v>
      </c>
      <c r="F828" s="346">
        <v>268.863</v>
      </c>
      <c r="G828" s="41"/>
      <c r="H828" s="44"/>
    </row>
    <row r="829" s="2" customFormat="1" ht="16.8" customHeight="1">
      <c r="A829" s="41"/>
      <c r="B829" s="44"/>
      <c r="C829" s="341" t="s">
        <v>4108</v>
      </c>
      <c r="D829" s="342" t="s">
        <v>4109</v>
      </c>
      <c r="E829" s="343" t="s">
        <v>269</v>
      </c>
      <c r="F829" s="344">
        <v>17.731999999999999</v>
      </c>
      <c r="G829" s="41"/>
      <c r="H829" s="44"/>
    </row>
    <row r="830" s="2" customFormat="1" ht="16.8" customHeight="1">
      <c r="A830" s="41"/>
      <c r="B830" s="44"/>
      <c r="C830" s="347" t="s">
        <v>4715</v>
      </c>
      <c r="D830" s="41"/>
      <c r="E830" s="41"/>
      <c r="F830" s="41"/>
      <c r="G830" s="41"/>
      <c r="H830" s="44"/>
    </row>
    <row r="831" s="2" customFormat="1" ht="16.8" customHeight="1">
      <c r="A831" s="41"/>
      <c r="B831" s="44"/>
      <c r="C831" s="345" t="s">
        <v>4240</v>
      </c>
      <c r="D831" s="345" t="s">
        <v>4241</v>
      </c>
      <c r="E831" s="18" t="s">
        <v>269</v>
      </c>
      <c r="F831" s="346">
        <v>125.02</v>
      </c>
      <c r="G831" s="41"/>
      <c r="H831" s="44"/>
    </row>
    <row r="832" s="2" customFormat="1">
      <c r="A832" s="41"/>
      <c r="B832" s="44"/>
      <c r="C832" s="345" t="s">
        <v>4264</v>
      </c>
      <c r="D832" s="345" t="s">
        <v>4265</v>
      </c>
      <c r="E832" s="18" t="s">
        <v>269</v>
      </c>
      <c r="F832" s="346">
        <v>88.659999999999997</v>
      </c>
      <c r="G832" s="41"/>
      <c r="H832" s="44"/>
    </row>
    <row r="833" s="2" customFormat="1" ht="16.8" customHeight="1">
      <c r="A833" s="41"/>
      <c r="B833" s="44"/>
      <c r="C833" s="341" t="s">
        <v>4145</v>
      </c>
      <c r="D833" s="342" t="s">
        <v>4814</v>
      </c>
      <c r="E833" s="343" t="s">
        <v>269</v>
      </c>
      <c r="F833" s="344">
        <v>105.465</v>
      </c>
      <c r="G833" s="41"/>
      <c r="H833" s="44"/>
    </row>
    <row r="834" s="2" customFormat="1" ht="16.8" customHeight="1">
      <c r="A834" s="41"/>
      <c r="B834" s="44"/>
      <c r="C834" s="345" t="s">
        <v>1</v>
      </c>
      <c r="D834" s="345" t="s">
        <v>91</v>
      </c>
      <c r="E834" s="18" t="s">
        <v>1</v>
      </c>
      <c r="F834" s="346">
        <v>0</v>
      </c>
      <c r="G834" s="41"/>
      <c r="H834" s="44"/>
    </row>
    <row r="835" s="2" customFormat="1" ht="16.8" customHeight="1">
      <c r="A835" s="41"/>
      <c r="B835" s="44"/>
      <c r="C835" s="345" t="s">
        <v>1</v>
      </c>
      <c r="D835" s="345" t="s">
        <v>4142</v>
      </c>
      <c r="E835" s="18" t="s">
        <v>1</v>
      </c>
      <c r="F835" s="346">
        <v>0</v>
      </c>
      <c r="G835" s="41"/>
      <c r="H835" s="44"/>
    </row>
    <row r="836" s="2" customFormat="1" ht="16.8" customHeight="1">
      <c r="A836" s="41"/>
      <c r="B836" s="44"/>
      <c r="C836" s="345" t="s">
        <v>1</v>
      </c>
      <c r="D836" s="345" t="s">
        <v>4143</v>
      </c>
      <c r="E836" s="18" t="s">
        <v>1</v>
      </c>
      <c r="F836" s="346">
        <v>77.114999999999995</v>
      </c>
      <c r="G836" s="41"/>
      <c r="H836" s="44"/>
    </row>
    <row r="837" s="2" customFormat="1" ht="16.8" customHeight="1">
      <c r="A837" s="41"/>
      <c r="B837" s="44"/>
      <c r="C837" s="345" t="s">
        <v>1</v>
      </c>
      <c r="D837" s="345" t="s">
        <v>4144</v>
      </c>
      <c r="E837" s="18" t="s">
        <v>1</v>
      </c>
      <c r="F837" s="346">
        <v>28.350000000000001</v>
      </c>
      <c r="G837" s="41"/>
      <c r="H837" s="44"/>
    </row>
    <row r="838" s="2" customFormat="1" ht="16.8" customHeight="1">
      <c r="A838" s="41"/>
      <c r="B838" s="44"/>
      <c r="C838" s="345" t="s">
        <v>4145</v>
      </c>
      <c r="D838" s="345" t="s">
        <v>435</v>
      </c>
      <c r="E838" s="18" t="s">
        <v>1</v>
      </c>
      <c r="F838" s="346">
        <v>105.465</v>
      </c>
      <c r="G838" s="41"/>
      <c r="H838" s="44"/>
    </row>
    <row r="839" s="2" customFormat="1" ht="16.8" customHeight="1">
      <c r="A839" s="41"/>
      <c r="B839" s="44"/>
      <c r="C839" s="341" t="s">
        <v>4815</v>
      </c>
      <c r="D839" s="342" t="s">
        <v>4816</v>
      </c>
      <c r="E839" s="343" t="s">
        <v>269</v>
      </c>
      <c r="F839" s="344">
        <v>1.26</v>
      </c>
      <c r="G839" s="41"/>
      <c r="H839" s="44"/>
    </row>
    <row r="840" s="2" customFormat="1" ht="16.8" customHeight="1">
      <c r="A840" s="41"/>
      <c r="B840" s="44"/>
      <c r="C840" s="341" t="s">
        <v>4817</v>
      </c>
      <c r="D840" s="342" t="s">
        <v>4817</v>
      </c>
      <c r="E840" s="343" t="s">
        <v>269</v>
      </c>
      <c r="F840" s="344">
        <v>200</v>
      </c>
      <c r="G840" s="41"/>
      <c r="H840" s="44"/>
    </row>
    <row r="841" s="2" customFormat="1" ht="16.8" customHeight="1">
      <c r="A841" s="41"/>
      <c r="B841" s="44"/>
      <c r="C841" s="341" t="s">
        <v>4818</v>
      </c>
      <c r="D841" s="342" t="s">
        <v>4819</v>
      </c>
      <c r="E841" s="343" t="s">
        <v>332</v>
      </c>
      <c r="F841" s="344">
        <v>114.613</v>
      </c>
      <c r="G841" s="41"/>
      <c r="H841" s="44"/>
    </row>
    <row r="842" s="2" customFormat="1">
      <c r="A842" s="41"/>
      <c r="B842" s="44"/>
      <c r="C842" s="340" t="s">
        <v>4820</v>
      </c>
      <c r="D842" s="340" t="s">
        <v>144</v>
      </c>
      <c r="E842" s="41"/>
      <c r="F842" s="41"/>
      <c r="G842" s="41"/>
      <c r="H842" s="44"/>
    </row>
    <row r="843" s="2" customFormat="1" ht="16.8" customHeight="1">
      <c r="A843" s="41"/>
      <c r="B843" s="44"/>
      <c r="C843" s="341" t="s">
        <v>4332</v>
      </c>
      <c r="D843" s="342" t="s">
        <v>4333</v>
      </c>
      <c r="E843" s="343" t="s">
        <v>307</v>
      </c>
      <c r="F843" s="344">
        <v>673.96400000000006</v>
      </c>
      <c r="G843" s="41"/>
      <c r="H843" s="44"/>
    </row>
    <row r="844" s="2" customFormat="1" ht="16.8" customHeight="1">
      <c r="A844" s="41"/>
      <c r="B844" s="44"/>
      <c r="C844" s="345" t="s">
        <v>1</v>
      </c>
      <c r="D844" s="345" t="s">
        <v>4403</v>
      </c>
      <c r="E844" s="18" t="s">
        <v>1</v>
      </c>
      <c r="F844" s="346">
        <v>0</v>
      </c>
      <c r="G844" s="41"/>
      <c r="H844" s="44"/>
    </row>
    <row r="845" s="2" customFormat="1" ht="16.8" customHeight="1">
      <c r="A845" s="41"/>
      <c r="B845" s="44"/>
      <c r="C845" s="345" t="s">
        <v>1</v>
      </c>
      <c r="D845" s="345" t="s">
        <v>4404</v>
      </c>
      <c r="E845" s="18" t="s">
        <v>1</v>
      </c>
      <c r="F845" s="346">
        <v>143.976</v>
      </c>
      <c r="G845" s="41"/>
      <c r="H845" s="44"/>
    </row>
    <row r="846" s="2" customFormat="1" ht="16.8" customHeight="1">
      <c r="A846" s="41"/>
      <c r="B846" s="44"/>
      <c r="C846" s="345" t="s">
        <v>1</v>
      </c>
      <c r="D846" s="345" t="s">
        <v>4405</v>
      </c>
      <c r="E846" s="18" t="s">
        <v>1</v>
      </c>
      <c r="F846" s="346">
        <v>294.80799999999999</v>
      </c>
      <c r="G846" s="41"/>
      <c r="H846" s="44"/>
    </row>
    <row r="847" s="2" customFormat="1" ht="16.8" customHeight="1">
      <c r="A847" s="41"/>
      <c r="B847" s="44"/>
      <c r="C847" s="345" t="s">
        <v>1</v>
      </c>
      <c r="D847" s="345" t="s">
        <v>4406</v>
      </c>
      <c r="E847" s="18" t="s">
        <v>1</v>
      </c>
      <c r="F847" s="346">
        <v>28.800000000000001</v>
      </c>
      <c r="G847" s="41"/>
      <c r="H847" s="44"/>
    </row>
    <row r="848" s="2" customFormat="1" ht="16.8" customHeight="1">
      <c r="A848" s="41"/>
      <c r="B848" s="44"/>
      <c r="C848" s="345" t="s">
        <v>1</v>
      </c>
      <c r="D848" s="345" t="s">
        <v>4407</v>
      </c>
      <c r="E848" s="18" t="s">
        <v>1</v>
      </c>
      <c r="F848" s="346">
        <v>10.4</v>
      </c>
      <c r="G848" s="41"/>
      <c r="H848" s="44"/>
    </row>
    <row r="849" s="2" customFormat="1" ht="16.8" customHeight="1">
      <c r="A849" s="41"/>
      <c r="B849" s="44"/>
      <c r="C849" s="345" t="s">
        <v>1</v>
      </c>
      <c r="D849" s="345" t="s">
        <v>4408</v>
      </c>
      <c r="E849" s="18" t="s">
        <v>1</v>
      </c>
      <c r="F849" s="346">
        <v>16.5</v>
      </c>
      <c r="G849" s="41"/>
      <c r="H849" s="44"/>
    </row>
    <row r="850" s="2" customFormat="1" ht="16.8" customHeight="1">
      <c r="A850" s="41"/>
      <c r="B850" s="44"/>
      <c r="C850" s="345" t="s">
        <v>1</v>
      </c>
      <c r="D850" s="345" t="s">
        <v>4409</v>
      </c>
      <c r="E850" s="18" t="s">
        <v>1</v>
      </c>
      <c r="F850" s="346">
        <v>97.640000000000001</v>
      </c>
      <c r="G850" s="41"/>
      <c r="H850" s="44"/>
    </row>
    <row r="851" s="2" customFormat="1" ht="16.8" customHeight="1">
      <c r="A851" s="41"/>
      <c r="B851" s="44"/>
      <c r="C851" s="345" t="s">
        <v>1</v>
      </c>
      <c r="D851" s="345" t="s">
        <v>4410</v>
      </c>
      <c r="E851" s="18" t="s">
        <v>1</v>
      </c>
      <c r="F851" s="346">
        <v>48.840000000000003</v>
      </c>
      <c r="G851" s="41"/>
      <c r="H851" s="44"/>
    </row>
    <row r="852" s="2" customFormat="1" ht="16.8" customHeight="1">
      <c r="A852" s="41"/>
      <c r="B852" s="44"/>
      <c r="C852" s="345" t="s">
        <v>1</v>
      </c>
      <c r="D852" s="345" t="s">
        <v>4411</v>
      </c>
      <c r="E852" s="18" t="s">
        <v>1</v>
      </c>
      <c r="F852" s="346">
        <v>0</v>
      </c>
      <c r="G852" s="41"/>
      <c r="H852" s="44"/>
    </row>
    <row r="853" s="2" customFormat="1" ht="16.8" customHeight="1">
      <c r="A853" s="41"/>
      <c r="B853" s="44"/>
      <c r="C853" s="345" t="s">
        <v>1</v>
      </c>
      <c r="D853" s="345" t="s">
        <v>4412</v>
      </c>
      <c r="E853" s="18" t="s">
        <v>1</v>
      </c>
      <c r="F853" s="346">
        <v>33</v>
      </c>
      <c r="G853" s="41"/>
      <c r="H853" s="44"/>
    </row>
    <row r="854" s="2" customFormat="1" ht="16.8" customHeight="1">
      <c r="A854" s="41"/>
      <c r="B854" s="44"/>
      <c r="C854" s="345" t="s">
        <v>1</v>
      </c>
      <c r="D854" s="345" t="s">
        <v>1</v>
      </c>
      <c r="E854" s="18" t="s">
        <v>1</v>
      </c>
      <c r="F854" s="346">
        <v>0</v>
      </c>
      <c r="G854" s="41"/>
      <c r="H854" s="44"/>
    </row>
    <row r="855" s="2" customFormat="1" ht="16.8" customHeight="1">
      <c r="A855" s="41"/>
      <c r="B855" s="44"/>
      <c r="C855" s="345" t="s">
        <v>4332</v>
      </c>
      <c r="D855" s="345" t="s">
        <v>435</v>
      </c>
      <c r="E855" s="18" t="s">
        <v>1</v>
      </c>
      <c r="F855" s="346">
        <v>673.96400000000006</v>
      </c>
      <c r="G855" s="41"/>
      <c r="H855" s="44"/>
    </row>
    <row r="856" s="2" customFormat="1" ht="16.8" customHeight="1">
      <c r="A856" s="41"/>
      <c r="B856" s="44"/>
      <c r="C856" s="341" t="s">
        <v>4330</v>
      </c>
      <c r="D856" s="342" t="s">
        <v>322</v>
      </c>
      <c r="E856" s="343" t="s">
        <v>269</v>
      </c>
      <c r="F856" s="344">
        <v>18.561</v>
      </c>
      <c r="G856" s="41"/>
      <c r="H856" s="44"/>
    </row>
    <row r="857" s="2" customFormat="1" ht="16.8" customHeight="1">
      <c r="A857" s="41"/>
      <c r="B857" s="44"/>
      <c r="C857" s="345" t="s">
        <v>1</v>
      </c>
      <c r="D857" s="345" t="s">
        <v>4397</v>
      </c>
      <c r="E857" s="18" t="s">
        <v>1</v>
      </c>
      <c r="F857" s="346">
        <v>0</v>
      </c>
      <c r="G857" s="41"/>
      <c r="H857" s="44"/>
    </row>
    <row r="858" s="2" customFormat="1" ht="16.8" customHeight="1">
      <c r="A858" s="41"/>
      <c r="B858" s="44"/>
      <c r="C858" s="345" t="s">
        <v>1</v>
      </c>
      <c r="D858" s="345" t="s">
        <v>4398</v>
      </c>
      <c r="E858" s="18" t="s">
        <v>1</v>
      </c>
      <c r="F858" s="346">
        <v>16.280999999999999</v>
      </c>
      <c r="G858" s="41"/>
      <c r="H858" s="44"/>
    </row>
    <row r="859" s="2" customFormat="1" ht="16.8" customHeight="1">
      <c r="A859" s="41"/>
      <c r="B859" s="44"/>
      <c r="C859" s="345" t="s">
        <v>1</v>
      </c>
      <c r="D859" s="345" t="s">
        <v>4399</v>
      </c>
      <c r="E859" s="18" t="s">
        <v>1</v>
      </c>
      <c r="F859" s="346">
        <v>2.2799999999999998</v>
      </c>
      <c r="G859" s="41"/>
      <c r="H859" s="44"/>
    </row>
    <row r="860" s="2" customFormat="1" ht="16.8" customHeight="1">
      <c r="A860" s="41"/>
      <c r="B860" s="44"/>
      <c r="C860" s="345" t="s">
        <v>4330</v>
      </c>
      <c r="D860" s="345" t="s">
        <v>435</v>
      </c>
      <c r="E860" s="18" t="s">
        <v>1</v>
      </c>
      <c r="F860" s="346">
        <v>18.561</v>
      </c>
      <c r="G860" s="41"/>
      <c r="H860" s="44"/>
    </row>
    <row r="861" s="2" customFormat="1" ht="16.8" customHeight="1">
      <c r="A861" s="41"/>
      <c r="B861" s="44"/>
      <c r="C861" s="341" t="s">
        <v>4727</v>
      </c>
      <c r="D861" s="342" t="s">
        <v>4728</v>
      </c>
      <c r="E861" s="343" t="s">
        <v>269</v>
      </c>
      <c r="F861" s="344">
        <v>60</v>
      </c>
      <c r="G861" s="41"/>
      <c r="H861" s="44"/>
    </row>
    <row r="862" s="2" customFormat="1" ht="16.8" customHeight="1">
      <c r="A862" s="41"/>
      <c r="B862" s="44"/>
      <c r="C862" s="345" t="s">
        <v>1</v>
      </c>
      <c r="D862" s="345" t="s">
        <v>4729</v>
      </c>
      <c r="E862" s="18" t="s">
        <v>1</v>
      </c>
      <c r="F862" s="346">
        <v>0</v>
      </c>
      <c r="G862" s="41"/>
      <c r="H862" s="44"/>
    </row>
    <row r="863" s="2" customFormat="1" ht="16.8" customHeight="1">
      <c r="A863" s="41"/>
      <c r="B863" s="44"/>
      <c r="C863" s="345" t="s">
        <v>1</v>
      </c>
      <c r="D863" s="345" t="s">
        <v>4730</v>
      </c>
      <c r="E863" s="18" t="s">
        <v>1</v>
      </c>
      <c r="F863" s="346">
        <v>0</v>
      </c>
      <c r="G863" s="41"/>
      <c r="H863" s="44"/>
    </row>
    <row r="864" s="2" customFormat="1" ht="16.8" customHeight="1">
      <c r="A864" s="41"/>
      <c r="B864" s="44"/>
      <c r="C864" s="345" t="s">
        <v>1</v>
      </c>
      <c r="D864" s="345" t="s">
        <v>4731</v>
      </c>
      <c r="E864" s="18" t="s">
        <v>1</v>
      </c>
      <c r="F864" s="346">
        <v>0</v>
      </c>
      <c r="G864" s="41"/>
      <c r="H864" s="44"/>
    </row>
    <row r="865" s="2" customFormat="1" ht="16.8" customHeight="1">
      <c r="A865" s="41"/>
      <c r="B865" s="44"/>
      <c r="C865" s="345" t="s">
        <v>1</v>
      </c>
      <c r="D865" s="345" t="s">
        <v>4732</v>
      </c>
      <c r="E865" s="18" t="s">
        <v>1</v>
      </c>
      <c r="F865" s="346">
        <v>0</v>
      </c>
      <c r="G865" s="41"/>
      <c r="H865" s="44"/>
    </row>
    <row r="866" s="2" customFormat="1" ht="16.8" customHeight="1">
      <c r="A866" s="41"/>
      <c r="B866" s="44"/>
      <c r="C866" s="345" t="s">
        <v>1</v>
      </c>
      <c r="D866" s="345" t="s">
        <v>4733</v>
      </c>
      <c r="E866" s="18" t="s">
        <v>1</v>
      </c>
      <c r="F866" s="346">
        <v>0</v>
      </c>
      <c r="G866" s="41"/>
      <c r="H866" s="44"/>
    </row>
    <row r="867" s="2" customFormat="1" ht="16.8" customHeight="1">
      <c r="A867" s="41"/>
      <c r="B867" s="44"/>
      <c r="C867" s="345" t="s">
        <v>1</v>
      </c>
      <c r="D867" s="345" t="s">
        <v>4734</v>
      </c>
      <c r="E867" s="18" t="s">
        <v>1</v>
      </c>
      <c r="F867" s="346">
        <v>0</v>
      </c>
      <c r="G867" s="41"/>
      <c r="H867" s="44"/>
    </row>
    <row r="868" s="2" customFormat="1" ht="16.8" customHeight="1">
      <c r="A868" s="41"/>
      <c r="B868" s="44"/>
      <c r="C868" s="345" t="s">
        <v>1</v>
      </c>
      <c r="D868" s="345" t="s">
        <v>4735</v>
      </c>
      <c r="E868" s="18" t="s">
        <v>1</v>
      </c>
      <c r="F868" s="346">
        <v>0</v>
      </c>
      <c r="G868" s="41"/>
      <c r="H868" s="44"/>
    </row>
    <row r="869" s="2" customFormat="1" ht="16.8" customHeight="1">
      <c r="A869" s="41"/>
      <c r="B869" s="44"/>
      <c r="C869" s="345" t="s">
        <v>1</v>
      </c>
      <c r="D869" s="345" t="s">
        <v>4736</v>
      </c>
      <c r="E869" s="18" t="s">
        <v>1</v>
      </c>
      <c r="F869" s="346">
        <v>0</v>
      </c>
      <c r="G869" s="41"/>
      <c r="H869" s="44"/>
    </row>
    <row r="870" s="2" customFormat="1" ht="16.8" customHeight="1">
      <c r="A870" s="41"/>
      <c r="B870" s="44"/>
      <c r="C870" s="345" t="s">
        <v>1</v>
      </c>
      <c r="D870" s="345" t="s">
        <v>4737</v>
      </c>
      <c r="E870" s="18" t="s">
        <v>1</v>
      </c>
      <c r="F870" s="346">
        <v>0</v>
      </c>
      <c r="G870" s="41"/>
      <c r="H870" s="44"/>
    </row>
    <row r="871" s="2" customFormat="1" ht="16.8" customHeight="1">
      <c r="A871" s="41"/>
      <c r="B871" s="44"/>
      <c r="C871" s="345" t="s">
        <v>1</v>
      </c>
      <c r="D871" s="345" t="s">
        <v>4738</v>
      </c>
      <c r="E871" s="18" t="s">
        <v>1</v>
      </c>
      <c r="F871" s="346">
        <v>0</v>
      </c>
      <c r="G871" s="41"/>
      <c r="H871" s="44"/>
    </row>
    <row r="872" s="2" customFormat="1" ht="16.8" customHeight="1">
      <c r="A872" s="41"/>
      <c r="B872" s="44"/>
      <c r="C872" s="345" t="s">
        <v>1</v>
      </c>
      <c r="D872" s="345" t="s">
        <v>4739</v>
      </c>
      <c r="E872" s="18" t="s">
        <v>1</v>
      </c>
      <c r="F872" s="346">
        <v>0</v>
      </c>
      <c r="G872" s="41"/>
      <c r="H872" s="44"/>
    </row>
    <row r="873" s="2" customFormat="1" ht="16.8" customHeight="1">
      <c r="A873" s="41"/>
      <c r="B873" s="44"/>
      <c r="C873" s="345" t="s">
        <v>4727</v>
      </c>
      <c r="D873" s="345" t="s">
        <v>819</v>
      </c>
      <c r="E873" s="18" t="s">
        <v>1</v>
      </c>
      <c r="F873" s="346">
        <v>60</v>
      </c>
      <c r="G873" s="41"/>
      <c r="H873" s="44"/>
    </row>
    <row r="874" s="2" customFormat="1" ht="16.8" customHeight="1">
      <c r="A874" s="41"/>
      <c r="B874" s="44"/>
      <c r="C874" s="341" t="s">
        <v>348</v>
      </c>
      <c r="D874" s="342" t="s">
        <v>349</v>
      </c>
      <c r="E874" s="343" t="s">
        <v>269</v>
      </c>
      <c r="F874" s="344">
        <v>264.44099999999997</v>
      </c>
      <c r="G874" s="41"/>
      <c r="H874" s="44"/>
    </row>
    <row r="875" s="2" customFormat="1" ht="16.8" customHeight="1">
      <c r="A875" s="41"/>
      <c r="B875" s="44"/>
      <c r="C875" s="345" t="s">
        <v>1</v>
      </c>
      <c r="D875" s="345" t="s">
        <v>4729</v>
      </c>
      <c r="E875" s="18" t="s">
        <v>1</v>
      </c>
      <c r="F875" s="346">
        <v>0</v>
      </c>
      <c r="G875" s="41"/>
      <c r="H875" s="44"/>
    </row>
    <row r="876" s="2" customFormat="1" ht="16.8" customHeight="1">
      <c r="A876" s="41"/>
      <c r="B876" s="44"/>
      <c r="C876" s="345" t="s">
        <v>1</v>
      </c>
      <c r="D876" s="345" t="s">
        <v>4766</v>
      </c>
      <c r="E876" s="18" t="s">
        <v>1</v>
      </c>
      <c r="F876" s="346">
        <v>0</v>
      </c>
      <c r="G876" s="41"/>
      <c r="H876" s="44"/>
    </row>
    <row r="877" s="2" customFormat="1" ht="16.8" customHeight="1">
      <c r="A877" s="41"/>
      <c r="B877" s="44"/>
      <c r="C877" s="345" t="s">
        <v>1</v>
      </c>
      <c r="D877" s="345" t="s">
        <v>4767</v>
      </c>
      <c r="E877" s="18" t="s">
        <v>1</v>
      </c>
      <c r="F877" s="346">
        <v>0</v>
      </c>
      <c r="G877" s="41"/>
      <c r="H877" s="44"/>
    </row>
    <row r="878" s="2" customFormat="1" ht="16.8" customHeight="1">
      <c r="A878" s="41"/>
      <c r="B878" s="44"/>
      <c r="C878" s="345" t="s">
        <v>1</v>
      </c>
      <c r="D878" s="345" t="s">
        <v>4768</v>
      </c>
      <c r="E878" s="18" t="s">
        <v>1</v>
      </c>
      <c r="F878" s="346">
        <v>0</v>
      </c>
      <c r="G878" s="41"/>
      <c r="H878" s="44"/>
    </row>
    <row r="879" s="2" customFormat="1" ht="16.8" customHeight="1">
      <c r="A879" s="41"/>
      <c r="B879" s="44"/>
      <c r="C879" s="345" t="s">
        <v>1</v>
      </c>
      <c r="D879" s="345" t="s">
        <v>4769</v>
      </c>
      <c r="E879" s="18" t="s">
        <v>1</v>
      </c>
      <c r="F879" s="346">
        <v>0</v>
      </c>
      <c r="G879" s="41"/>
      <c r="H879" s="44"/>
    </row>
    <row r="880" s="2" customFormat="1" ht="16.8" customHeight="1">
      <c r="A880" s="41"/>
      <c r="B880" s="44"/>
      <c r="C880" s="345" t="s">
        <v>1</v>
      </c>
      <c r="D880" s="345" t="s">
        <v>4770</v>
      </c>
      <c r="E880" s="18" t="s">
        <v>1</v>
      </c>
      <c r="F880" s="346">
        <v>0</v>
      </c>
      <c r="G880" s="41"/>
      <c r="H880" s="44"/>
    </row>
    <row r="881" s="2" customFormat="1" ht="16.8" customHeight="1">
      <c r="A881" s="41"/>
      <c r="B881" s="44"/>
      <c r="C881" s="345" t="s">
        <v>1</v>
      </c>
      <c r="D881" s="345" t="s">
        <v>4771</v>
      </c>
      <c r="E881" s="18" t="s">
        <v>1</v>
      </c>
      <c r="F881" s="346">
        <v>0</v>
      </c>
      <c r="G881" s="41"/>
      <c r="H881" s="44"/>
    </row>
    <row r="882" s="2" customFormat="1" ht="16.8" customHeight="1">
      <c r="A882" s="41"/>
      <c r="B882" s="44"/>
      <c r="C882" s="345" t="s">
        <v>1</v>
      </c>
      <c r="D882" s="345" t="s">
        <v>4772</v>
      </c>
      <c r="E882" s="18" t="s">
        <v>1</v>
      </c>
      <c r="F882" s="346">
        <v>0</v>
      </c>
      <c r="G882" s="41"/>
      <c r="H882" s="44"/>
    </row>
    <row r="883" s="2" customFormat="1" ht="16.8" customHeight="1">
      <c r="A883" s="41"/>
      <c r="B883" s="44"/>
      <c r="C883" s="345" t="s">
        <v>1</v>
      </c>
      <c r="D883" s="345" t="s">
        <v>4773</v>
      </c>
      <c r="E883" s="18" t="s">
        <v>1</v>
      </c>
      <c r="F883" s="346">
        <v>0</v>
      </c>
      <c r="G883" s="41"/>
      <c r="H883" s="44"/>
    </row>
    <row r="884" s="2" customFormat="1" ht="16.8" customHeight="1">
      <c r="A884" s="41"/>
      <c r="B884" s="44"/>
      <c r="C884" s="345" t="s">
        <v>1</v>
      </c>
      <c r="D884" s="345" t="s">
        <v>4774</v>
      </c>
      <c r="E884" s="18" t="s">
        <v>1</v>
      </c>
      <c r="F884" s="346">
        <v>0</v>
      </c>
      <c r="G884" s="41"/>
      <c r="H884" s="44"/>
    </row>
    <row r="885" s="2" customFormat="1" ht="16.8" customHeight="1">
      <c r="A885" s="41"/>
      <c r="B885" s="44"/>
      <c r="C885" s="345" t="s">
        <v>1</v>
      </c>
      <c r="D885" s="345" t="s">
        <v>4775</v>
      </c>
      <c r="E885" s="18" t="s">
        <v>1</v>
      </c>
      <c r="F885" s="346">
        <v>0</v>
      </c>
      <c r="G885" s="41"/>
      <c r="H885" s="44"/>
    </row>
    <row r="886" s="2" customFormat="1" ht="16.8" customHeight="1">
      <c r="A886" s="41"/>
      <c r="B886" s="44"/>
      <c r="C886" s="345" t="s">
        <v>1</v>
      </c>
      <c r="D886" s="345" t="s">
        <v>4776</v>
      </c>
      <c r="E886" s="18" t="s">
        <v>1</v>
      </c>
      <c r="F886" s="346">
        <v>0</v>
      </c>
      <c r="G886" s="41"/>
      <c r="H886" s="44"/>
    </row>
    <row r="887" s="2" customFormat="1" ht="16.8" customHeight="1">
      <c r="A887" s="41"/>
      <c r="B887" s="44"/>
      <c r="C887" s="345" t="s">
        <v>1</v>
      </c>
      <c r="D887" s="345" t="s">
        <v>4777</v>
      </c>
      <c r="E887" s="18" t="s">
        <v>1</v>
      </c>
      <c r="F887" s="346">
        <v>0</v>
      </c>
      <c r="G887" s="41"/>
      <c r="H887" s="44"/>
    </row>
    <row r="888" s="2" customFormat="1" ht="16.8" customHeight="1">
      <c r="A888" s="41"/>
      <c r="B888" s="44"/>
      <c r="C888" s="345" t="s">
        <v>1</v>
      </c>
      <c r="D888" s="345" t="s">
        <v>4778</v>
      </c>
      <c r="E888" s="18" t="s">
        <v>1</v>
      </c>
      <c r="F888" s="346">
        <v>0</v>
      </c>
      <c r="G888" s="41"/>
      <c r="H888" s="44"/>
    </row>
    <row r="889" s="2" customFormat="1" ht="16.8" customHeight="1">
      <c r="A889" s="41"/>
      <c r="B889" s="44"/>
      <c r="C889" s="345" t="s">
        <v>1</v>
      </c>
      <c r="D889" s="345" t="s">
        <v>4779</v>
      </c>
      <c r="E889" s="18" t="s">
        <v>1</v>
      </c>
      <c r="F889" s="346">
        <v>0</v>
      </c>
      <c r="G889" s="41"/>
      <c r="H889" s="44"/>
    </row>
    <row r="890" s="2" customFormat="1" ht="16.8" customHeight="1">
      <c r="A890" s="41"/>
      <c r="B890" s="44"/>
      <c r="C890" s="345" t="s">
        <v>1</v>
      </c>
      <c r="D890" s="345" t="s">
        <v>4780</v>
      </c>
      <c r="E890" s="18" t="s">
        <v>1</v>
      </c>
      <c r="F890" s="346">
        <v>0</v>
      </c>
      <c r="G890" s="41"/>
      <c r="H890" s="44"/>
    </row>
    <row r="891" s="2" customFormat="1" ht="16.8" customHeight="1">
      <c r="A891" s="41"/>
      <c r="B891" s="44"/>
      <c r="C891" s="345" t="s">
        <v>1</v>
      </c>
      <c r="D891" s="345" t="s">
        <v>4781</v>
      </c>
      <c r="E891" s="18" t="s">
        <v>1</v>
      </c>
      <c r="F891" s="346">
        <v>0</v>
      </c>
      <c r="G891" s="41"/>
      <c r="H891" s="44"/>
    </row>
    <row r="892" s="2" customFormat="1" ht="16.8" customHeight="1">
      <c r="A892" s="41"/>
      <c r="B892" s="44"/>
      <c r="C892" s="345" t="s">
        <v>1</v>
      </c>
      <c r="D892" s="345" t="s">
        <v>4345</v>
      </c>
      <c r="E892" s="18" t="s">
        <v>1</v>
      </c>
      <c r="F892" s="346">
        <v>297.59100000000001</v>
      </c>
      <c r="G892" s="41"/>
      <c r="H892" s="44"/>
    </row>
    <row r="893" s="2" customFormat="1" ht="16.8" customHeight="1">
      <c r="A893" s="41"/>
      <c r="B893" s="44"/>
      <c r="C893" s="345" t="s">
        <v>1</v>
      </c>
      <c r="D893" s="345" t="s">
        <v>4346</v>
      </c>
      <c r="E893" s="18" t="s">
        <v>1</v>
      </c>
      <c r="F893" s="346">
        <v>-33.149999999999999</v>
      </c>
      <c r="G893" s="41"/>
      <c r="H893" s="44"/>
    </row>
    <row r="894" s="2" customFormat="1" ht="16.8" customHeight="1">
      <c r="A894" s="41"/>
      <c r="B894" s="44"/>
      <c r="C894" s="345" t="s">
        <v>348</v>
      </c>
      <c r="D894" s="345" t="s">
        <v>435</v>
      </c>
      <c r="E894" s="18" t="s">
        <v>1</v>
      </c>
      <c r="F894" s="346">
        <v>264.44099999999997</v>
      </c>
      <c r="G894" s="41"/>
      <c r="H894" s="44"/>
    </row>
    <row r="895" s="2" customFormat="1">
      <c r="A895" s="41"/>
      <c r="B895" s="44"/>
      <c r="C895" s="340" t="s">
        <v>4821</v>
      </c>
      <c r="D895" s="340" t="s">
        <v>147</v>
      </c>
      <c r="E895" s="41"/>
      <c r="F895" s="41"/>
      <c r="G895" s="41"/>
      <c r="H895" s="44"/>
    </row>
    <row r="896" s="2" customFormat="1" ht="16.8" customHeight="1">
      <c r="A896" s="41"/>
      <c r="B896" s="44"/>
      <c r="C896" s="341" t="s">
        <v>4332</v>
      </c>
      <c r="D896" s="342" t="s">
        <v>4333</v>
      </c>
      <c r="E896" s="343" t="s">
        <v>307</v>
      </c>
      <c r="F896" s="344">
        <v>673.96400000000006</v>
      </c>
      <c r="G896" s="41"/>
      <c r="H896" s="44"/>
    </row>
    <row r="897" s="2" customFormat="1" ht="16.8" customHeight="1">
      <c r="A897" s="41"/>
      <c r="B897" s="44"/>
      <c r="C897" s="345" t="s">
        <v>1</v>
      </c>
      <c r="D897" s="345" t="s">
        <v>4403</v>
      </c>
      <c r="E897" s="18" t="s">
        <v>1</v>
      </c>
      <c r="F897" s="346">
        <v>0</v>
      </c>
      <c r="G897" s="41"/>
      <c r="H897" s="44"/>
    </row>
    <row r="898" s="2" customFormat="1" ht="16.8" customHeight="1">
      <c r="A898" s="41"/>
      <c r="B898" s="44"/>
      <c r="C898" s="345" t="s">
        <v>1</v>
      </c>
      <c r="D898" s="345" t="s">
        <v>4404</v>
      </c>
      <c r="E898" s="18" t="s">
        <v>1</v>
      </c>
      <c r="F898" s="346">
        <v>143.976</v>
      </c>
      <c r="G898" s="41"/>
      <c r="H898" s="44"/>
    </row>
    <row r="899" s="2" customFormat="1" ht="16.8" customHeight="1">
      <c r="A899" s="41"/>
      <c r="B899" s="44"/>
      <c r="C899" s="345" t="s">
        <v>1</v>
      </c>
      <c r="D899" s="345" t="s">
        <v>4405</v>
      </c>
      <c r="E899" s="18" t="s">
        <v>1</v>
      </c>
      <c r="F899" s="346">
        <v>294.80799999999999</v>
      </c>
      <c r="G899" s="41"/>
      <c r="H899" s="44"/>
    </row>
    <row r="900" s="2" customFormat="1" ht="16.8" customHeight="1">
      <c r="A900" s="41"/>
      <c r="B900" s="44"/>
      <c r="C900" s="345" t="s">
        <v>1</v>
      </c>
      <c r="D900" s="345" t="s">
        <v>4406</v>
      </c>
      <c r="E900" s="18" t="s">
        <v>1</v>
      </c>
      <c r="F900" s="346">
        <v>28.800000000000001</v>
      </c>
      <c r="G900" s="41"/>
      <c r="H900" s="44"/>
    </row>
    <row r="901" s="2" customFormat="1" ht="16.8" customHeight="1">
      <c r="A901" s="41"/>
      <c r="B901" s="44"/>
      <c r="C901" s="345" t="s">
        <v>1</v>
      </c>
      <c r="D901" s="345" t="s">
        <v>4407</v>
      </c>
      <c r="E901" s="18" t="s">
        <v>1</v>
      </c>
      <c r="F901" s="346">
        <v>10.4</v>
      </c>
      <c r="G901" s="41"/>
      <c r="H901" s="44"/>
    </row>
    <row r="902" s="2" customFormat="1" ht="16.8" customHeight="1">
      <c r="A902" s="41"/>
      <c r="B902" s="44"/>
      <c r="C902" s="345" t="s">
        <v>1</v>
      </c>
      <c r="D902" s="345" t="s">
        <v>4408</v>
      </c>
      <c r="E902" s="18" t="s">
        <v>1</v>
      </c>
      <c r="F902" s="346">
        <v>16.5</v>
      </c>
      <c r="G902" s="41"/>
      <c r="H902" s="44"/>
    </row>
    <row r="903" s="2" customFormat="1" ht="16.8" customHeight="1">
      <c r="A903" s="41"/>
      <c r="B903" s="44"/>
      <c r="C903" s="345" t="s">
        <v>1</v>
      </c>
      <c r="D903" s="345" t="s">
        <v>4409</v>
      </c>
      <c r="E903" s="18" t="s">
        <v>1</v>
      </c>
      <c r="F903" s="346">
        <v>97.640000000000001</v>
      </c>
      <c r="G903" s="41"/>
      <c r="H903" s="44"/>
    </row>
    <row r="904" s="2" customFormat="1" ht="16.8" customHeight="1">
      <c r="A904" s="41"/>
      <c r="B904" s="44"/>
      <c r="C904" s="345" t="s">
        <v>1</v>
      </c>
      <c r="D904" s="345" t="s">
        <v>4410</v>
      </c>
      <c r="E904" s="18" t="s">
        <v>1</v>
      </c>
      <c r="F904" s="346">
        <v>48.840000000000003</v>
      </c>
      <c r="G904" s="41"/>
      <c r="H904" s="44"/>
    </row>
    <row r="905" s="2" customFormat="1" ht="16.8" customHeight="1">
      <c r="A905" s="41"/>
      <c r="B905" s="44"/>
      <c r="C905" s="345" t="s">
        <v>1</v>
      </c>
      <c r="D905" s="345" t="s">
        <v>4411</v>
      </c>
      <c r="E905" s="18" t="s">
        <v>1</v>
      </c>
      <c r="F905" s="346">
        <v>0</v>
      </c>
      <c r="G905" s="41"/>
      <c r="H905" s="44"/>
    </row>
    <row r="906" s="2" customFormat="1" ht="16.8" customHeight="1">
      <c r="A906" s="41"/>
      <c r="B906" s="44"/>
      <c r="C906" s="345" t="s">
        <v>1</v>
      </c>
      <c r="D906" s="345" t="s">
        <v>4412</v>
      </c>
      <c r="E906" s="18" t="s">
        <v>1</v>
      </c>
      <c r="F906" s="346">
        <v>33</v>
      </c>
      <c r="G906" s="41"/>
      <c r="H906" s="44"/>
    </row>
    <row r="907" s="2" customFormat="1" ht="16.8" customHeight="1">
      <c r="A907" s="41"/>
      <c r="B907" s="44"/>
      <c r="C907" s="345" t="s">
        <v>1</v>
      </c>
      <c r="D907" s="345" t="s">
        <v>1</v>
      </c>
      <c r="E907" s="18" t="s">
        <v>1</v>
      </c>
      <c r="F907" s="346">
        <v>0</v>
      </c>
      <c r="G907" s="41"/>
      <c r="H907" s="44"/>
    </row>
    <row r="908" s="2" customFormat="1" ht="16.8" customHeight="1">
      <c r="A908" s="41"/>
      <c r="B908" s="44"/>
      <c r="C908" s="345" t="s">
        <v>4332</v>
      </c>
      <c r="D908" s="345" t="s">
        <v>435</v>
      </c>
      <c r="E908" s="18" t="s">
        <v>1</v>
      </c>
      <c r="F908" s="346">
        <v>673.96400000000006</v>
      </c>
      <c r="G908" s="41"/>
      <c r="H908" s="44"/>
    </row>
    <row r="909" s="2" customFormat="1" ht="16.8" customHeight="1">
      <c r="A909" s="41"/>
      <c r="B909" s="44"/>
      <c r="C909" s="347" t="s">
        <v>4715</v>
      </c>
      <c r="D909" s="41"/>
      <c r="E909" s="41"/>
      <c r="F909" s="41"/>
      <c r="G909" s="41"/>
      <c r="H909" s="44"/>
    </row>
    <row r="910" s="2" customFormat="1">
      <c r="A910" s="41"/>
      <c r="B910" s="44"/>
      <c r="C910" s="345" t="s">
        <v>4400</v>
      </c>
      <c r="D910" s="345" t="s">
        <v>4401</v>
      </c>
      <c r="E910" s="18" t="s">
        <v>307</v>
      </c>
      <c r="F910" s="346">
        <v>673.96400000000006</v>
      </c>
      <c r="G910" s="41"/>
      <c r="H910" s="44"/>
    </row>
    <row r="911" s="2" customFormat="1">
      <c r="A911" s="41"/>
      <c r="B911" s="44"/>
      <c r="C911" s="345" t="s">
        <v>1419</v>
      </c>
      <c r="D911" s="345" t="s">
        <v>1420</v>
      </c>
      <c r="E911" s="18" t="s">
        <v>332</v>
      </c>
      <c r="F911" s="346">
        <v>8.0879999999999992</v>
      </c>
      <c r="G911" s="41"/>
      <c r="H911" s="44"/>
    </row>
    <row r="912" s="2" customFormat="1" ht="16.8" customHeight="1">
      <c r="A912" s="41"/>
      <c r="B912" s="44"/>
      <c r="C912" s="345" t="s">
        <v>4413</v>
      </c>
      <c r="D912" s="345" t="s">
        <v>4414</v>
      </c>
      <c r="E912" s="18" t="s">
        <v>332</v>
      </c>
      <c r="F912" s="346">
        <v>8.0879999999999992</v>
      </c>
      <c r="G912" s="41"/>
      <c r="H912" s="44"/>
    </row>
    <row r="913" s="2" customFormat="1" ht="16.8" customHeight="1">
      <c r="A913" s="41"/>
      <c r="B913" s="44"/>
      <c r="C913" s="341" t="s">
        <v>4330</v>
      </c>
      <c r="D913" s="342" t="s">
        <v>322</v>
      </c>
      <c r="E913" s="343" t="s">
        <v>269</v>
      </c>
      <c r="F913" s="344">
        <v>18.561</v>
      </c>
      <c r="G913" s="41"/>
      <c r="H913" s="44"/>
    </row>
    <row r="914" s="2" customFormat="1" ht="16.8" customHeight="1">
      <c r="A914" s="41"/>
      <c r="B914" s="44"/>
      <c r="C914" s="345" t="s">
        <v>1</v>
      </c>
      <c r="D914" s="345" t="s">
        <v>4397</v>
      </c>
      <c r="E914" s="18" t="s">
        <v>1</v>
      </c>
      <c r="F914" s="346">
        <v>0</v>
      </c>
      <c r="G914" s="41"/>
      <c r="H914" s="44"/>
    </row>
    <row r="915" s="2" customFormat="1" ht="16.8" customHeight="1">
      <c r="A915" s="41"/>
      <c r="B915" s="44"/>
      <c r="C915" s="345" t="s">
        <v>1</v>
      </c>
      <c r="D915" s="345" t="s">
        <v>4398</v>
      </c>
      <c r="E915" s="18" t="s">
        <v>1</v>
      </c>
      <c r="F915" s="346">
        <v>16.280999999999999</v>
      </c>
      <c r="G915" s="41"/>
      <c r="H915" s="44"/>
    </row>
    <row r="916" s="2" customFormat="1" ht="16.8" customHeight="1">
      <c r="A916" s="41"/>
      <c r="B916" s="44"/>
      <c r="C916" s="345" t="s">
        <v>1</v>
      </c>
      <c r="D916" s="345" t="s">
        <v>4399</v>
      </c>
      <c r="E916" s="18" t="s">
        <v>1</v>
      </c>
      <c r="F916" s="346">
        <v>2.2799999999999998</v>
      </c>
      <c r="G916" s="41"/>
      <c r="H916" s="44"/>
    </row>
    <row r="917" s="2" customFormat="1" ht="16.8" customHeight="1">
      <c r="A917" s="41"/>
      <c r="B917" s="44"/>
      <c r="C917" s="345" t="s">
        <v>4330</v>
      </c>
      <c r="D917" s="345" t="s">
        <v>435</v>
      </c>
      <c r="E917" s="18" t="s">
        <v>1</v>
      </c>
      <c r="F917" s="346">
        <v>18.561</v>
      </c>
      <c r="G917" s="41"/>
      <c r="H917" s="44"/>
    </row>
    <row r="918" s="2" customFormat="1" ht="16.8" customHeight="1">
      <c r="A918" s="41"/>
      <c r="B918" s="44"/>
      <c r="C918" s="347" t="s">
        <v>4715</v>
      </c>
      <c r="D918" s="41"/>
      <c r="E918" s="41"/>
      <c r="F918" s="41"/>
      <c r="G918" s="41"/>
      <c r="H918" s="44"/>
    </row>
    <row r="919" s="2" customFormat="1" ht="16.8" customHeight="1">
      <c r="A919" s="41"/>
      <c r="B919" s="44"/>
      <c r="C919" s="345" t="s">
        <v>4394</v>
      </c>
      <c r="D919" s="345" t="s">
        <v>4395</v>
      </c>
      <c r="E919" s="18" t="s">
        <v>269</v>
      </c>
      <c r="F919" s="346">
        <v>18.561</v>
      </c>
      <c r="G919" s="41"/>
      <c r="H919" s="44"/>
    </row>
    <row r="920" s="2" customFormat="1" ht="16.8" customHeight="1">
      <c r="A920" s="41"/>
      <c r="B920" s="44"/>
      <c r="C920" s="345" t="s">
        <v>4357</v>
      </c>
      <c r="D920" s="345" t="s">
        <v>4358</v>
      </c>
      <c r="E920" s="18" t="s">
        <v>269</v>
      </c>
      <c r="F920" s="346">
        <v>811.88400000000001</v>
      </c>
      <c r="G920" s="41"/>
      <c r="H920" s="44"/>
    </row>
    <row r="921" s="2" customFormat="1" ht="16.8" customHeight="1">
      <c r="A921" s="41"/>
      <c r="B921" s="44"/>
      <c r="C921" s="345" t="s">
        <v>4380</v>
      </c>
      <c r="D921" s="345" t="s">
        <v>4381</v>
      </c>
      <c r="E921" s="18" t="s">
        <v>269</v>
      </c>
      <c r="F921" s="346">
        <v>283.00200000000001</v>
      </c>
      <c r="G921" s="41"/>
      <c r="H921" s="44"/>
    </row>
    <row r="922" s="2" customFormat="1" ht="16.8" customHeight="1">
      <c r="A922" s="41"/>
      <c r="B922" s="44"/>
      <c r="C922" s="345" t="s">
        <v>4365</v>
      </c>
      <c r="D922" s="345" t="s">
        <v>4366</v>
      </c>
      <c r="E922" s="18" t="s">
        <v>269</v>
      </c>
      <c r="F922" s="346">
        <v>297.08199999999999</v>
      </c>
      <c r="G922" s="41"/>
      <c r="H922" s="44"/>
    </row>
    <row r="923" s="2" customFormat="1" ht="16.8" customHeight="1">
      <c r="A923" s="41"/>
      <c r="B923" s="44"/>
      <c r="C923" s="341" t="s">
        <v>348</v>
      </c>
      <c r="D923" s="342" t="s">
        <v>349</v>
      </c>
      <c r="E923" s="343" t="s">
        <v>269</v>
      </c>
      <c r="F923" s="344">
        <v>264.44099999999997</v>
      </c>
      <c r="G923" s="41"/>
      <c r="H923" s="44"/>
    </row>
    <row r="924" s="2" customFormat="1" ht="16.8" customHeight="1">
      <c r="A924" s="41"/>
      <c r="B924" s="44"/>
      <c r="C924" s="347" t="s">
        <v>4715</v>
      </c>
      <c r="D924" s="41"/>
      <c r="E924" s="41"/>
      <c r="F924" s="41"/>
      <c r="G924" s="41"/>
      <c r="H924" s="44"/>
    </row>
    <row r="925" s="2" customFormat="1" ht="16.8" customHeight="1">
      <c r="A925" s="41"/>
      <c r="B925" s="44"/>
      <c r="C925" s="345" t="s">
        <v>4357</v>
      </c>
      <c r="D925" s="345" t="s">
        <v>4358</v>
      </c>
      <c r="E925" s="18" t="s">
        <v>269</v>
      </c>
      <c r="F925" s="346">
        <v>811.88400000000001</v>
      </c>
      <c r="G925" s="41"/>
      <c r="H925" s="44"/>
    </row>
    <row r="926" s="2" customFormat="1" ht="16.8" customHeight="1">
      <c r="A926" s="41"/>
      <c r="B926" s="44"/>
      <c r="C926" s="345" t="s">
        <v>4373</v>
      </c>
      <c r="D926" s="345" t="s">
        <v>4374</v>
      </c>
      <c r="E926" s="18" t="s">
        <v>269</v>
      </c>
      <c r="F926" s="346">
        <v>793.32299999999998</v>
      </c>
      <c r="G926" s="41"/>
      <c r="H926" s="44"/>
    </row>
    <row r="927" s="2" customFormat="1" ht="16.8" customHeight="1">
      <c r="A927" s="41"/>
      <c r="B927" s="44"/>
      <c r="C927" s="345" t="s">
        <v>4380</v>
      </c>
      <c r="D927" s="345" t="s">
        <v>4381</v>
      </c>
      <c r="E927" s="18" t="s">
        <v>269</v>
      </c>
      <c r="F927" s="346">
        <v>283.00200000000001</v>
      </c>
      <c r="G927" s="41"/>
      <c r="H927" s="44"/>
    </row>
    <row r="928" s="2" customFormat="1">
      <c r="A928" s="41"/>
      <c r="B928" s="44"/>
      <c r="C928" s="345" t="s">
        <v>4388</v>
      </c>
      <c r="D928" s="345" t="s">
        <v>4389</v>
      </c>
      <c r="E928" s="18" t="s">
        <v>269</v>
      </c>
      <c r="F928" s="346">
        <v>264.44099999999997</v>
      </c>
      <c r="G928" s="41"/>
      <c r="H928" s="44"/>
    </row>
    <row r="929" s="2" customFormat="1" ht="16.8" customHeight="1">
      <c r="A929" s="41"/>
      <c r="B929" s="44"/>
      <c r="C929" s="345" t="s">
        <v>4365</v>
      </c>
      <c r="D929" s="345" t="s">
        <v>4366</v>
      </c>
      <c r="E929" s="18" t="s">
        <v>269</v>
      </c>
      <c r="F929" s="346">
        <v>297.08199999999999</v>
      </c>
      <c r="G929" s="41"/>
      <c r="H929" s="44"/>
    </row>
    <row r="930" s="2" customFormat="1" ht="16.8" customHeight="1">
      <c r="A930" s="41"/>
      <c r="B930" s="44"/>
      <c r="C930" s="345" t="s">
        <v>4369</v>
      </c>
      <c r="D930" s="345" t="s">
        <v>4370</v>
      </c>
      <c r="E930" s="18" t="s">
        <v>269</v>
      </c>
      <c r="F930" s="346">
        <v>555.39599999999996</v>
      </c>
      <c r="G930" s="41"/>
      <c r="H930" s="44"/>
    </row>
    <row r="931" s="2" customFormat="1">
      <c r="A931" s="41"/>
      <c r="B931" s="44"/>
      <c r="C931" s="340" t="s">
        <v>4822</v>
      </c>
      <c r="D931" s="340" t="s">
        <v>150</v>
      </c>
      <c r="E931" s="41"/>
      <c r="F931" s="41"/>
      <c r="G931" s="41"/>
      <c r="H931" s="44"/>
    </row>
    <row r="932" s="2" customFormat="1" ht="16.8" customHeight="1">
      <c r="A932" s="41"/>
      <c r="B932" s="44"/>
      <c r="C932" s="341" t="s">
        <v>4420</v>
      </c>
      <c r="D932" s="342" t="s">
        <v>4421</v>
      </c>
      <c r="E932" s="343" t="s">
        <v>307</v>
      </c>
      <c r="F932" s="344">
        <v>90</v>
      </c>
      <c r="G932" s="41"/>
      <c r="H932" s="44"/>
    </row>
    <row r="933" s="2" customFormat="1" ht="16.8" customHeight="1">
      <c r="A933" s="41"/>
      <c r="B933" s="44"/>
      <c r="C933" s="345" t="s">
        <v>4420</v>
      </c>
      <c r="D933" s="345" t="s">
        <v>4468</v>
      </c>
      <c r="E933" s="18" t="s">
        <v>1</v>
      </c>
      <c r="F933" s="346">
        <v>90</v>
      </c>
      <c r="G933" s="41"/>
      <c r="H933" s="44"/>
    </row>
    <row r="934" s="2" customFormat="1" ht="16.8" customHeight="1">
      <c r="A934" s="41"/>
      <c r="B934" s="44"/>
      <c r="C934" s="347" t="s">
        <v>4715</v>
      </c>
      <c r="D934" s="41"/>
      <c r="E934" s="41"/>
      <c r="F934" s="41"/>
      <c r="G934" s="41"/>
      <c r="H934" s="44"/>
    </row>
    <row r="935" s="2" customFormat="1" ht="16.8" customHeight="1">
      <c r="A935" s="41"/>
      <c r="B935" s="44"/>
      <c r="C935" s="345" t="s">
        <v>4465</v>
      </c>
      <c r="D935" s="345" t="s">
        <v>4466</v>
      </c>
      <c r="E935" s="18" t="s">
        <v>307</v>
      </c>
      <c r="F935" s="346">
        <v>90</v>
      </c>
      <c r="G935" s="41"/>
      <c r="H935" s="44"/>
    </row>
    <row r="936" s="2" customFormat="1" ht="16.8" customHeight="1">
      <c r="A936" s="41"/>
      <c r="B936" s="44"/>
      <c r="C936" s="345" t="s">
        <v>4454</v>
      </c>
      <c r="D936" s="345" t="s">
        <v>4455</v>
      </c>
      <c r="E936" s="18" t="s">
        <v>332</v>
      </c>
      <c r="F936" s="346">
        <v>1.26</v>
      </c>
      <c r="G936" s="41"/>
      <c r="H936" s="44"/>
    </row>
    <row r="937" s="2" customFormat="1" ht="16.8" customHeight="1">
      <c r="A937" s="41"/>
      <c r="B937" s="44"/>
      <c r="C937" s="345" t="s">
        <v>4469</v>
      </c>
      <c r="D937" s="345" t="s">
        <v>4470</v>
      </c>
      <c r="E937" s="18" t="s">
        <v>332</v>
      </c>
      <c r="F937" s="346">
        <v>1.26</v>
      </c>
      <c r="G937" s="41"/>
      <c r="H937" s="44"/>
    </row>
    <row r="938" s="2" customFormat="1" ht="16.8" customHeight="1">
      <c r="A938" s="41"/>
      <c r="B938" s="44"/>
      <c r="C938" s="341" t="s">
        <v>4727</v>
      </c>
      <c r="D938" s="342" t="s">
        <v>4728</v>
      </c>
      <c r="E938" s="343" t="s">
        <v>269</v>
      </c>
      <c r="F938" s="344">
        <v>60</v>
      </c>
      <c r="G938" s="41"/>
      <c r="H938" s="44"/>
    </row>
    <row r="939" s="2" customFormat="1" ht="16.8" customHeight="1">
      <c r="A939" s="41"/>
      <c r="B939" s="44"/>
      <c r="C939" s="345" t="s">
        <v>1</v>
      </c>
      <c r="D939" s="345" t="s">
        <v>4729</v>
      </c>
      <c r="E939" s="18" t="s">
        <v>1</v>
      </c>
      <c r="F939" s="346">
        <v>0</v>
      </c>
      <c r="G939" s="41"/>
      <c r="H939" s="44"/>
    </row>
    <row r="940" s="2" customFormat="1" ht="16.8" customHeight="1">
      <c r="A940" s="41"/>
      <c r="B940" s="44"/>
      <c r="C940" s="345" t="s">
        <v>1</v>
      </c>
      <c r="D940" s="345" t="s">
        <v>4730</v>
      </c>
      <c r="E940" s="18" t="s">
        <v>1</v>
      </c>
      <c r="F940" s="346">
        <v>0</v>
      </c>
      <c r="G940" s="41"/>
      <c r="H940" s="44"/>
    </row>
    <row r="941" s="2" customFormat="1" ht="16.8" customHeight="1">
      <c r="A941" s="41"/>
      <c r="B941" s="44"/>
      <c r="C941" s="345" t="s">
        <v>1</v>
      </c>
      <c r="D941" s="345" t="s">
        <v>4731</v>
      </c>
      <c r="E941" s="18" t="s">
        <v>1</v>
      </c>
      <c r="F941" s="346">
        <v>0</v>
      </c>
      <c r="G941" s="41"/>
      <c r="H941" s="44"/>
    </row>
    <row r="942" s="2" customFormat="1" ht="16.8" customHeight="1">
      <c r="A942" s="41"/>
      <c r="B942" s="44"/>
      <c r="C942" s="345" t="s">
        <v>1</v>
      </c>
      <c r="D942" s="345" t="s">
        <v>4732</v>
      </c>
      <c r="E942" s="18" t="s">
        <v>1</v>
      </c>
      <c r="F942" s="346">
        <v>0</v>
      </c>
      <c r="G942" s="41"/>
      <c r="H942" s="44"/>
    </row>
    <row r="943" s="2" customFormat="1" ht="16.8" customHeight="1">
      <c r="A943" s="41"/>
      <c r="B943" s="44"/>
      <c r="C943" s="345" t="s">
        <v>1</v>
      </c>
      <c r="D943" s="345" t="s">
        <v>4733</v>
      </c>
      <c r="E943" s="18" t="s">
        <v>1</v>
      </c>
      <c r="F943" s="346">
        <v>0</v>
      </c>
      <c r="G943" s="41"/>
      <c r="H943" s="44"/>
    </row>
    <row r="944" s="2" customFormat="1" ht="16.8" customHeight="1">
      <c r="A944" s="41"/>
      <c r="B944" s="44"/>
      <c r="C944" s="345" t="s">
        <v>1</v>
      </c>
      <c r="D944" s="345" t="s">
        <v>4734</v>
      </c>
      <c r="E944" s="18" t="s">
        <v>1</v>
      </c>
      <c r="F944" s="346">
        <v>0</v>
      </c>
      <c r="G944" s="41"/>
      <c r="H944" s="44"/>
    </row>
    <row r="945" s="2" customFormat="1" ht="16.8" customHeight="1">
      <c r="A945" s="41"/>
      <c r="B945" s="44"/>
      <c r="C945" s="345" t="s">
        <v>1</v>
      </c>
      <c r="D945" s="345" t="s">
        <v>4735</v>
      </c>
      <c r="E945" s="18" t="s">
        <v>1</v>
      </c>
      <c r="F945" s="346">
        <v>0</v>
      </c>
      <c r="G945" s="41"/>
      <c r="H945" s="44"/>
    </row>
    <row r="946" s="2" customFormat="1" ht="16.8" customHeight="1">
      <c r="A946" s="41"/>
      <c r="B946" s="44"/>
      <c r="C946" s="345" t="s">
        <v>1</v>
      </c>
      <c r="D946" s="345" t="s">
        <v>4736</v>
      </c>
      <c r="E946" s="18" t="s">
        <v>1</v>
      </c>
      <c r="F946" s="346">
        <v>0</v>
      </c>
      <c r="G946" s="41"/>
      <c r="H946" s="44"/>
    </row>
    <row r="947" s="2" customFormat="1" ht="16.8" customHeight="1">
      <c r="A947" s="41"/>
      <c r="B947" s="44"/>
      <c r="C947" s="345" t="s">
        <v>1</v>
      </c>
      <c r="D947" s="345" t="s">
        <v>4737</v>
      </c>
      <c r="E947" s="18" t="s">
        <v>1</v>
      </c>
      <c r="F947" s="346">
        <v>0</v>
      </c>
      <c r="G947" s="41"/>
      <c r="H947" s="44"/>
    </row>
    <row r="948" s="2" customFormat="1" ht="16.8" customHeight="1">
      <c r="A948" s="41"/>
      <c r="B948" s="44"/>
      <c r="C948" s="345" t="s">
        <v>1</v>
      </c>
      <c r="D948" s="345" t="s">
        <v>4738</v>
      </c>
      <c r="E948" s="18" t="s">
        <v>1</v>
      </c>
      <c r="F948" s="346">
        <v>0</v>
      </c>
      <c r="G948" s="41"/>
      <c r="H948" s="44"/>
    </row>
    <row r="949" s="2" customFormat="1" ht="16.8" customHeight="1">
      <c r="A949" s="41"/>
      <c r="B949" s="44"/>
      <c r="C949" s="345" t="s">
        <v>1</v>
      </c>
      <c r="D949" s="345" t="s">
        <v>4739</v>
      </c>
      <c r="E949" s="18" t="s">
        <v>1</v>
      </c>
      <c r="F949" s="346">
        <v>0</v>
      </c>
      <c r="G949" s="41"/>
      <c r="H949" s="44"/>
    </row>
    <row r="950" s="2" customFormat="1" ht="16.8" customHeight="1">
      <c r="A950" s="41"/>
      <c r="B950" s="44"/>
      <c r="C950" s="345" t="s">
        <v>4727</v>
      </c>
      <c r="D950" s="345" t="s">
        <v>819</v>
      </c>
      <c r="E950" s="18" t="s">
        <v>1</v>
      </c>
      <c r="F950" s="346">
        <v>60</v>
      </c>
      <c r="G950" s="41"/>
      <c r="H950" s="44"/>
    </row>
    <row r="951" s="2" customFormat="1" ht="16.8" customHeight="1">
      <c r="A951" s="41"/>
      <c r="B951" s="44"/>
      <c r="C951" s="341" t="s">
        <v>4422</v>
      </c>
      <c r="D951" s="342" t="s">
        <v>4423</v>
      </c>
      <c r="E951" s="343" t="s">
        <v>269</v>
      </c>
      <c r="F951" s="344">
        <v>26.478000000000002</v>
      </c>
      <c r="G951" s="41"/>
      <c r="H951" s="44"/>
    </row>
    <row r="952" s="2" customFormat="1" ht="16.8" customHeight="1">
      <c r="A952" s="41"/>
      <c r="B952" s="44"/>
      <c r="C952" s="345" t="s">
        <v>1</v>
      </c>
      <c r="D952" s="345" t="s">
        <v>4487</v>
      </c>
      <c r="E952" s="18" t="s">
        <v>1</v>
      </c>
      <c r="F952" s="346">
        <v>11.393000000000001</v>
      </c>
      <c r="G952" s="41"/>
      <c r="H952" s="44"/>
    </row>
    <row r="953" s="2" customFormat="1" ht="16.8" customHeight="1">
      <c r="A953" s="41"/>
      <c r="B953" s="44"/>
      <c r="C953" s="345" t="s">
        <v>1</v>
      </c>
      <c r="D953" s="345" t="s">
        <v>4488</v>
      </c>
      <c r="E953" s="18" t="s">
        <v>1</v>
      </c>
      <c r="F953" s="346">
        <v>15.085000000000001</v>
      </c>
      <c r="G953" s="41"/>
      <c r="H953" s="44"/>
    </row>
    <row r="954" s="2" customFormat="1" ht="16.8" customHeight="1">
      <c r="A954" s="41"/>
      <c r="B954" s="44"/>
      <c r="C954" s="345" t="s">
        <v>4422</v>
      </c>
      <c r="D954" s="345" t="s">
        <v>435</v>
      </c>
      <c r="E954" s="18" t="s">
        <v>1</v>
      </c>
      <c r="F954" s="346">
        <v>26.478000000000002</v>
      </c>
      <c r="G954" s="41"/>
      <c r="H954" s="44"/>
    </row>
    <row r="955" s="2" customFormat="1" ht="16.8" customHeight="1">
      <c r="A955" s="41"/>
      <c r="B955" s="44"/>
      <c r="C955" s="347" t="s">
        <v>4715</v>
      </c>
      <c r="D955" s="41"/>
      <c r="E955" s="41"/>
      <c r="F955" s="41"/>
      <c r="G955" s="41"/>
      <c r="H955" s="44"/>
    </row>
    <row r="956" s="2" customFormat="1" ht="16.8" customHeight="1">
      <c r="A956" s="41"/>
      <c r="B956" s="44"/>
      <c r="C956" s="345" t="s">
        <v>4484</v>
      </c>
      <c r="D956" s="345" t="s">
        <v>4485</v>
      </c>
      <c r="E956" s="18" t="s">
        <v>269</v>
      </c>
      <c r="F956" s="346">
        <v>26.478000000000002</v>
      </c>
      <c r="G956" s="41"/>
      <c r="H956" s="44"/>
    </row>
    <row r="957" s="2" customFormat="1" ht="16.8" customHeight="1">
      <c r="A957" s="41"/>
      <c r="B957" s="44"/>
      <c r="C957" s="345" t="s">
        <v>4442</v>
      </c>
      <c r="D957" s="345" t="s">
        <v>4443</v>
      </c>
      <c r="E957" s="18" t="s">
        <v>269</v>
      </c>
      <c r="F957" s="346">
        <v>30.449999999999999</v>
      </c>
      <c r="G957" s="41"/>
      <c r="H957" s="44"/>
    </row>
    <row r="958" s="2" customFormat="1" ht="16.8" customHeight="1">
      <c r="A958" s="41"/>
      <c r="B958" s="44"/>
      <c r="C958" s="345" t="s">
        <v>4478</v>
      </c>
      <c r="D958" s="345" t="s">
        <v>4479</v>
      </c>
      <c r="E958" s="18" t="s">
        <v>269</v>
      </c>
      <c r="F958" s="346">
        <v>26.478000000000002</v>
      </c>
      <c r="G958" s="41"/>
      <c r="H958" s="44"/>
    </row>
    <row r="959" s="2" customFormat="1" ht="16.8" customHeight="1">
      <c r="A959" s="41"/>
      <c r="B959" s="44"/>
      <c r="C959" s="345" t="s">
        <v>4481</v>
      </c>
      <c r="D959" s="345" t="s">
        <v>4482</v>
      </c>
      <c r="E959" s="18" t="s">
        <v>269</v>
      </c>
      <c r="F959" s="346">
        <v>26.478000000000002</v>
      </c>
      <c r="G959" s="41"/>
      <c r="H959" s="44"/>
    </row>
    <row r="960" s="2" customFormat="1">
      <c r="A960" s="41"/>
      <c r="B960" s="44"/>
      <c r="C960" s="340" t="s">
        <v>4823</v>
      </c>
      <c r="D960" s="340" t="s">
        <v>153</v>
      </c>
      <c r="E960" s="41"/>
      <c r="F960" s="41"/>
      <c r="G960" s="41"/>
      <c r="H960" s="44"/>
    </row>
    <row r="961" s="2" customFormat="1" ht="16.8" customHeight="1">
      <c r="A961" s="41"/>
      <c r="B961" s="44"/>
      <c r="C961" s="341" t="s">
        <v>4493</v>
      </c>
      <c r="D961" s="342" t="s">
        <v>4494</v>
      </c>
      <c r="E961" s="343" t="s">
        <v>269</v>
      </c>
      <c r="F961" s="344">
        <v>6.2000000000000002</v>
      </c>
      <c r="G961" s="41"/>
      <c r="H961" s="44"/>
    </row>
    <row r="962" s="2" customFormat="1" ht="16.8" customHeight="1">
      <c r="A962" s="41"/>
      <c r="B962" s="44"/>
      <c r="C962" s="345" t="s">
        <v>4493</v>
      </c>
      <c r="D962" s="345" t="s">
        <v>4543</v>
      </c>
      <c r="E962" s="18" t="s">
        <v>1</v>
      </c>
      <c r="F962" s="346">
        <v>6.2000000000000002</v>
      </c>
      <c r="G962" s="41"/>
      <c r="H962" s="44"/>
    </row>
    <row r="963" s="2" customFormat="1" ht="16.8" customHeight="1">
      <c r="A963" s="41"/>
      <c r="B963" s="44"/>
      <c r="C963" s="347" t="s">
        <v>4715</v>
      </c>
      <c r="D963" s="41"/>
      <c r="E963" s="41"/>
      <c r="F963" s="41"/>
      <c r="G963" s="41"/>
      <c r="H963" s="44"/>
    </row>
    <row r="964" s="2" customFormat="1" ht="16.8" customHeight="1">
      <c r="A964" s="41"/>
      <c r="B964" s="44"/>
      <c r="C964" s="345" t="s">
        <v>4540</v>
      </c>
      <c r="D964" s="345" t="s">
        <v>4541</v>
      </c>
      <c r="E964" s="18" t="s">
        <v>269</v>
      </c>
      <c r="F964" s="346">
        <v>6.2000000000000002</v>
      </c>
      <c r="G964" s="41"/>
      <c r="H964" s="44"/>
    </row>
    <row r="965" s="2" customFormat="1" ht="16.8" customHeight="1">
      <c r="A965" s="41"/>
      <c r="B965" s="44"/>
      <c r="C965" s="345" t="s">
        <v>4551</v>
      </c>
      <c r="D965" s="345" t="s">
        <v>4552</v>
      </c>
      <c r="E965" s="18" t="s">
        <v>269</v>
      </c>
      <c r="F965" s="346">
        <v>6.2000000000000002</v>
      </c>
      <c r="G965" s="41"/>
      <c r="H965" s="44"/>
    </row>
    <row r="966" s="2" customFormat="1" ht="16.8" customHeight="1">
      <c r="A966" s="41"/>
      <c r="B966" s="44"/>
      <c r="C966" s="345" t="s">
        <v>4557</v>
      </c>
      <c r="D966" s="345" t="s">
        <v>4558</v>
      </c>
      <c r="E966" s="18" t="s">
        <v>269</v>
      </c>
      <c r="F966" s="346">
        <v>6.2000000000000002</v>
      </c>
      <c r="G966" s="41"/>
      <c r="H966" s="44"/>
    </row>
    <row r="967" s="2" customFormat="1" ht="16.8" customHeight="1">
      <c r="A967" s="41"/>
      <c r="B967" s="44"/>
      <c r="C967" s="341" t="s">
        <v>4420</v>
      </c>
      <c r="D967" s="342" t="s">
        <v>4492</v>
      </c>
      <c r="E967" s="343" t="s">
        <v>307</v>
      </c>
      <c r="F967" s="344">
        <v>13</v>
      </c>
      <c r="G967" s="41"/>
      <c r="H967" s="44"/>
    </row>
    <row r="968" s="2" customFormat="1" ht="16.8" customHeight="1">
      <c r="A968" s="41"/>
      <c r="B968" s="44"/>
      <c r="C968" s="345" t="s">
        <v>4420</v>
      </c>
      <c r="D968" s="345" t="s">
        <v>4536</v>
      </c>
      <c r="E968" s="18" t="s">
        <v>1</v>
      </c>
      <c r="F968" s="346">
        <v>13</v>
      </c>
      <c r="G968" s="41"/>
      <c r="H968" s="44"/>
    </row>
    <row r="969" s="2" customFormat="1" ht="16.8" customHeight="1">
      <c r="A969" s="41"/>
      <c r="B969" s="44"/>
      <c r="C969" s="347" t="s">
        <v>4715</v>
      </c>
      <c r="D969" s="41"/>
      <c r="E969" s="41"/>
      <c r="F969" s="41"/>
      <c r="G969" s="41"/>
      <c r="H969" s="44"/>
    </row>
    <row r="970" s="2" customFormat="1" ht="16.8" customHeight="1">
      <c r="A970" s="41"/>
      <c r="B970" s="44"/>
      <c r="C970" s="345" t="s">
        <v>4533</v>
      </c>
      <c r="D970" s="345" t="s">
        <v>4534</v>
      </c>
      <c r="E970" s="18" t="s">
        <v>307</v>
      </c>
      <c r="F970" s="346">
        <v>13</v>
      </c>
      <c r="G970" s="41"/>
      <c r="H970" s="44"/>
    </row>
    <row r="971" s="2" customFormat="1">
      <c r="A971" s="41"/>
      <c r="B971" s="44"/>
      <c r="C971" s="345" t="s">
        <v>1419</v>
      </c>
      <c r="D971" s="345" t="s">
        <v>1420</v>
      </c>
      <c r="E971" s="18" t="s">
        <v>332</v>
      </c>
      <c r="F971" s="346">
        <v>0.17999999999999999</v>
      </c>
      <c r="G971" s="41"/>
      <c r="H971" s="44"/>
    </row>
    <row r="972" s="2" customFormat="1" ht="16.8" customHeight="1">
      <c r="A972" s="41"/>
      <c r="B972" s="44"/>
      <c r="C972" s="345" t="s">
        <v>4537</v>
      </c>
      <c r="D972" s="345" t="s">
        <v>4538</v>
      </c>
      <c r="E972" s="18" t="s">
        <v>332</v>
      </c>
      <c r="F972" s="346">
        <v>0.13</v>
      </c>
      <c r="G972" s="41"/>
      <c r="H972" s="44"/>
    </row>
    <row r="973" s="2" customFormat="1">
      <c r="A973" s="41"/>
      <c r="B973" s="44"/>
      <c r="C973" s="340" t="s">
        <v>4824</v>
      </c>
      <c r="D973" s="340" t="s">
        <v>156</v>
      </c>
      <c r="E973" s="41"/>
      <c r="F973" s="41"/>
      <c r="G973" s="41"/>
      <c r="H973" s="44"/>
    </row>
    <row r="974" s="2" customFormat="1" ht="16.8" customHeight="1">
      <c r="A974" s="41"/>
      <c r="B974" s="44"/>
      <c r="C974" s="341" t="s">
        <v>4572</v>
      </c>
      <c r="D974" s="342" t="s">
        <v>4573</v>
      </c>
      <c r="E974" s="343" t="s">
        <v>269</v>
      </c>
      <c r="F974" s="344">
        <v>41.399999999999999</v>
      </c>
      <c r="G974" s="41"/>
      <c r="H974" s="44"/>
    </row>
    <row r="975" s="2" customFormat="1" ht="16.8" customHeight="1">
      <c r="A975" s="41"/>
      <c r="B975" s="44"/>
      <c r="C975" s="345" t="s">
        <v>1</v>
      </c>
      <c r="D975" s="345" t="s">
        <v>4580</v>
      </c>
      <c r="E975" s="18" t="s">
        <v>1</v>
      </c>
      <c r="F975" s="346">
        <v>0</v>
      </c>
      <c r="G975" s="41"/>
      <c r="H975" s="44"/>
    </row>
    <row r="976" s="2" customFormat="1" ht="16.8" customHeight="1">
      <c r="A976" s="41"/>
      <c r="B976" s="44"/>
      <c r="C976" s="345" t="s">
        <v>1</v>
      </c>
      <c r="D976" s="345" t="s">
        <v>4582</v>
      </c>
      <c r="E976" s="18" t="s">
        <v>1</v>
      </c>
      <c r="F976" s="346">
        <v>0</v>
      </c>
      <c r="G976" s="41"/>
      <c r="H976" s="44"/>
    </row>
    <row r="977" s="2" customFormat="1" ht="16.8" customHeight="1">
      <c r="A977" s="41"/>
      <c r="B977" s="44"/>
      <c r="C977" s="345" t="s">
        <v>1</v>
      </c>
      <c r="D977" s="345" t="s">
        <v>4589</v>
      </c>
      <c r="E977" s="18" t="s">
        <v>1</v>
      </c>
      <c r="F977" s="346">
        <v>13.199999999999999</v>
      </c>
      <c r="G977" s="41"/>
      <c r="H977" s="44"/>
    </row>
    <row r="978" s="2" customFormat="1" ht="16.8" customHeight="1">
      <c r="A978" s="41"/>
      <c r="B978" s="44"/>
      <c r="C978" s="345" t="s">
        <v>1</v>
      </c>
      <c r="D978" s="345" t="s">
        <v>4584</v>
      </c>
      <c r="E978" s="18" t="s">
        <v>1</v>
      </c>
      <c r="F978" s="346">
        <v>0</v>
      </c>
      <c r="G978" s="41"/>
      <c r="H978" s="44"/>
    </row>
    <row r="979" s="2" customFormat="1" ht="16.8" customHeight="1">
      <c r="A979" s="41"/>
      <c r="B979" s="44"/>
      <c r="C979" s="345" t="s">
        <v>1</v>
      </c>
      <c r="D979" s="345" t="s">
        <v>4590</v>
      </c>
      <c r="E979" s="18" t="s">
        <v>1</v>
      </c>
      <c r="F979" s="346">
        <v>16.199999999999999</v>
      </c>
      <c r="G979" s="41"/>
      <c r="H979" s="44"/>
    </row>
    <row r="980" s="2" customFormat="1" ht="16.8" customHeight="1">
      <c r="A980" s="41"/>
      <c r="B980" s="44"/>
      <c r="C980" s="345" t="s">
        <v>1</v>
      </c>
      <c r="D980" s="345" t="s">
        <v>4586</v>
      </c>
      <c r="E980" s="18" t="s">
        <v>1</v>
      </c>
      <c r="F980" s="346">
        <v>0</v>
      </c>
      <c r="G980" s="41"/>
      <c r="H980" s="44"/>
    </row>
    <row r="981" s="2" customFormat="1" ht="16.8" customHeight="1">
      <c r="A981" s="41"/>
      <c r="B981" s="44"/>
      <c r="C981" s="345" t="s">
        <v>1</v>
      </c>
      <c r="D981" s="345" t="s">
        <v>4591</v>
      </c>
      <c r="E981" s="18" t="s">
        <v>1</v>
      </c>
      <c r="F981" s="346">
        <v>12</v>
      </c>
      <c r="G981" s="41"/>
      <c r="H981" s="44"/>
    </row>
    <row r="982" s="2" customFormat="1" ht="16.8" customHeight="1">
      <c r="A982" s="41"/>
      <c r="B982" s="44"/>
      <c r="C982" s="345" t="s">
        <v>4572</v>
      </c>
      <c r="D982" s="345" t="s">
        <v>435</v>
      </c>
      <c r="E982" s="18" t="s">
        <v>1</v>
      </c>
      <c r="F982" s="346">
        <v>41.399999999999999</v>
      </c>
      <c r="G982" s="41"/>
      <c r="H982" s="44"/>
    </row>
    <row r="983" s="2" customFormat="1" ht="16.8" customHeight="1">
      <c r="A983" s="41"/>
      <c r="B983" s="44"/>
      <c r="C983" s="347" t="s">
        <v>4715</v>
      </c>
      <c r="D983" s="41"/>
      <c r="E983" s="41"/>
      <c r="F983" s="41"/>
      <c r="G983" s="41"/>
      <c r="H983" s="44"/>
    </row>
    <row r="984" s="2" customFormat="1" ht="16.8" customHeight="1">
      <c r="A984" s="41"/>
      <c r="B984" s="44"/>
      <c r="C984" s="345" t="s">
        <v>564</v>
      </c>
      <c r="D984" s="345" t="s">
        <v>565</v>
      </c>
      <c r="E984" s="18" t="s">
        <v>269</v>
      </c>
      <c r="F984" s="346">
        <v>41.399999999999999</v>
      </c>
      <c r="G984" s="41"/>
      <c r="H984" s="44"/>
    </row>
    <row r="985" s="2" customFormat="1" ht="16.8" customHeight="1">
      <c r="A985" s="41"/>
      <c r="B985" s="44"/>
      <c r="C985" s="345" t="s">
        <v>569</v>
      </c>
      <c r="D985" s="345" t="s">
        <v>570</v>
      </c>
      <c r="E985" s="18" t="s">
        <v>269</v>
      </c>
      <c r="F985" s="346">
        <v>41.399999999999999</v>
      </c>
      <c r="G985" s="41"/>
      <c r="H985" s="44"/>
    </row>
    <row r="986" s="2" customFormat="1" ht="16.8" customHeight="1">
      <c r="A986" s="41"/>
      <c r="B986" s="44"/>
      <c r="C986" s="345" t="s">
        <v>4601</v>
      </c>
      <c r="D986" s="345" t="s">
        <v>4602</v>
      </c>
      <c r="E986" s="18" t="s">
        <v>269</v>
      </c>
      <c r="F986" s="346">
        <v>41.399999999999999</v>
      </c>
      <c r="G986" s="41"/>
      <c r="H986" s="44"/>
    </row>
    <row r="987" s="2" customFormat="1" ht="16.8" customHeight="1">
      <c r="A987" s="41"/>
      <c r="B987" s="44"/>
      <c r="C987" s="345" t="s">
        <v>1097</v>
      </c>
      <c r="D987" s="345" t="s">
        <v>1098</v>
      </c>
      <c r="E987" s="18" t="s">
        <v>269</v>
      </c>
      <c r="F987" s="346">
        <v>41.399999999999999</v>
      </c>
      <c r="G987" s="41"/>
      <c r="H987" s="44"/>
    </row>
    <row r="988" s="2" customFormat="1" ht="16.8" customHeight="1">
      <c r="A988" s="41"/>
      <c r="B988" s="44"/>
      <c r="C988" s="345" t="s">
        <v>1092</v>
      </c>
      <c r="D988" s="345" t="s">
        <v>1093</v>
      </c>
      <c r="E988" s="18" t="s">
        <v>505</v>
      </c>
      <c r="F988" s="346">
        <v>0.019</v>
      </c>
      <c r="G988" s="41"/>
      <c r="H988" s="44"/>
    </row>
    <row r="989" s="2" customFormat="1" ht="16.8" customHeight="1">
      <c r="A989" s="41"/>
      <c r="B989" s="44"/>
      <c r="C989" s="341" t="s">
        <v>302</v>
      </c>
      <c r="D989" s="342" t="s">
        <v>303</v>
      </c>
      <c r="E989" s="343" t="s">
        <v>269</v>
      </c>
      <c r="F989" s="344">
        <v>41.399999999999999</v>
      </c>
      <c r="G989" s="41"/>
      <c r="H989" s="44"/>
    </row>
    <row r="990" s="2" customFormat="1" ht="16.8" customHeight="1">
      <c r="A990" s="41"/>
      <c r="B990" s="44"/>
      <c r="C990" s="345" t="s">
        <v>1</v>
      </c>
      <c r="D990" s="345" t="s">
        <v>4572</v>
      </c>
      <c r="E990" s="18" t="s">
        <v>1</v>
      </c>
      <c r="F990" s="346">
        <v>41.399999999999999</v>
      </c>
      <c r="G990" s="41"/>
      <c r="H990" s="44"/>
    </row>
    <row r="991" s="2" customFormat="1" ht="16.8" customHeight="1">
      <c r="A991" s="41"/>
      <c r="B991" s="44"/>
      <c r="C991" s="345" t="s">
        <v>302</v>
      </c>
      <c r="D991" s="345" t="s">
        <v>435</v>
      </c>
      <c r="E991" s="18" t="s">
        <v>1</v>
      </c>
      <c r="F991" s="346">
        <v>41.399999999999999</v>
      </c>
      <c r="G991" s="41"/>
      <c r="H991" s="44"/>
    </row>
    <row r="992" s="2" customFormat="1" ht="16.8" customHeight="1">
      <c r="A992" s="41"/>
      <c r="B992" s="44"/>
      <c r="C992" s="347" t="s">
        <v>4715</v>
      </c>
      <c r="D992" s="41"/>
      <c r="E992" s="41"/>
      <c r="F992" s="41"/>
      <c r="G992" s="41"/>
      <c r="H992" s="44"/>
    </row>
    <row r="993" s="2" customFormat="1" ht="16.8" customHeight="1">
      <c r="A993" s="41"/>
      <c r="B993" s="44"/>
      <c r="C993" s="345" t="s">
        <v>1097</v>
      </c>
      <c r="D993" s="345" t="s">
        <v>1098</v>
      </c>
      <c r="E993" s="18" t="s">
        <v>269</v>
      </c>
      <c r="F993" s="346">
        <v>41.399999999999999</v>
      </c>
      <c r="G993" s="41"/>
      <c r="H993" s="44"/>
    </row>
    <row r="994" s="2" customFormat="1" ht="16.8" customHeight="1">
      <c r="A994" s="41"/>
      <c r="B994" s="44"/>
      <c r="C994" s="345" t="s">
        <v>1120</v>
      </c>
      <c r="D994" s="345" t="s">
        <v>1121</v>
      </c>
      <c r="E994" s="18" t="s">
        <v>269</v>
      </c>
      <c r="F994" s="346">
        <v>82.799999999999997</v>
      </c>
      <c r="G994" s="41"/>
      <c r="H994" s="44"/>
    </row>
    <row r="995" s="2" customFormat="1" ht="16.8" customHeight="1">
      <c r="A995" s="41"/>
      <c r="B995" s="44"/>
      <c r="C995" s="345" t="s">
        <v>1115</v>
      </c>
      <c r="D995" s="345" t="s">
        <v>1116</v>
      </c>
      <c r="E995" s="18" t="s">
        <v>269</v>
      </c>
      <c r="F995" s="346">
        <v>168.91200000000001</v>
      </c>
      <c r="G995" s="41"/>
      <c r="H995" s="44"/>
    </row>
    <row r="996" s="2" customFormat="1" ht="16.8" customHeight="1">
      <c r="A996" s="41"/>
      <c r="B996" s="44"/>
      <c r="C996" s="341" t="s">
        <v>4575</v>
      </c>
      <c r="D996" s="342" t="s">
        <v>4576</v>
      </c>
      <c r="E996" s="343" t="s">
        <v>307</v>
      </c>
      <c r="F996" s="344">
        <v>1852.444</v>
      </c>
      <c r="G996" s="41"/>
      <c r="H996" s="44"/>
    </row>
    <row r="997" s="2" customFormat="1" ht="16.8" customHeight="1">
      <c r="A997" s="41"/>
      <c r="B997" s="44"/>
      <c r="C997" s="345" t="s">
        <v>1</v>
      </c>
      <c r="D997" s="345" t="s">
        <v>4632</v>
      </c>
      <c r="E997" s="18" t="s">
        <v>1</v>
      </c>
      <c r="F997" s="346">
        <v>0</v>
      </c>
      <c r="G997" s="41"/>
      <c r="H997" s="44"/>
    </row>
    <row r="998" s="2" customFormat="1" ht="16.8" customHeight="1">
      <c r="A998" s="41"/>
      <c r="B998" s="44"/>
      <c r="C998" s="345" t="s">
        <v>1</v>
      </c>
      <c r="D998" s="345" t="s">
        <v>4633</v>
      </c>
      <c r="E998" s="18" t="s">
        <v>1</v>
      </c>
      <c r="F998" s="346">
        <v>0</v>
      </c>
      <c r="G998" s="41"/>
      <c r="H998" s="44"/>
    </row>
    <row r="999" s="2" customFormat="1" ht="16.8" customHeight="1">
      <c r="A999" s="41"/>
      <c r="B999" s="44"/>
      <c r="C999" s="345" t="s">
        <v>1</v>
      </c>
      <c r="D999" s="345" t="s">
        <v>4634</v>
      </c>
      <c r="E999" s="18" t="s">
        <v>1</v>
      </c>
      <c r="F999" s="346">
        <v>1148.4000000000001</v>
      </c>
      <c r="G999" s="41"/>
      <c r="H999" s="44"/>
    </row>
    <row r="1000" s="2" customFormat="1" ht="16.8" customHeight="1">
      <c r="A1000" s="41"/>
      <c r="B1000" s="44"/>
      <c r="C1000" s="345" t="s">
        <v>1</v>
      </c>
      <c r="D1000" s="345" t="s">
        <v>4635</v>
      </c>
      <c r="E1000" s="18" t="s">
        <v>1</v>
      </c>
      <c r="F1000" s="346">
        <v>126.2</v>
      </c>
      <c r="G1000" s="41"/>
      <c r="H1000" s="44"/>
    </row>
    <row r="1001" s="2" customFormat="1" ht="16.8" customHeight="1">
      <c r="A1001" s="41"/>
      <c r="B1001" s="44"/>
      <c r="C1001" s="345" t="s">
        <v>1</v>
      </c>
      <c r="D1001" s="345" t="s">
        <v>4636</v>
      </c>
      <c r="E1001" s="18" t="s">
        <v>1</v>
      </c>
      <c r="F1001" s="346">
        <v>0</v>
      </c>
      <c r="G1001" s="41"/>
      <c r="H1001" s="44"/>
    </row>
    <row r="1002" s="2" customFormat="1" ht="16.8" customHeight="1">
      <c r="A1002" s="41"/>
      <c r="B1002" s="44"/>
      <c r="C1002" s="345" t="s">
        <v>1</v>
      </c>
      <c r="D1002" s="345" t="s">
        <v>4637</v>
      </c>
      <c r="E1002" s="18" t="s">
        <v>1</v>
      </c>
      <c r="F1002" s="346">
        <v>538.31299999999999</v>
      </c>
      <c r="G1002" s="41"/>
      <c r="H1002" s="44"/>
    </row>
    <row r="1003" s="2" customFormat="1" ht="16.8" customHeight="1">
      <c r="A1003" s="41"/>
      <c r="B1003" s="44"/>
      <c r="C1003" s="345" t="s">
        <v>1</v>
      </c>
      <c r="D1003" s="345" t="s">
        <v>4638</v>
      </c>
      <c r="E1003" s="18" t="s">
        <v>1</v>
      </c>
      <c r="F1003" s="346">
        <v>39.530999999999999</v>
      </c>
      <c r="G1003" s="41"/>
      <c r="H1003" s="44"/>
    </row>
    <row r="1004" s="2" customFormat="1" ht="16.8" customHeight="1">
      <c r="A1004" s="41"/>
      <c r="B1004" s="44"/>
      <c r="C1004" s="345" t="s">
        <v>4575</v>
      </c>
      <c r="D1004" s="345" t="s">
        <v>435</v>
      </c>
      <c r="E1004" s="18" t="s">
        <v>1</v>
      </c>
      <c r="F1004" s="346">
        <v>1852.444</v>
      </c>
      <c r="G1004" s="41"/>
      <c r="H1004" s="44"/>
    </row>
    <row r="1005" s="2" customFormat="1" ht="16.8" customHeight="1">
      <c r="A1005" s="41"/>
      <c r="B1005" s="44"/>
      <c r="C1005" s="347" t="s">
        <v>4715</v>
      </c>
      <c r="D1005" s="41"/>
      <c r="E1005" s="41"/>
      <c r="F1005" s="41"/>
      <c r="G1005" s="41"/>
      <c r="H1005" s="44"/>
    </row>
    <row r="1006" s="2" customFormat="1" ht="16.8" customHeight="1">
      <c r="A1006" s="41"/>
      <c r="B1006" s="44"/>
      <c r="C1006" s="345" t="s">
        <v>4629</v>
      </c>
      <c r="D1006" s="345" t="s">
        <v>4630</v>
      </c>
      <c r="E1006" s="18" t="s">
        <v>307</v>
      </c>
      <c r="F1006" s="346">
        <v>1852.444</v>
      </c>
      <c r="G1006" s="41"/>
      <c r="H1006" s="44"/>
    </row>
    <row r="1007" s="2" customFormat="1">
      <c r="A1007" s="41"/>
      <c r="B1007" s="44"/>
      <c r="C1007" s="345" t="s">
        <v>4625</v>
      </c>
      <c r="D1007" s="345" t="s">
        <v>4626</v>
      </c>
      <c r="E1007" s="18" t="s">
        <v>332</v>
      </c>
      <c r="F1007" s="346">
        <v>4.4459999999999997</v>
      </c>
      <c r="G1007" s="41"/>
      <c r="H1007" s="44"/>
    </row>
    <row r="1008" s="2" customFormat="1" ht="16.8" customHeight="1">
      <c r="A1008" s="41"/>
      <c r="B1008" s="44"/>
      <c r="C1008" s="345" t="s">
        <v>4639</v>
      </c>
      <c r="D1008" s="345" t="s">
        <v>4640</v>
      </c>
      <c r="E1008" s="18" t="s">
        <v>332</v>
      </c>
      <c r="F1008" s="346">
        <v>4.4459999999999997</v>
      </c>
      <c r="G1008" s="41"/>
      <c r="H1008" s="44"/>
    </row>
    <row r="1009" s="2" customFormat="1" ht="16.8" customHeight="1">
      <c r="A1009" s="41"/>
      <c r="B1009" s="44"/>
      <c r="C1009" s="341" t="s">
        <v>4825</v>
      </c>
      <c r="D1009" s="342" t="s">
        <v>4826</v>
      </c>
      <c r="E1009" s="343" t="s">
        <v>1198</v>
      </c>
      <c r="F1009" s="344">
        <v>390</v>
      </c>
      <c r="G1009" s="41"/>
      <c r="H1009" s="44"/>
    </row>
    <row r="1010" s="2" customFormat="1" ht="16.8" customHeight="1">
      <c r="A1010" s="41"/>
      <c r="B1010" s="44"/>
      <c r="C1010" s="345" t="s">
        <v>1</v>
      </c>
      <c r="D1010" s="345" t="s">
        <v>4827</v>
      </c>
      <c r="E1010" s="18" t="s">
        <v>1</v>
      </c>
      <c r="F1010" s="346">
        <v>0</v>
      </c>
      <c r="G1010" s="41"/>
      <c r="H1010" s="44"/>
    </row>
    <row r="1011" s="2" customFormat="1" ht="16.8" customHeight="1">
      <c r="A1011" s="41"/>
      <c r="B1011" s="44"/>
      <c r="C1011" s="345" t="s">
        <v>1</v>
      </c>
      <c r="D1011" s="345" t="s">
        <v>4828</v>
      </c>
      <c r="E1011" s="18" t="s">
        <v>1</v>
      </c>
      <c r="F1011" s="346">
        <v>364</v>
      </c>
      <c r="G1011" s="41"/>
      <c r="H1011" s="44"/>
    </row>
    <row r="1012" s="2" customFormat="1" ht="16.8" customHeight="1">
      <c r="A1012" s="41"/>
      <c r="B1012" s="44"/>
      <c r="C1012" s="345" t="s">
        <v>1</v>
      </c>
      <c r="D1012" s="345" t="s">
        <v>4829</v>
      </c>
      <c r="E1012" s="18" t="s">
        <v>1</v>
      </c>
      <c r="F1012" s="346">
        <v>26</v>
      </c>
      <c r="G1012" s="41"/>
      <c r="H1012" s="44"/>
    </row>
    <row r="1013" s="2" customFormat="1" ht="16.8" customHeight="1">
      <c r="A1013" s="41"/>
      <c r="B1013" s="44"/>
      <c r="C1013" s="345" t="s">
        <v>4825</v>
      </c>
      <c r="D1013" s="345" t="s">
        <v>435</v>
      </c>
      <c r="E1013" s="18" t="s">
        <v>1</v>
      </c>
      <c r="F1013" s="346">
        <v>390</v>
      </c>
      <c r="G1013" s="41"/>
      <c r="H1013" s="44"/>
    </row>
    <row r="1014" s="2" customFormat="1" ht="7.44" customHeight="1">
      <c r="A1014" s="41"/>
      <c r="B1014" s="197"/>
      <c r="C1014" s="198"/>
      <c r="D1014" s="198"/>
      <c r="E1014" s="198"/>
      <c r="F1014" s="198"/>
      <c r="G1014" s="198"/>
      <c r="H1014" s="44"/>
    </row>
    <row r="1015" s="2" customFormat="1">
      <c r="A1015" s="41"/>
      <c r="B1015" s="41"/>
      <c r="C1015" s="41"/>
      <c r="D1015" s="41"/>
      <c r="E1015" s="41"/>
      <c r="F1015" s="41"/>
      <c r="G1015" s="41"/>
      <c r="H1015" s="41"/>
    </row>
  </sheetData>
  <sheetProtection sheet="1" formatColumns="0" formatRows="0" objects="1" scenarios="1" spinCount="100000" saltValue="kseb/RDkKlNP8RYS0DncwfYRCx6MXPfu70qqeTcZoJbmJsne2IZeRu2CXyyH92zZn/cZxrlUGGIbe+g47YAKGw==" hashValue="2pm2gd62grLYIvVTOXDPUqfwVq1FemFgrjqYURBAdsxeA+2s1a0zAKAjMSjvcx/6duLML8+Tp/Z6j8c5VWuYDw==" algorithmName="SHA-512" password="CC35"/>
  <mergeCells count="2">
    <mergeCell ref="D5:F5"/>
    <mergeCell ref="D6:F6"/>
  </mergeCells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Petr Myšík</dc:creator>
  <cp:lastModifiedBy>Petr Myšík</cp:lastModifiedBy>
  <dcterms:created xsi:type="dcterms:W3CDTF">2021-08-19T15:29:52Z</dcterms:created>
  <dcterms:modified xsi:type="dcterms:W3CDTF">2021-08-19T15:30:30Z</dcterms:modified>
</cp:coreProperties>
</file>